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05" windowHeight="5985" activeTab="0"/>
  </bookViews>
  <sheets>
    <sheet name="236" sheetId="1" r:id="rId1"/>
    <sheet name="238" sheetId="2" r:id="rId2"/>
    <sheet name="240" sheetId="3" r:id="rId3"/>
    <sheet name="242" sheetId="4" r:id="rId4"/>
    <sheet name="244" sheetId="5" r:id="rId5"/>
    <sheet name="246" sheetId="6" r:id="rId6"/>
  </sheets>
  <definedNames>
    <definedName name="DATABASE" localSheetId="0">'236'!$E$11</definedName>
    <definedName name="_xlnm.Print_Area" localSheetId="0">'236'!$A$1:$W$75</definedName>
    <definedName name="_xlnm.Print_Area" localSheetId="1">'238'!$A$1:$L$65</definedName>
    <definedName name="_xlnm.Print_Area" localSheetId="2">'240'!$A$1:$AF$63</definedName>
    <definedName name="_xlnm.Print_Area" localSheetId="3">'242'!$A$1:$AA$67</definedName>
    <definedName name="_xlnm.Print_Area" localSheetId="4">'244'!$A$1:$M$72</definedName>
    <definedName name="_xlnm.Print_Area" localSheetId="5">'246'!$A$1:$AO$67</definedName>
  </definedNames>
  <calcPr fullCalcOnLoad="1"/>
</workbook>
</file>

<file path=xl/sharedStrings.xml><?xml version="1.0" encoding="utf-8"?>
<sst xmlns="http://schemas.openxmlformats.org/spreadsheetml/2006/main" count="2446" uniqueCount="490">
  <si>
    <t>（単位：人）</t>
  </si>
  <si>
    <t>歯科医師</t>
  </si>
  <si>
    <t>―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</si>
  <si>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</si>
  <si>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</si>
  <si>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</si>
  <si>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</si>
  <si>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</si>
  <si>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</si>
  <si>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</si>
  <si>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</si>
  <si>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</si>
  <si>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</si>
  <si>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</si>
  <si>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</si>
  <si>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</si>
  <si>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</si>
  <si>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</si>
  <si>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</si>
  <si>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</si>
  <si>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</si>
  <si>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</si>
  <si>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</si>
  <si>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</si>
  <si>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</si>
  <si>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</si>
  <si>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</si>
  <si>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</si>
  <si>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</si>
  <si>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</si>
  <si>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</si>
  <si>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</si>
  <si>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</si>
  <si>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</si>
  <si>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</si>
  <si>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</si>
  <si>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</si>
  <si>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</si>
  <si>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</si>
  <si>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</si>
  <si>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</si>
  <si>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</si>
  <si>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</si>
  <si>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</si>
  <si>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</si>
  <si>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</si>
  <si>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</si>
  <si>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</si>
  <si>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</si>
  <si>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</si>
  <si>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</si>
  <si>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</si>
  <si>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…</t>
  </si>
  <si>
    <t>市 町 村 別</t>
  </si>
  <si>
    <r>
      <t>病 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</si>
  <si>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助 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婦</t>
    </r>
  </si>
  <si>
    <r>
      <t>薬 剤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師</t>
    </r>
  </si>
  <si>
    <r>
      <t>薬 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</si>
  <si>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注１　医療施設数については、</t>
    </r>
    <r>
      <rPr>
        <sz val="12"/>
        <rFont val="ＭＳ 明朝"/>
        <family val="1"/>
      </rPr>
      <t>10月１日現在である。ただし、</t>
    </r>
    <r>
      <rPr>
        <sz val="12"/>
        <rFont val="ＭＳ 明朝"/>
        <family val="1"/>
      </rPr>
      <t>薬局数については、平成８年までは12月31日現在であり、それ以降は翌年３月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日現在である。</t>
    </r>
  </si>
  <si>
    <r>
      <t>　２　医療関係者数については、1</t>
    </r>
    <r>
      <rPr>
        <sz val="12"/>
        <rFont val="ＭＳ 明朝"/>
        <family val="1"/>
      </rPr>
      <t>2月31日現在であり、</t>
    </r>
    <r>
      <rPr>
        <sz val="12"/>
        <rFont val="ＭＳ 明朝"/>
        <family val="1"/>
      </rPr>
      <t>隔年調査である。</t>
    </r>
  </si>
  <si>
    <t>資料　石川県健康推進課「医療施設調査」「医師・歯科医師・薬剤師調査」「衛生行政業務報告」</t>
  </si>
  <si>
    <t>―</t>
  </si>
  <si>
    <t xml:space="preserve">１４４　　市 町 村 別 医 療 関 係 施 設 数 及 び 医 療 関 係 者 数 </t>
  </si>
  <si>
    <t>感染症</t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</si>
  <si>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</si>
  <si>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r>
      <t xml:space="preserve">  </t>
    </r>
    <r>
      <rPr>
        <sz val="12"/>
        <rFont val="ＭＳ 明朝"/>
        <family val="1"/>
      </rPr>
      <t xml:space="preserve"> ８</t>
    </r>
  </si>
  <si>
    <r>
      <t xml:space="preserve">  </t>
    </r>
    <r>
      <rPr>
        <sz val="12"/>
        <rFont val="ＭＳ 明朝"/>
        <family val="1"/>
      </rPr>
      <t xml:space="preserve"> ９</t>
    </r>
  </si>
  <si>
    <r>
      <t xml:space="preserve">  </t>
    </r>
    <r>
      <rPr>
        <sz val="12"/>
        <rFont val="ＭＳ 明朝"/>
        <family val="1"/>
      </rPr>
      <t xml:space="preserve"> 10</t>
    </r>
  </si>
  <si>
    <t xml:space="preserve">   11</t>
  </si>
  <si>
    <t>診療所数</t>
  </si>
  <si>
    <t>歯　科　　　診　療　　　所　数</t>
  </si>
  <si>
    <t>看護婦　　　（看護士　　　を含む）</t>
  </si>
  <si>
    <t>保健婦　　　（保健士を含む）</t>
  </si>
  <si>
    <t>准看護婦　　　（准看護士　　　　　を含む）</t>
  </si>
  <si>
    <t>総　数</t>
  </si>
  <si>
    <t>精　神</t>
  </si>
  <si>
    <t>結　核</t>
  </si>
  <si>
    <t>一　般</t>
  </si>
  <si>
    <t>医　師</t>
  </si>
  <si>
    <t>病　　　　　院　　　　　数</t>
  </si>
  <si>
    <t>病　　　　　床　　　　　数</t>
  </si>
  <si>
    <t>病　　　　　　　　　　　　　　　　　　　　　　　院</t>
  </si>
  <si>
    <t>診　療　所</t>
  </si>
  <si>
    <r>
      <t>2</t>
    </r>
    <r>
      <rPr>
        <sz val="12"/>
        <rFont val="ＭＳ 明朝"/>
        <family val="1"/>
      </rPr>
      <t>36  衛生及び環境</t>
    </r>
  </si>
  <si>
    <r>
      <t>衛生及び環境　2</t>
    </r>
    <r>
      <rPr>
        <sz val="12"/>
        <rFont val="ＭＳ 明朝"/>
        <family val="1"/>
      </rPr>
      <t>37</t>
    </r>
  </si>
  <si>
    <t>２１　　　衛　　　生　　　及　　　び　　　環　　　境</t>
  </si>
  <si>
    <t>資料　石川県健康推進課「衛生統計年報（人口動態統計編）」</t>
  </si>
  <si>
    <t>注　　死因分類については平成７年から国際疾病分類の第10回修正（ICD－10）を使用した。</t>
  </si>
  <si>
    <t>交通事故</t>
  </si>
  <si>
    <t>肺炎</t>
  </si>
  <si>
    <t>気管、気管支及び肺の悪性新生物</t>
  </si>
  <si>
    <t>胃の悪性新生物</t>
  </si>
  <si>
    <t>呼吸器結核</t>
  </si>
  <si>
    <t>（再　　　　　　掲）</t>
  </si>
  <si>
    <t>妊娠、分娩及び産じょく</t>
  </si>
  <si>
    <t>眼及び附属期の疾患</t>
  </si>
  <si>
    <t>ヒト免疫不全ウイルス[ＨＩＶ]病</t>
  </si>
  <si>
    <t>耳及び乳様突起の疾患</t>
  </si>
  <si>
    <t>耳及び乳様突起の疾患</t>
  </si>
  <si>
    <t>インフルエンザ</t>
  </si>
  <si>
    <t>他殺</t>
  </si>
  <si>
    <t>乳児突然死症候群</t>
  </si>
  <si>
    <t>乳児突然死症候群</t>
  </si>
  <si>
    <t>髄膜炎</t>
  </si>
  <si>
    <t>腸管感染症</t>
  </si>
  <si>
    <t>アルツハイマー病</t>
  </si>
  <si>
    <t>急性気管支炎</t>
  </si>
  <si>
    <t>皮膚及び皮下組織の疾患</t>
  </si>
  <si>
    <t>脊髄性筋萎縮症及び関連症候群</t>
  </si>
  <si>
    <t>周産期に発生した病態</t>
  </si>
  <si>
    <t>貧血</t>
  </si>
  <si>
    <t>結核</t>
  </si>
  <si>
    <t>パーキンソン病</t>
  </si>
  <si>
    <t>先天奇形、変形及び染色体異常</t>
  </si>
  <si>
    <t>胃潰瘍及び十二指腸潰瘍</t>
  </si>
  <si>
    <t>血管性及び詳細不明の痴呆</t>
  </si>
  <si>
    <t>ウイルス肝炎</t>
  </si>
  <si>
    <t>糸球体疾患及び腎尿細管間質性疾患</t>
  </si>
  <si>
    <t>筋骨格系及び結合組織の疾患</t>
  </si>
  <si>
    <t>ヘルニア及び腸閉塞</t>
  </si>
  <si>
    <t>喘息</t>
  </si>
  <si>
    <t>高血圧性疾患</t>
  </si>
  <si>
    <t>その他の新生物</t>
  </si>
  <si>
    <t>大動脈瘤及び解離</t>
  </si>
  <si>
    <t>敗血症（新生児の細菌性敗血症を除く）</t>
  </si>
  <si>
    <t>糖尿病</t>
  </si>
  <si>
    <t>肝疾患</t>
  </si>
  <si>
    <t>慢性閉塞性肺疾患</t>
  </si>
  <si>
    <t>腎不全</t>
  </si>
  <si>
    <t>老衰</t>
  </si>
  <si>
    <t>自殺</t>
  </si>
  <si>
    <t>不慮の事故</t>
  </si>
  <si>
    <t>脳血管疾患</t>
  </si>
  <si>
    <t>心疾患（高血圧性心疾患を除く）</t>
  </si>
  <si>
    <t>悪性新生物</t>
  </si>
  <si>
    <t>死亡総数</t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</si>
  <si>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</si>
  <si>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>0　</t>
    </r>
    <r>
      <rPr>
        <sz val="12"/>
        <rFont val="ＭＳ 明朝"/>
        <family val="1"/>
      </rPr>
      <t>年</t>
    </r>
  </si>
  <si>
    <t>９  年</t>
  </si>
  <si>
    <r>
      <t xml:space="preserve">８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</si>
  <si>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平成７年</t>
  </si>
  <si>
    <r>
      <t>1</t>
    </r>
    <r>
      <rPr>
        <sz val="12"/>
        <rFont val="ＭＳ 明朝"/>
        <family val="1"/>
      </rPr>
      <t xml:space="preserve">1  </t>
    </r>
    <r>
      <rPr>
        <sz val="12"/>
        <rFont val="ＭＳ 明朝"/>
        <family val="1"/>
      </rPr>
      <t>年</t>
    </r>
  </si>
  <si>
    <r>
      <t>死 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率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万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対）</t>
    </r>
  </si>
  <si>
    <t>死　　　　因　　　　別</t>
  </si>
  <si>
    <t>死　　亡　　数　　（人）</t>
  </si>
  <si>
    <t>１４５　　主　　要　　死　　因　　別　　死　　亡　　数　　等</t>
  </si>
  <si>
    <t>238  衛生及び環境</t>
  </si>
  <si>
    <t>衛生及び環境　239</t>
  </si>
  <si>
    <t>240  衛生及び環境</t>
  </si>
  <si>
    <t>資料　石川県厚生政策課、金沢市保健所</t>
  </si>
  <si>
    <r>
      <t xml:space="preserve">注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事務職員、技能労務職員を除き、センター職員を加えた人数である。</t>
    </r>
  </si>
  <si>
    <t>金沢市保健所</t>
  </si>
  <si>
    <t>　〃　能登北部保健所</t>
  </si>
  <si>
    <t>　〃　能登中部保健所</t>
  </si>
  <si>
    <t>　〃　石川中央保健所</t>
  </si>
  <si>
    <t>石川県南加賀保健所</t>
  </si>
  <si>
    <t xml:space="preserve">      12</t>
  </si>
  <si>
    <r>
      <t xml:space="preserve"> </t>
    </r>
    <r>
      <rPr>
        <sz val="12"/>
        <rFont val="ＭＳ 明朝"/>
        <family val="1"/>
      </rPr>
      <t xml:space="preserve">     11</t>
    </r>
  </si>
  <si>
    <r>
      <t xml:space="preserve"> </t>
    </r>
    <r>
      <rPr>
        <sz val="12"/>
        <rFont val="ＭＳ 明朝"/>
        <family val="1"/>
      </rPr>
      <t xml:space="preserve">     10</t>
    </r>
  </si>
  <si>
    <r>
      <t xml:space="preserve"> </t>
    </r>
    <r>
      <rPr>
        <sz val="12"/>
        <rFont val="ＭＳ 明朝"/>
        <family val="1"/>
      </rPr>
      <t xml:space="preserve">     ９</t>
    </r>
  </si>
  <si>
    <r>
      <t xml:space="preserve">平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８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</t>
    </r>
  </si>
  <si>
    <t>その他</t>
  </si>
  <si>
    <t>作　業　　　　療法士</t>
  </si>
  <si>
    <t>歯　科　　　　衛生士</t>
  </si>
  <si>
    <t>化学職</t>
  </si>
  <si>
    <t>看護婦</t>
  </si>
  <si>
    <t>保健婦</t>
  </si>
  <si>
    <t>管　理　　　　　栄養士</t>
  </si>
  <si>
    <t>衛　生　　　検　査　　　　技　師</t>
  </si>
  <si>
    <t>臨　床　　　　検　査　　　　技　師</t>
  </si>
  <si>
    <r>
      <t xml:space="preserve">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療　　　　放射線　　　　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師</t>
    </r>
  </si>
  <si>
    <t>獣医師</t>
  </si>
  <si>
    <t>薬剤師</t>
  </si>
  <si>
    <t>医　師</t>
  </si>
  <si>
    <t>総　数</t>
  </si>
  <si>
    <t>(単位：人)</t>
  </si>
  <si>
    <t>１４６　　保　健　所　職　員　現　員　数（各年４月１日現在）</t>
  </si>
  <si>
    <t>資料　石川県健康推進課「衛生行政業務報告」</t>
  </si>
  <si>
    <r>
      <t>注　　平成８年までは年報、平成９年からは年度報(４月１日～翌年</t>
    </r>
    <r>
      <rPr>
        <sz val="12"/>
        <rFont val="ＭＳ 明朝"/>
        <family val="1"/>
      </rPr>
      <t>３月31日）である。</t>
    </r>
  </si>
  <si>
    <t>11</t>
  </si>
  <si>
    <t>11</t>
  </si>
  <si>
    <t>10</t>
  </si>
  <si>
    <t>10</t>
  </si>
  <si>
    <t xml:space="preserve">    ９年度</t>
  </si>
  <si>
    <t xml:space="preserve">  ８</t>
  </si>
  <si>
    <t>平成７年</t>
  </si>
  <si>
    <t>クリー　　ニング　　所</t>
  </si>
  <si>
    <t>美容所</t>
  </si>
  <si>
    <t>理容所</t>
  </si>
  <si>
    <t>公　衆　　浴　場</t>
  </si>
  <si>
    <t>下　宿</t>
  </si>
  <si>
    <t>簡　易　　宿　所</t>
  </si>
  <si>
    <t>旅　館</t>
  </si>
  <si>
    <t>ホテル</t>
  </si>
  <si>
    <t>常設の　　興業場</t>
  </si>
  <si>
    <t>火　葬　 　　年間　　　　　件数</t>
  </si>
  <si>
    <t>埋　葬  　年間　　　　件数</t>
  </si>
  <si>
    <t>納骨堂</t>
  </si>
  <si>
    <t>火葬場</t>
  </si>
  <si>
    <t>墓　地</t>
  </si>
  <si>
    <t>１４７　　環　境　衛　生　関　係　施　設　数</t>
  </si>
  <si>
    <r>
      <t xml:space="preserve">年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　度</t>
    </r>
  </si>
  <si>
    <t>資料　石川県健康推進課「衛生行政業務報告」</t>
  </si>
  <si>
    <t>その他</t>
  </si>
  <si>
    <t>そう菜　  販売業</t>
  </si>
  <si>
    <t>乳さく   　取　業</t>
  </si>
  <si>
    <t>乳　類　  販売業</t>
  </si>
  <si>
    <t>アイス　　ｸﾘｰﾑ類　　製造業</t>
  </si>
  <si>
    <t>総　数</t>
  </si>
  <si>
    <t>１４８　　食　品　衛　生　監　視　対　象　施　設　数</t>
  </si>
  <si>
    <r>
      <t xml:space="preserve">年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　度</t>
    </r>
  </si>
  <si>
    <r>
      <t>飲食店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　営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</si>
  <si>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t>喫茶店 　営  業</t>
  </si>
  <si>
    <t>菓　子 　製造業</t>
  </si>
  <si>
    <r>
      <t xml:space="preserve">食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販売業</t>
    </r>
  </si>
  <si>
    <t>魚介類 　販売業</t>
  </si>
  <si>
    <t>めん類 　製造業</t>
  </si>
  <si>
    <r>
      <t>醤  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製造業</t>
    </r>
  </si>
  <si>
    <r>
      <t>豆  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製造業</t>
    </r>
  </si>
  <si>
    <r>
      <t>野  菜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　果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販売業</t>
    </r>
  </si>
  <si>
    <r>
      <t>菓  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販売業</t>
    </r>
  </si>
  <si>
    <t>資料　石川県健康推進課、薬事衛生課</t>
  </si>
  <si>
    <t>　３　「食中毒」は年報である。</t>
  </si>
  <si>
    <r>
      <t>　２　「法定伝染病」は平成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年までで年報、平成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年からは「感染症患者数」で年度報(４月１日～翌年</t>
    </r>
    <r>
      <rPr>
        <sz val="12"/>
        <rFont val="ＭＳ 明朝"/>
        <family val="1"/>
      </rPr>
      <t>３月31日）である。</t>
    </r>
  </si>
  <si>
    <r>
      <t>注１　平成1</t>
    </r>
    <r>
      <rPr>
        <sz val="12"/>
        <rFont val="ＭＳ 明朝"/>
        <family val="1"/>
      </rPr>
      <t>1年４月から法律改正により「法定伝染病」という区分がなくなった。</t>
    </r>
  </si>
  <si>
    <t>　 11年度</t>
  </si>
  <si>
    <r>
      <t xml:space="preserve">  </t>
    </r>
    <r>
      <rPr>
        <sz val="12"/>
        <rFont val="ＭＳ 明朝"/>
        <family val="1"/>
      </rPr>
      <t>10</t>
    </r>
  </si>
  <si>
    <r>
      <t xml:space="preserve"> </t>
    </r>
    <r>
      <rPr>
        <sz val="12"/>
        <rFont val="ＭＳ 明朝"/>
        <family val="1"/>
      </rPr>
      <t xml:space="preserve"> ９</t>
    </r>
  </si>
  <si>
    <t>レジオ　　ネラ症</t>
  </si>
  <si>
    <t>破傷風</t>
  </si>
  <si>
    <t>梅　毒</t>
  </si>
  <si>
    <t>日　本　　脳　炎</t>
  </si>
  <si>
    <t>ツツガ　　ムシ病</t>
  </si>
  <si>
    <t>後天性　　免　疫　　不　全　　症候群</t>
  </si>
  <si>
    <t>クロイツ　　　フェルト･　　　　ヤコブ病</t>
  </si>
  <si>
    <t>急性ウ　　イルス　　性肝炎</t>
  </si>
  <si>
    <t>パラチ    フ  ス</t>
  </si>
  <si>
    <t>腸  チ    フ  ス</t>
  </si>
  <si>
    <t>ジフテ    リ  ア</t>
  </si>
  <si>
    <t>細菌性　　赤  痢</t>
  </si>
  <si>
    <t>コレラ</t>
  </si>
  <si>
    <t>四　　　　　類</t>
  </si>
  <si>
    <t>三　類</t>
  </si>
  <si>
    <t>二　　　　類</t>
  </si>
  <si>
    <t>総  数</t>
  </si>
  <si>
    <t>食中毒</t>
  </si>
  <si>
    <t>感　　　　　　　　染　　　　　　　　症</t>
  </si>
  <si>
    <t>１４９　　感　染　症　 及  び  食  中  毒  患  者  数</t>
  </si>
  <si>
    <r>
      <t xml:space="preserve">年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 xml:space="preserve">   度</t>
    </r>
  </si>
  <si>
    <r>
      <t>腸　管　 出血性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大腸菌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感染症</t>
    </r>
  </si>
  <si>
    <t>資料　石川県健康推進課「保健所運営報告」「地域保健事業報告」</t>
  </si>
  <si>
    <r>
      <t>注　　平成８年までは年報、平成９年からは年度報(４月１日～翌年３</t>
    </r>
    <r>
      <rPr>
        <sz val="12"/>
        <rFont val="ＭＳ 明朝"/>
        <family val="1"/>
      </rPr>
      <t>月31日）である。</t>
    </r>
  </si>
  <si>
    <t xml:space="preserve">      11 </t>
  </si>
  <si>
    <r>
      <t xml:space="preserve"> </t>
    </r>
    <r>
      <rPr>
        <sz val="12"/>
        <rFont val="ＭＳ 明朝"/>
        <family val="1"/>
      </rPr>
      <t xml:space="preserve">    10</t>
    </r>
  </si>
  <si>
    <r>
      <t xml:space="preserve">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９ 年 度</t>
    </r>
  </si>
  <si>
    <r>
      <t xml:space="preserve">   </t>
    </r>
    <r>
      <rPr>
        <sz val="12"/>
        <rFont val="ＭＳ 明朝"/>
        <family val="1"/>
      </rPr>
      <t xml:space="preserve">  ８</t>
    </r>
  </si>
  <si>
    <r>
      <t xml:space="preserve">平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７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年</t>
    </r>
  </si>
  <si>
    <t>陽 性 者</t>
  </si>
  <si>
    <t>被判定者数</t>
  </si>
  <si>
    <r>
      <t xml:space="preserve">発見結核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患 者 数</t>
    </r>
  </si>
  <si>
    <r>
      <t>直接撮影                          人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数</t>
    </r>
  </si>
  <si>
    <r>
      <t>間接撮影                         人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数</t>
    </r>
  </si>
  <si>
    <r>
      <t>Ｂ 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Ｇ　　　　　　　　　　　　接種者数</t>
    </r>
  </si>
  <si>
    <t>ツベルクリン反応</t>
  </si>
  <si>
    <t>年度及び保健所別</t>
  </si>
  <si>
    <t>１５０　　結  核  予  防  法  に  基  づ  く  検  診  成  績</t>
  </si>
  <si>
    <t>年次及び保健所別</t>
  </si>
  <si>
    <t>結核発病のお　それのある者</t>
  </si>
  <si>
    <t>資料　石川県統計課「石川県学校保健統計調査」</t>
  </si>
  <si>
    <t>12</t>
  </si>
  <si>
    <t>７</t>
  </si>
  <si>
    <t>平成２年度</t>
  </si>
  <si>
    <t>女</t>
  </si>
  <si>
    <t>男</t>
  </si>
  <si>
    <t>１７　　歳</t>
  </si>
  <si>
    <t>１６　　歳</t>
  </si>
  <si>
    <t>１５　　歳</t>
  </si>
  <si>
    <t>１４　　歳</t>
  </si>
  <si>
    <t>１３　　歳</t>
  </si>
  <si>
    <t>１２　　歳</t>
  </si>
  <si>
    <t>高　　　　　等　　　　　学　　　　　校</t>
  </si>
  <si>
    <t>中　　　　　　　学　　　　　　　校</t>
  </si>
  <si>
    <t>区　      　　分</t>
  </si>
  <si>
    <t>１１　　歳</t>
  </si>
  <si>
    <t>１０　　歳</t>
  </si>
  <si>
    <t>９　　　歳</t>
  </si>
  <si>
    <t>８　　　歳</t>
  </si>
  <si>
    <t>７　　　歳</t>
  </si>
  <si>
    <t>６　　　歳</t>
  </si>
  <si>
    <t>小　　　　　　　　　　　　　　　　学　　　　　　　　　　　　　　　　校</t>
  </si>
  <si>
    <t>（単位：cm、 kg）</t>
  </si>
  <si>
    <t>１５１　　児　童　生　徒　年　齢　別　平  均  体  位</t>
  </si>
  <si>
    <t>身　　　　　長</t>
  </si>
  <si>
    <t>体　　　　　重</t>
  </si>
  <si>
    <t>座　　　　　高</t>
  </si>
  <si>
    <t>衛生及び環境　241</t>
  </si>
  <si>
    <t>242  衛生及び環境</t>
  </si>
  <si>
    <t>資料　石川県環境整備課「一般廃棄物処理事業実態調査」</t>
  </si>
  <si>
    <t>注　　水洗化人口については、金沢市、輪島市、山中町以外の市町村はそれぞれの地域の組合にも含まれている。</t>
  </si>
  <si>
    <t>河北郡広域事務組合</t>
  </si>
  <si>
    <t>金　　沢　　市</t>
  </si>
  <si>
    <t>９</t>
  </si>
  <si>
    <t>８</t>
  </si>
  <si>
    <t>（％）</t>
  </si>
  <si>
    <t>（人）</t>
  </si>
  <si>
    <t>（ｔ/年）</t>
  </si>
  <si>
    <t>（人）</t>
  </si>
  <si>
    <t>その他</t>
  </si>
  <si>
    <t>し尿処理　　　　　施　　設</t>
  </si>
  <si>
    <t>総    量</t>
  </si>
  <si>
    <t>資源化　　　　　施設等</t>
  </si>
  <si>
    <t>直接埋立</t>
  </si>
  <si>
    <t>直接焼却</t>
  </si>
  <si>
    <t>計</t>
  </si>
  <si>
    <t>自  家      処理量　</t>
  </si>
  <si>
    <t>ご　み　処　理　量（ｔ/年）</t>
  </si>
  <si>
    <t>水洗化率</t>
  </si>
  <si>
    <t>水洗化　　　人　口</t>
  </si>
  <si>
    <t>自家処理　　　　人　　口</t>
  </si>
  <si>
    <t>し　尿　処　理　量（kL/年)</t>
  </si>
  <si>
    <r>
      <t>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尿 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理　　　　　計画区域内　　　　　人　　　口　　　　　　　</t>
    </r>
  </si>
  <si>
    <t>リサイ　　クル率</t>
  </si>
  <si>
    <t>集　団　　　回収量</t>
  </si>
  <si>
    <t>資源化量</t>
  </si>
  <si>
    <t>総    計</t>
  </si>
  <si>
    <t>ごみ処理計画                  収 集 人 口</t>
  </si>
  <si>
    <t>し　　　　　　　　　　　　　　　　　　　　　　　尿</t>
  </si>
  <si>
    <t>ご　　　　　　　　　　　　　　　　　　　　　　　み</t>
  </si>
  <si>
    <t>１５２　　ご　　　み　　　及　　　び　　　し　　　尿　　　処　　　理　　　状　　　況　</t>
  </si>
  <si>
    <r>
      <t xml:space="preserve">年度並びに市町村及び              一 部 </t>
    </r>
    <r>
      <rPr>
        <sz val="12"/>
        <rFont val="ＭＳ 明朝"/>
        <family val="1"/>
      </rPr>
      <t>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組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</si>
  <si>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小　　松　　市</t>
  </si>
  <si>
    <t>輪　　島　　市</t>
  </si>
  <si>
    <t>珠　　洲　　市</t>
  </si>
  <si>
    <t>加　　賀　　市</t>
  </si>
  <si>
    <t>山　　中　　町</t>
  </si>
  <si>
    <t>富　　来　　町</t>
  </si>
  <si>
    <t>能　　都　　町</t>
  </si>
  <si>
    <t>柳　　田　　村</t>
  </si>
  <si>
    <t>内　　浦　　町</t>
  </si>
  <si>
    <t>小松加賀環境衛生事務組合</t>
  </si>
  <si>
    <t>手取川流域環境衛生事業組合</t>
  </si>
  <si>
    <t>能美郡広域事務組合</t>
  </si>
  <si>
    <t>松任石川広域事務組合</t>
  </si>
  <si>
    <t>松任石川中央医療施設組合</t>
  </si>
  <si>
    <t>羽咋郡市広域圏事務組合</t>
  </si>
  <si>
    <t>七尾鹿島広域圏事務組合</t>
  </si>
  <si>
    <t>穴水町門前町環境衛生施設組合</t>
  </si>
  <si>
    <t>能都三郷生活環境振興組合</t>
  </si>
  <si>
    <t>珠洲市内浦町環境衛生組合</t>
  </si>
  <si>
    <t>小                計</t>
  </si>
  <si>
    <r>
      <t>平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７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度</t>
    </r>
  </si>
  <si>
    <t>資料　石川県環境政策課「環境大気調査報告書」</t>
  </si>
  <si>
    <t xml:space="preserve">  12</t>
  </si>
  <si>
    <r>
      <t xml:space="preserve"> </t>
    </r>
    <r>
      <rPr>
        <sz val="12"/>
        <rFont val="ＭＳ 明朝"/>
        <family val="1"/>
      </rPr>
      <t xml:space="preserve"> 11</t>
    </r>
  </si>
  <si>
    <r>
      <t xml:space="preserve"> </t>
    </r>
    <r>
      <rPr>
        <sz val="12"/>
        <rFont val="ＭＳ 明朝"/>
        <family val="1"/>
      </rPr>
      <t xml:space="preserve"> 10</t>
    </r>
  </si>
  <si>
    <r>
      <t xml:space="preserve"> </t>
    </r>
    <r>
      <rPr>
        <sz val="12"/>
        <rFont val="ＭＳ 明朝"/>
        <family val="1"/>
      </rPr>
      <t xml:space="preserve"> ９</t>
    </r>
  </si>
  <si>
    <t>平成８年</t>
  </si>
  <si>
    <t>三　馬　　　　測定局</t>
  </si>
  <si>
    <t>松　任　　　測定局</t>
  </si>
  <si>
    <t>羽　咋　　　測定局</t>
  </si>
  <si>
    <t>大聖寺　　　測定局</t>
  </si>
  <si>
    <t>小　松　　　測定局</t>
  </si>
  <si>
    <t>七　尾　　　測定局</t>
  </si>
  <si>
    <t>（ppmＣ）</t>
  </si>
  <si>
    <t>炭化水素</t>
  </si>
  <si>
    <r>
      <t>一酸化</t>
    </r>
    <r>
      <rPr>
        <sz val="12"/>
        <rFont val="ＭＳ 明朝"/>
        <family val="1"/>
      </rPr>
      <t>炭素　　　　（ppm）</t>
    </r>
  </si>
  <si>
    <t>光　化　学　オ　キ　シ　ダ　ン　ト（ppm）</t>
  </si>
  <si>
    <r>
      <t>浮　遊　粒　子　状　物　質（mg/</t>
    </r>
    <r>
      <rPr>
        <sz val="12"/>
        <rFont val="ＭＳ Ｐゴシック"/>
        <family val="3"/>
      </rPr>
      <t>㎥</t>
    </r>
    <r>
      <rPr>
        <sz val="12"/>
        <rFont val="ＭＳ 明朝"/>
        <family val="1"/>
      </rPr>
      <t>）</t>
    </r>
  </si>
  <si>
    <t>年　　次</t>
  </si>
  <si>
    <t xml:space="preserve">  12</t>
  </si>
  <si>
    <r>
      <t xml:space="preserve"> </t>
    </r>
    <r>
      <rPr>
        <sz val="12"/>
        <rFont val="ＭＳ 明朝"/>
        <family val="1"/>
      </rPr>
      <t xml:space="preserve"> 11</t>
    </r>
  </si>
  <si>
    <r>
      <t xml:space="preserve"> </t>
    </r>
    <r>
      <rPr>
        <sz val="12"/>
        <rFont val="ＭＳ 明朝"/>
        <family val="1"/>
      </rPr>
      <t xml:space="preserve"> 10</t>
    </r>
  </si>
  <si>
    <t>二　　酸　　化　　窒　　素（ppm）</t>
  </si>
  <si>
    <t>二　　酸　　化　　硫　　黄　（ppm）</t>
  </si>
  <si>
    <t>１５３　　大　　気　　汚　　染　　物　　質　　測　　定　　年　　平　　均　　値　</t>
  </si>
  <si>
    <t>資料　石川県環境政策課「公害苦情件数調査結果」</t>
  </si>
  <si>
    <t>構成比</t>
  </si>
  <si>
    <t>件　数</t>
  </si>
  <si>
    <t>そ の 他</t>
  </si>
  <si>
    <t>悪　  　臭</t>
  </si>
  <si>
    <t>地 盤 沈 下</t>
  </si>
  <si>
    <t>振　　  動</t>
  </si>
  <si>
    <t>騒　　  音</t>
  </si>
  <si>
    <t>土 壌 汚 染</t>
  </si>
  <si>
    <t>水 質 汚 濁</t>
  </si>
  <si>
    <t>大 気 汚 染</t>
  </si>
  <si>
    <t>総　　  　数</t>
  </si>
  <si>
    <t>年　　次</t>
  </si>
  <si>
    <t>（構成比：％）</t>
  </si>
  <si>
    <t>１５４　　大 気 汚 染、水 質 汚 濁、騒 音 な ど 公 害 苦 情 受 理 件 数</t>
  </si>
  <si>
    <t xml:space="preserve"> </t>
  </si>
  <si>
    <t>衛生及び環境　243</t>
  </si>
  <si>
    <t>244  衛生及び環境</t>
  </si>
  <si>
    <t>資料　石川県下水道課、中山間地域対策総室、環境整備課</t>
  </si>
  <si>
    <t>　２　合併処理浄化槽は、下水道処理開始公示済区域外の合併処理浄化槽である。</t>
  </si>
  <si>
    <r>
      <t>注１　住民基本台帳人口及び整備人口は各翌年</t>
    </r>
    <r>
      <rPr>
        <sz val="12"/>
        <rFont val="ＭＳ 明朝"/>
        <family val="1"/>
      </rPr>
      <t>３月31日現在である。</t>
    </r>
  </si>
  <si>
    <t>珠洲郡</t>
  </si>
  <si>
    <t>鳳至郡</t>
  </si>
  <si>
    <t>鹿島郡</t>
  </si>
  <si>
    <t>羽咋郡</t>
  </si>
  <si>
    <t>河北郡</t>
  </si>
  <si>
    <t>石川郡</t>
  </si>
  <si>
    <t>能美郡</t>
  </si>
  <si>
    <t>江沼郡</t>
  </si>
  <si>
    <t>公　共　下　水　道</t>
  </si>
  <si>
    <t>（単位：人、％）</t>
  </si>
  <si>
    <t>１５５　　汚　　水　　処　　理　　施　　設　　整　　備　　状　　況</t>
  </si>
  <si>
    <t>コミュニティ排水処理施設</t>
  </si>
  <si>
    <t xml:space="preserve"> </t>
  </si>
  <si>
    <t>衛生及び環境　245</t>
  </si>
  <si>
    <t>住民基本台帳人口</t>
  </si>
  <si>
    <r>
      <t>整 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口</t>
    </r>
  </si>
  <si>
    <r>
      <t xml:space="preserve">整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備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率</t>
    </r>
  </si>
  <si>
    <r>
      <t>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備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率</t>
    </r>
  </si>
  <si>
    <t>農業、漁業、林業集落排水処理施設</t>
  </si>
  <si>
    <r>
      <t>合 併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浄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槽</t>
    </r>
  </si>
  <si>
    <r>
      <t xml:space="preserve">整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備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率</t>
    </r>
  </si>
  <si>
    <r>
      <t xml:space="preserve">合　　　　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計</t>
    </r>
  </si>
  <si>
    <r>
      <t xml:space="preserve">年 度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        </t>
    </r>
    <r>
      <rPr>
        <sz val="12"/>
        <rFont val="ＭＳ 明朝"/>
        <family val="1"/>
      </rPr>
      <t>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</si>
  <si>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平  成  ８  年  度</t>
  </si>
  <si>
    <t>246  衛生及び環境</t>
  </si>
  <si>
    <t>資料　石川県環境政策課</t>
  </si>
  <si>
    <t>　４　河川の環境基準類型Ｃ，Ｄ，Ｅ及び湖沼・海域の環境基準類型Ｂ，Ｃにおいては大腸菌群数の基準は無い。</t>
  </si>
  <si>
    <t>　３　ＣＯＤ（化学的酸素要求量）は湖沼と海域に、油分等（ｎ－ヘキサン抽出物質）は海域に適用される。</t>
  </si>
  <si>
    <t>　２　環境基準地点のみの数値である。</t>
  </si>
  <si>
    <r>
      <t>注１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ｍ/ｎとは「水質環境基準に適合しない検体数/調査実施検体数」である。</t>
    </r>
  </si>
  <si>
    <t>～</t>
  </si>
  <si>
    <r>
      <t>N</t>
    </r>
    <r>
      <rPr>
        <sz val="12"/>
        <rFont val="ＭＳ 明朝"/>
        <family val="1"/>
      </rPr>
      <t>D</t>
    </r>
  </si>
  <si>
    <t>／</t>
  </si>
  <si>
    <t>海域Ｃ</t>
  </si>
  <si>
    <t>海域Ｂ</t>
  </si>
  <si>
    <t>金　　沢　　港</t>
  </si>
  <si>
    <t>海域</t>
  </si>
  <si>
    <t>×</t>
  </si>
  <si>
    <t>湖沼Ｂ</t>
  </si>
  <si>
    <t>河　　北　　潟</t>
  </si>
  <si>
    <t>／</t>
  </si>
  <si>
    <t>湖沼Ａ</t>
  </si>
  <si>
    <t>木　　場　　潟</t>
  </si>
  <si>
    <t>柴　　山　　潟</t>
  </si>
  <si>
    <t>湖沼</t>
  </si>
  <si>
    <r>
      <t>&lt;</t>
    </r>
    <r>
      <rPr>
        <sz val="12"/>
        <rFont val="ＭＳ 明朝"/>
        <family val="1"/>
      </rPr>
      <t>0.5</t>
    </r>
  </si>
  <si>
    <t>Ｂ</t>
  </si>
  <si>
    <t>Ａ</t>
  </si>
  <si>
    <t>若　　山　　川</t>
  </si>
  <si>
    <t>町　　野　　川</t>
  </si>
  <si>
    <t>鳳　　至　　川</t>
  </si>
  <si>
    <t>河　原　田　川</t>
  </si>
  <si>
    <t>Ｃ</t>
  </si>
  <si>
    <t>御　　祓　　川</t>
  </si>
  <si>
    <r>
      <t>&lt;</t>
    </r>
    <r>
      <rPr>
        <sz val="12"/>
        <rFont val="ＭＳ 明朝"/>
        <family val="1"/>
      </rPr>
      <t>1</t>
    </r>
  </si>
  <si>
    <t>於　　古　　川</t>
  </si>
  <si>
    <t>米　　町　　川</t>
  </si>
  <si>
    <t>子　　浦　　川</t>
  </si>
  <si>
    <t>長　　曽　　川</t>
  </si>
  <si>
    <t>羽　　咋　　川</t>
  </si>
  <si>
    <t>森　　下　　川</t>
  </si>
  <si>
    <t>津　　幡　　川</t>
  </si>
  <si>
    <t>能　　瀬　　川</t>
  </si>
  <si>
    <t>宇　ノ　気　川</t>
  </si>
  <si>
    <t>河北潟・大野川</t>
  </si>
  <si>
    <t>浅　　野　　川</t>
  </si>
  <si>
    <t>Ｅ</t>
  </si>
  <si>
    <t>伏　　見　　川</t>
  </si>
  <si>
    <t>Ｄ</t>
  </si>
  <si>
    <t>犀川</t>
  </si>
  <si>
    <t>ＡＡ</t>
  </si>
  <si>
    <t>大　　日　　川</t>
  </si>
  <si>
    <t>尾　　添　　川</t>
  </si>
  <si>
    <t>手　　取　　川</t>
  </si>
  <si>
    <t>梯川</t>
  </si>
  <si>
    <t>八　日　市　川</t>
  </si>
  <si>
    <t>&lt;0.5</t>
  </si>
  <si>
    <t>動　　橋　　川</t>
  </si>
  <si>
    <t>大　聖　寺　川</t>
  </si>
  <si>
    <t>河　川　総　括</t>
  </si>
  <si>
    <t>河　　　　　　　　　　川</t>
  </si>
  <si>
    <t>最低値～最高値</t>
  </si>
  <si>
    <t>ｍ／ｎ</t>
  </si>
  <si>
    <t>大 腸 菌 群 数（ＭＮＰ／100mL）</t>
  </si>
  <si>
    <t>溶 存 酸 素 量ＤＯ</t>
  </si>
  <si>
    <t>水素イオン濃度（ｐＨ）</t>
  </si>
  <si>
    <t>地点数</t>
  </si>
  <si>
    <t>類 型</t>
  </si>
  <si>
    <t>水  　域　  名</t>
  </si>
  <si>
    <t>（単位：mg／L）</t>
  </si>
  <si>
    <t>１５６　　主　　要　　河　　川　　水　　質　　状　　況（平成12年度）</t>
  </si>
  <si>
    <r>
      <t xml:space="preserve">生物化学的酸素要求量　ＢＯＤ </t>
    </r>
    <r>
      <rPr>
        <sz val="12"/>
        <rFont val="ＭＳ 明朝"/>
        <family val="1"/>
      </rPr>
      <t xml:space="preserve">                       </t>
    </r>
    <r>
      <rPr>
        <sz val="12"/>
        <rFont val="ＭＳ 明朝"/>
        <family val="1"/>
      </rPr>
      <t>　　　　（化学的酸素要求量ＣＯＤ）</t>
    </r>
  </si>
  <si>
    <r>
      <t>浮 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ＳＳ</t>
    </r>
    <r>
      <rPr>
        <sz val="12"/>
        <rFont val="ＭＳ 明朝"/>
        <family val="1"/>
      </rPr>
      <t xml:space="preserve">                                         </t>
    </r>
    <r>
      <rPr>
        <sz val="12"/>
        <rFont val="ＭＳ 明朝"/>
        <family val="1"/>
      </rPr>
      <t>（ｎ―ヘキサン抽出物質（油分））</t>
    </r>
  </si>
  <si>
    <t>衛生及び環境　247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</si>
</sst>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"/>
    <numFmt numFmtId="179" formatCode="#,##0.000"/>
    <numFmt numFmtId="180" formatCode="#,##0.000;\-#,##0.000"/>
    <numFmt numFmtId="181" formatCode="0.000"/>
    <numFmt numFmtId="182" formatCode="#,##0.0;\-#,##0.0"/>
    <numFmt numFmtId="183" formatCode="#,##0.0_);[Red]\(#,##0.0\)"/>
    <numFmt numFmtId="184" formatCode="0.0_ "/>
    <numFmt numFmtId="185" formatCode="0.0;[Red]0.0"/>
  </numFmts>
  <fonts count="5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206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48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12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38" fontId="0" fillId="0" borderId="15" xfId="48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right" vertical="center"/>
      <protection/>
    </xf>
    <xf numFmtId="38" fontId="0" fillId="0" borderId="15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38" fontId="11" fillId="0" borderId="0" xfId="48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48" applyNumberFormat="1" applyFont="1" applyFill="1" applyBorder="1" applyAlignment="1" applyProtection="1">
      <alignment vertical="center"/>
      <protection/>
    </xf>
    <xf numFmtId="177" fontId="0" fillId="0" borderId="16" xfId="48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177" fontId="0" fillId="0" borderId="18" xfId="48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48" applyNumberFormat="1" applyFont="1" applyFill="1" applyBorder="1" applyAlignment="1" applyProtection="1">
      <alignment horizontal="center" vertical="center"/>
      <protection/>
    </xf>
    <xf numFmtId="177" fontId="0" fillId="0" borderId="18" xfId="48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8" fontId="14" fillId="0" borderId="0" xfId="0" applyNumberFormat="1" applyFont="1" applyFill="1" applyBorder="1" applyAlignment="1" applyProtection="1" quotePrefix="1">
      <alignment horizontal="right" vertical="center"/>
      <protection/>
    </xf>
    <xf numFmtId="38" fontId="14" fillId="0" borderId="18" xfId="0" applyNumberFormat="1" applyFont="1" applyFill="1" applyBorder="1" applyAlignment="1" applyProtection="1" quotePrefix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0" xfId="48" applyNumberFormat="1" applyFont="1" applyFill="1" applyBorder="1" applyAlignment="1" applyProtection="1">
      <alignment horizontal="right" vertical="center"/>
      <protection/>
    </xf>
    <xf numFmtId="177" fontId="0" fillId="0" borderId="18" xfId="48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37" fontId="11" fillId="0" borderId="20" xfId="0" applyNumberFormat="1" applyFont="1" applyFill="1" applyBorder="1" applyAlignment="1" applyProtection="1">
      <alignment vertical="center"/>
      <protection/>
    </xf>
    <xf numFmtId="38" fontId="11" fillId="0" borderId="15" xfId="0" applyNumberFormat="1" applyFont="1" applyFill="1" applyBorder="1" applyAlignment="1" applyProtection="1">
      <alignment horizontal="right" vertical="center"/>
      <protection/>
    </xf>
    <xf numFmtId="37" fontId="11" fillId="0" borderId="15" xfId="0" applyNumberFormat="1" applyFont="1" applyFill="1" applyBorder="1" applyAlignment="1" applyProtection="1">
      <alignment vertical="center"/>
      <protection/>
    </xf>
    <xf numFmtId="38" fontId="11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11" fillId="0" borderId="26" xfId="0" applyFont="1" applyFill="1" applyBorder="1" applyAlignment="1" applyProtection="1">
      <alignment horizontal="distributed" vertical="center"/>
      <protection/>
    </xf>
    <xf numFmtId="177" fontId="11" fillId="0" borderId="21" xfId="48" applyNumberFormat="1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177" fontId="11" fillId="0" borderId="15" xfId="48" applyNumberFormat="1" applyFont="1" applyFill="1" applyBorder="1" applyAlignment="1" applyProtection="1">
      <alignment vertical="center"/>
      <protection/>
    </xf>
    <xf numFmtId="176" fontId="11" fillId="0" borderId="15" xfId="0" applyNumberFormat="1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37" fontId="11" fillId="0" borderId="10" xfId="0" applyNumberFormat="1" applyFont="1" applyFill="1" applyBorder="1" applyAlignment="1" applyProtection="1">
      <alignment vertical="center"/>
      <protection/>
    </xf>
    <xf numFmtId="37" fontId="11" fillId="0" borderId="10" xfId="0" applyNumberFormat="1" applyFont="1" applyFill="1" applyBorder="1" applyAlignment="1" applyProtection="1">
      <alignment horizontal="right" vertical="center"/>
      <protection/>
    </xf>
    <xf numFmtId="37" fontId="11" fillId="0" borderId="16" xfId="0" applyNumberFormat="1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 quotePrefix="1">
      <alignment horizontal="center" vertical="center"/>
      <protection/>
    </xf>
    <xf numFmtId="38" fontId="0" fillId="0" borderId="18" xfId="48" applyFont="1" applyFill="1" applyBorder="1" applyAlignment="1">
      <alignment vertical="center"/>
    </xf>
    <xf numFmtId="0" fontId="0" fillId="0" borderId="12" xfId="0" applyFill="1" applyBorder="1" applyAlignment="1" applyProtection="1" quotePrefix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6" fontId="0" fillId="0" borderId="12" xfId="57" applyFont="1" applyFill="1" applyBorder="1" applyAlignment="1" applyProtection="1" quotePrefix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>
      <alignment horizontal="right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176" fontId="11" fillId="0" borderId="10" xfId="0" applyNumberFormat="1" applyFont="1" applyFill="1" applyBorder="1" applyAlignment="1" applyProtection="1">
      <alignment vertical="center"/>
      <protection/>
    </xf>
    <xf numFmtId="176" fontId="11" fillId="0" borderId="16" xfId="0" applyNumberFormat="1" applyFont="1" applyFill="1" applyBorder="1" applyAlignment="1" applyProtection="1">
      <alignment vertical="center"/>
      <protection/>
    </xf>
    <xf numFmtId="0" fontId="11" fillId="0" borderId="27" xfId="0" applyFont="1" applyFill="1" applyBorder="1" applyAlignment="1" applyProtection="1" quotePrefix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 quotePrefix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11" fillId="0" borderId="14" xfId="0" applyNumberFormat="1" applyFont="1" applyFill="1" applyBorder="1" applyAlignment="1">
      <alignment vertical="center"/>
    </xf>
    <xf numFmtId="37" fontId="11" fillId="0" borderId="14" xfId="0" applyNumberFormat="1" applyFont="1" applyFill="1" applyBorder="1" applyAlignment="1" applyProtection="1">
      <alignment horizontal="right" vertical="center"/>
      <protection/>
    </xf>
    <xf numFmtId="37" fontId="11" fillId="0" borderId="13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>
      <alignment vertical="center"/>
    </xf>
    <xf numFmtId="38" fontId="11" fillId="0" borderId="0" xfId="48" applyFont="1" applyFill="1" applyBorder="1" applyAlignment="1">
      <alignment horizontal="right" vertical="center"/>
    </xf>
    <xf numFmtId="177" fontId="11" fillId="0" borderId="0" xfId="0" applyNumberFormat="1" applyFont="1" applyFill="1" applyAlignment="1">
      <alignment vertical="center"/>
    </xf>
    <xf numFmtId="38" fontId="11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11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38" fontId="0" fillId="0" borderId="1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/>
    </xf>
    <xf numFmtId="39" fontId="11" fillId="0" borderId="10" xfId="0" applyNumberFormat="1" applyFont="1" applyFill="1" applyBorder="1" applyAlignment="1" applyProtection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179" fontId="11" fillId="0" borderId="10" xfId="0" applyNumberFormat="1" applyFont="1" applyFill="1" applyBorder="1" applyAlignment="1" applyProtection="1">
      <alignment vertical="center"/>
      <protection/>
    </xf>
    <xf numFmtId="180" fontId="11" fillId="0" borderId="10" xfId="0" applyNumberFormat="1" applyFont="1" applyFill="1" applyBorder="1" applyAlignment="1" applyProtection="1">
      <alignment vertical="center"/>
      <protection/>
    </xf>
    <xf numFmtId="180" fontId="11" fillId="0" borderId="16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0" fillId="0" borderId="18" xfId="0" applyNumberFormat="1" applyFont="1" applyFill="1" applyBorder="1" applyAlignment="1" applyProtection="1">
      <alignment vertical="center"/>
      <protection/>
    </xf>
    <xf numFmtId="40" fontId="0" fillId="0" borderId="15" xfId="0" applyNumberFormat="1" applyFont="1" applyFill="1" applyBorder="1" applyAlignment="1" applyProtection="1">
      <alignment vertical="center"/>
      <protection/>
    </xf>
    <xf numFmtId="178" fontId="0" fillId="0" borderId="15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/>
    </xf>
    <xf numFmtId="181" fontId="0" fillId="0" borderId="15" xfId="0" applyNumberFormat="1" applyFont="1" applyFill="1" applyBorder="1" applyAlignment="1" applyProtection="1">
      <alignment vertical="center"/>
      <protection/>
    </xf>
    <xf numFmtId="181" fontId="0" fillId="0" borderId="15" xfId="0" applyNumberFormat="1" applyFont="1" applyFill="1" applyBorder="1" applyAlignment="1" applyProtection="1">
      <alignment horizontal="right" vertical="center"/>
      <protection/>
    </xf>
    <xf numFmtId="181" fontId="0" fillId="0" borderId="21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>
      <alignment vertical="center"/>
      <protection/>
    </xf>
    <xf numFmtId="182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right" vertical="center"/>
      <protection/>
    </xf>
    <xf numFmtId="38" fontId="11" fillId="0" borderId="16" xfId="48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 applyProtection="1">
      <alignment horizontal="left" vertical="center"/>
      <protection/>
    </xf>
    <xf numFmtId="177" fontId="0" fillId="0" borderId="14" xfId="0" applyNumberFormat="1" applyFont="1" applyFill="1" applyBorder="1" applyAlignment="1">
      <alignment horizontal="right" vertical="center"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 applyProtection="1">
      <alignment horizontal="right" vertical="center"/>
      <protection/>
    </xf>
    <xf numFmtId="38" fontId="0" fillId="0" borderId="10" xfId="48" applyFont="1" applyFill="1" applyBorder="1" applyAlignment="1" applyProtection="1">
      <alignment horizontal="right"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8" xfId="48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48" applyNumberFormat="1" applyFont="1" applyFill="1" applyBorder="1" applyAlignment="1" applyProtection="1">
      <alignment horizontal="right" vertical="center"/>
      <protection/>
    </xf>
    <xf numFmtId="38" fontId="11" fillId="0" borderId="0" xfId="48" applyFont="1" applyFill="1" applyBorder="1" applyAlignment="1" applyProtection="1">
      <alignment horizontal="center" vertical="center"/>
      <protection/>
    </xf>
    <xf numFmtId="38" fontId="11" fillId="0" borderId="0" xfId="48" applyFont="1" applyFill="1" applyBorder="1" applyAlignment="1" applyProtection="1">
      <alignment vertical="center"/>
      <protection/>
    </xf>
    <xf numFmtId="38" fontId="11" fillId="0" borderId="18" xfId="48" applyFont="1" applyFill="1" applyBorder="1" applyAlignment="1" applyProtection="1">
      <alignment vertical="center"/>
      <protection/>
    </xf>
    <xf numFmtId="0" fontId="11" fillId="0" borderId="18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38" fontId="0" fillId="0" borderId="15" xfId="0" applyNumberFormat="1" applyFont="1" applyFill="1" applyBorder="1" applyAlignment="1">
      <alignment horizontal="right" vertical="center"/>
    </xf>
    <xf numFmtId="38" fontId="0" fillId="0" borderId="21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16" fillId="0" borderId="10" xfId="0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left" vertical="center"/>
      <protection/>
    </xf>
    <xf numFmtId="176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22" xfId="0" applyNumberFormat="1" applyFont="1" applyFill="1" applyBorder="1" applyAlignment="1" applyProtection="1">
      <alignment horizontal="center" vertical="center"/>
      <protection/>
    </xf>
    <xf numFmtId="176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>
      <alignment horizontal="center" vertical="center" wrapText="1"/>
    </xf>
    <xf numFmtId="176" fontId="0" fillId="0" borderId="30" xfId="0" applyNumberFormat="1" applyFont="1" applyFill="1" applyBorder="1" applyAlignment="1" applyProtection="1">
      <alignment horizontal="center" vertical="center"/>
      <protection/>
    </xf>
    <xf numFmtId="176" fontId="0" fillId="0" borderId="33" xfId="0" applyNumberFormat="1" applyFont="1" applyFill="1" applyBorder="1" applyAlignment="1" applyProtection="1">
      <alignment horizontal="center" vertical="center"/>
      <protection/>
    </xf>
    <xf numFmtId="176" fontId="0" fillId="0" borderId="35" xfId="0" applyNumberFormat="1" applyFont="1" applyFill="1" applyBorder="1" applyAlignment="1" applyProtection="1">
      <alignment horizontal="center" vertical="center"/>
      <protection/>
    </xf>
    <xf numFmtId="176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2" xfId="0" applyNumberFormat="1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11" fillId="0" borderId="12" xfId="0" applyFont="1" applyFill="1" applyBorder="1" applyAlignment="1" applyProtection="1" quotePrefix="1">
      <alignment horizontal="center" vertical="center"/>
      <protection/>
    </xf>
    <xf numFmtId="0" fontId="0" fillId="0" borderId="29" xfId="0" applyFill="1" applyBorder="1" applyAlignment="1">
      <alignment horizontal="center" vertical="center" wrapText="1"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24</xdr:row>
      <xdr:rowOff>38100</xdr:rowOff>
    </xdr:from>
    <xdr:to>
      <xdr:col>4</xdr:col>
      <xdr:colOff>295275</xdr:colOff>
      <xdr:row>25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5372100" y="8039100"/>
          <a:ext cx="95250" cy="447675"/>
        </a:xfrm>
        <a:prstGeom prst="leftBracket">
          <a:avLst>
            <a:gd name="adj" fmla="val -41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714375</xdr:colOff>
      <xdr:row>24</xdr:row>
      <xdr:rowOff>38100</xdr:rowOff>
    </xdr:from>
    <xdr:to>
      <xdr:col>4</xdr:col>
      <xdr:colOff>800100</xdr:colOff>
      <xdr:row>25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5886450" y="8039100"/>
          <a:ext cx="85725" cy="457200"/>
        </a:xfrm>
        <a:prstGeom prst="rightBracket">
          <a:avLst>
            <a:gd name="adj" fmla="val -41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209550</xdr:colOff>
      <xdr:row>24</xdr:row>
      <xdr:rowOff>38100</xdr:rowOff>
    </xdr:from>
    <xdr:to>
      <xdr:col>5</xdr:col>
      <xdr:colOff>304800</xdr:colOff>
      <xdr:row>25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391275" y="8039100"/>
          <a:ext cx="95250" cy="447675"/>
        </a:xfrm>
        <a:prstGeom prst="leftBracket">
          <a:avLst>
            <a:gd name="adj" fmla="val -418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714375</xdr:colOff>
      <xdr:row>24</xdr:row>
      <xdr:rowOff>28575</xdr:rowOff>
    </xdr:from>
    <xdr:to>
      <xdr:col>5</xdr:col>
      <xdr:colOff>809625</xdr:colOff>
      <xdr:row>25</xdr:row>
      <xdr:rowOff>152400</xdr:rowOff>
    </xdr:to>
    <xdr:sp>
      <xdr:nvSpPr>
        <xdr:cNvPr id="4" name="AutoShape 5"/>
        <xdr:cNvSpPr>
          <a:spLocks/>
        </xdr:cNvSpPr>
      </xdr:nvSpPr>
      <xdr:spPr>
        <a:xfrm>
          <a:off x="6896100" y="8029575"/>
          <a:ext cx="95250" cy="457200"/>
        </a:xfrm>
        <a:prstGeom prst="rightBracket">
          <a:avLst>
            <a:gd name="adj" fmla="val -41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123825</xdr:rowOff>
    </xdr:from>
    <xdr:to>
      <xdr:col>2</xdr:col>
      <xdr:colOff>171450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00225" y="1657350"/>
          <a:ext cx="142875" cy="1095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104775</xdr:rowOff>
    </xdr:from>
    <xdr:to>
      <xdr:col>2</xdr:col>
      <xdr:colOff>180975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838325" y="2952750"/>
          <a:ext cx="123825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76200</xdr:rowOff>
    </xdr:from>
    <xdr:to>
      <xdr:col>2</xdr:col>
      <xdr:colOff>180975</xdr:colOff>
      <xdr:row>18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66900" y="3800475"/>
          <a:ext cx="9525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180975</xdr:colOff>
      <xdr:row>21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1866900" y="4467225"/>
          <a:ext cx="9525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22</xdr:row>
      <xdr:rowOff>85725</xdr:rowOff>
    </xdr:from>
    <xdr:to>
      <xdr:col>2</xdr:col>
      <xdr:colOff>190500</xdr:colOff>
      <xdr:row>24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1876425" y="4905375"/>
          <a:ext cx="952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2</xdr:col>
      <xdr:colOff>180975</xdr:colOff>
      <xdr:row>26</xdr:row>
      <xdr:rowOff>161925</xdr:rowOff>
    </xdr:to>
    <xdr:sp>
      <xdr:nvSpPr>
        <xdr:cNvPr id="6" name="AutoShape 8"/>
        <xdr:cNvSpPr>
          <a:spLocks/>
        </xdr:cNvSpPr>
      </xdr:nvSpPr>
      <xdr:spPr>
        <a:xfrm>
          <a:off x="1866900" y="56007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76200</xdr:rowOff>
    </xdr:from>
    <xdr:to>
      <xdr:col>3</xdr:col>
      <xdr:colOff>0</xdr:colOff>
      <xdr:row>29</xdr:row>
      <xdr:rowOff>19050</xdr:rowOff>
    </xdr:to>
    <xdr:sp>
      <xdr:nvSpPr>
        <xdr:cNvPr id="7" name="AutoShape 9"/>
        <xdr:cNvSpPr>
          <a:spLocks/>
        </xdr:cNvSpPr>
      </xdr:nvSpPr>
      <xdr:spPr>
        <a:xfrm>
          <a:off x="1838325" y="5991225"/>
          <a:ext cx="1809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29</xdr:row>
      <xdr:rowOff>76200</xdr:rowOff>
    </xdr:from>
    <xdr:to>
      <xdr:col>2</xdr:col>
      <xdr:colOff>190500</xdr:colOff>
      <xdr:row>31</xdr:row>
      <xdr:rowOff>171450</xdr:rowOff>
    </xdr:to>
    <xdr:sp>
      <xdr:nvSpPr>
        <xdr:cNvPr id="8" name="AutoShape 10"/>
        <xdr:cNvSpPr>
          <a:spLocks/>
        </xdr:cNvSpPr>
      </xdr:nvSpPr>
      <xdr:spPr>
        <a:xfrm>
          <a:off x="1876425" y="6429375"/>
          <a:ext cx="952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33</xdr:row>
      <xdr:rowOff>76200</xdr:rowOff>
    </xdr:from>
    <xdr:to>
      <xdr:col>3</xdr:col>
      <xdr:colOff>0</xdr:colOff>
      <xdr:row>34</xdr:row>
      <xdr:rowOff>142875</xdr:rowOff>
    </xdr:to>
    <xdr:sp>
      <xdr:nvSpPr>
        <xdr:cNvPr id="9" name="AutoShape 11"/>
        <xdr:cNvSpPr>
          <a:spLocks/>
        </xdr:cNvSpPr>
      </xdr:nvSpPr>
      <xdr:spPr>
        <a:xfrm>
          <a:off x="1838325" y="7305675"/>
          <a:ext cx="18097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36</xdr:row>
      <xdr:rowOff>85725</xdr:rowOff>
    </xdr:from>
    <xdr:to>
      <xdr:col>3</xdr:col>
      <xdr:colOff>0</xdr:colOff>
      <xdr:row>37</xdr:row>
      <xdr:rowOff>152400</xdr:rowOff>
    </xdr:to>
    <xdr:sp>
      <xdr:nvSpPr>
        <xdr:cNvPr id="10" name="AutoShape 12"/>
        <xdr:cNvSpPr>
          <a:spLocks/>
        </xdr:cNvSpPr>
      </xdr:nvSpPr>
      <xdr:spPr>
        <a:xfrm>
          <a:off x="1819275" y="7972425"/>
          <a:ext cx="2000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180975</xdr:colOff>
      <xdr:row>40</xdr:row>
      <xdr:rowOff>142875</xdr:rowOff>
    </xdr:to>
    <xdr:sp>
      <xdr:nvSpPr>
        <xdr:cNvPr id="11" name="AutoShape 13"/>
        <xdr:cNvSpPr>
          <a:spLocks/>
        </xdr:cNvSpPr>
      </xdr:nvSpPr>
      <xdr:spPr>
        <a:xfrm>
          <a:off x="1866900" y="86487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41</xdr:row>
      <xdr:rowOff>95250</xdr:rowOff>
    </xdr:from>
    <xdr:to>
      <xdr:col>3</xdr:col>
      <xdr:colOff>0</xdr:colOff>
      <xdr:row>42</xdr:row>
      <xdr:rowOff>152400</xdr:rowOff>
    </xdr:to>
    <xdr:sp>
      <xdr:nvSpPr>
        <xdr:cNvPr id="12" name="AutoShape 14"/>
        <xdr:cNvSpPr>
          <a:spLocks/>
        </xdr:cNvSpPr>
      </xdr:nvSpPr>
      <xdr:spPr>
        <a:xfrm>
          <a:off x="1885950" y="907732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46</xdr:row>
      <xdr:rowOff>85725</xdr:rowOff>
    </xdr:from>
    <xdr:to>
      <xdr:col>2</xdr:col>
      <xdr:colOff>190500</xdr:colOff>
      <xdr:row>47</xdr:row>
      <xdr:rowOff>161925</xdr:rowOff>
    </xdr:to>
    <xdr:sp>
      <xdr:nvSpPr>
        <xdr:cNvPr id="13" name="AutoShape 15"/>
        <xdr:cNvSpPr>
          <a:spLocks/>
        </xdr:cNvSpPr>
      </xdr:nvSpPr>
      <xdr:spPr>
        <a:xfrm>
          <a:off x="1876425" y="10163175"/>
          <a:ext cx="9525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95250</xdr:rowOff>
    </xdr:from>
    <xdr:to>
      <xdr:col>2</xdr:col>
      <xdr:colOff>190500</xdr:colOff>
      <xdr:row>49</xdr:row>
      <xdr:rowOff>161925</xdr:rowOff>
    </xdr:to>
    <xdr:sp>
      <xdr:nvSpPr>
        <xdr:cNvPr id="14" name="AutoShape 16"/>
        <xdr:cNvSpPr>
          <a:spLocks/>
        </xdr:cNvSpPr>
      </xdr:nvSpPr>
      <xdr:spPr>
        <a:xfrm>
          <a:off x="1876425" y="10610850"/>
          <a:ext cx="952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50</xdr:row>
      <xdr:rowOff>95250</xdr:rowOff>
    </xdr:from>
    <xdr:to>
      <xdr:col>3</xdr:col>
      <xdr:colOff>0</xdr:colOff>
      <xdr:row>51</xdr:row>
      <xdr:rowOff>161925</xdr:rowOff>
    </xdr:to>
    <xdr:sp>
      <xdr:nvSpPr>
        <xdr:cNvPr id="15" name="AutoShape 17"/>
        <xdr:cNvSpPr>
          <a:spLocks/>
        </xdr:cNvSpPr>
      </xdr:nvSpPr>
      <xdr:spPr>
        <a:xfrm>
          <a:off x="1885950" y="11049000"/>
          <a:ext cx="1333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55</xdr:row>
      <xdr:rowOff>76200</xdr:rowOff>
    </xdr:from>
    <xdr:to>
      <xdr:col>2</xdr:col>
      <xdr:colOff>190500</xdr:colOff>
      <xdr:row>56</xdr:row>
      <xdr:rowOff>152400</xdr:rowOff>
    </xdr:to>
    <xdr:sp>
      <xdr:nvSpPr>
        <xdr:cNvPr id="16" name="AutoShape 18"/>
        <xdr:cNvSpPr>
          <a:spLocks/>
        </xdr:cNvSpPr>
      </xdr:nvSpPr>
      <xdr:spPr>
        <a:xfrm>
          <a:off x="1876425" y="12125325"/>
          <a:ext cx="9525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60</xdr:row>
      <xdr:rowOff>95250</xdr:rowOff>
    </xdr:from>
    <xdr:to>
      <xdr:col>2</xdr:col>
      <xdr:colOff>190500</xdr:colOff>
      <xdr:row>61</xdr:row>
      <xdr:rowOff>142875</xdr:rowOff>
    </xdr:to>
    <xdr:sp>
      <xdr:nvSpPr>
        <xdr:cNvPr id="17" name="AutoShape 19"/>
        <xdr:cNvSpPr>
          <a:spLocks/>
        </xdr:cNvSpPr>
      </xdr:nvSpPr>
      <xdr:spPr>
        <a:xfrm>
          <a:off x="1876425" y="132397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75"/>
  <sheetViews>
    <sheetView showGridLines="0" tabSelected="1" defaultGridColor="0" zoomScalePageLayoutView="0" colorId="27" workbookViewId="0" topLeftCell="A1">
      <selection activeCell="A1" sqref="A1"/>
    </sheetView>
  </sheetViews>
  <sheetFormatPr defaultColWidth="10.59765625" defaultRowHeight="15"/>
  <cols>
    <col min="1" max="1" width="2.59765625" style="4" customWidth="1"/>
    <col min="2" max="2" width="10.59765625" style="4" customWidth="1"/>
    <col min="3" max="21" width="8.59765625" style="4" customWidth="1"/>
    <col min="22" max="22" width="9.59765625" style="4" customWidth="1"/>
    <col min="23" max="23" width="8.59765625" style="4" customWidth="1"/>
    <col min="24" max="16384" width="10.59765625" style="4" customWidth="1"/>
  </cols>
  <sheetData>
    <row r="1" spans="1:23" ht="14.25">
      <c r="A1" s="50" t="s">
        <v>83</v>
      </c>
      <c r="W1" s="51" t="s">
        <v>84</v>
      </c>
    </row>
    <row r="3" spans="1:23" ht="18.75">
      <c r="A3" s="299" t="s">
        <v>85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</row>
    <row r="5" spans="1:23" s="1" customFormat="1" ht="19.5" customHeight="1">
      <c r="A5" s="303" t="s">
        <v>62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</row>
    <row r="6" spans="2:23" s="1" customFormat="1" ht="18" customHeight="1" thickBo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 t="s">
        <v>0</v>
      </c>
    </row>
    <row r="7" spans="1:23" s="1" customFormat="1" ht="15" customHeight="1">
      <c r="A7" s="331" t="s">
        <v>53</v>
      </c>
      <c r="B7" s="332"/>
      <c r="C7" s="311" t="s">
        <v>81</v>
      </c>
      <c r="D7" s="327"/>
      <c r="E7" s="327"/>
      <c r="F7" s="327"/>
      <c r="G7" s="327"/>
      <c r="H7" s="327"/>
      <c r="I7" s="327"/>
      <c r="J7" s="327"/>
      <c r="K7" s="327"/>
      <c r="L7" s="312"/>
      <c r="M7" s="311" t="s">
        <v>82</v>
      </c>
      <c r="N7" s="312"/>
      <c r="O7" s="308" t="s">
        <v>70</v>
      </c>
      <c r="P7" s="300" t="s">
        <v>57</v>
      </c>
      <c r="Q7" s="300" t="s">
        <v>78</v>
      </c>
      <c r="R7" s="300" t="s">
        <v>1</v>
      </c>
      <c r="S7" s="300" t="s">
        <v>56</v>
      </c>
      <c r="T7" s="313" t="s">
        <v>72</v>
      </c>
      <c r="U7" s="313" t="s">
        <v>71</v>
      </c>
      <c r="V7" s="316" t="s">
        <v>73</v>
      </c>
      <c r="W7" s="305" t="s">
        <v>55</v>
      </c>
    </row>
    <row r="8" spans="1:23" s="1" customFormat="1" ht="15" customHeight="1">
      <c r="A8" s="333"/>
      <c r="B8" s="334"/>
      <c r="C8" s="328" t="s">
        <v>79</v>
      </c>
      <c r="D8" s="329"/>
      <c r="E8" s="329"/>
      <c r="F8" s="329"/>
      <c r="G8" s="330"/>
      <c r="H8" s="328" t="s">
        <v>80</v>
      </c>
      <c r="I8" s="329"/>
      <c r="J8" s="329"/>
      <c r="K8" s="329"/>
      <c r="L8" s="330"/>
      <c r="M8" s="304" t="s">
        <v>69</v>
      </c>
      <c r="N8" s="304" t="s">
        <v>54</v>
      </c>
      <c r="O8" s="309"/>
      <c r="P8" s="301"/>
      <c r="Q8" s="301"/>
      <c r="R8" s="301"/>
      <c r="S8" s="301"/>
      <c r="T8" s="314"/>
      <c r="U8" s="314"/>
      <c r="V8" s="317"/>
      <c r="W8" s="306"/>
    </row>
    <row r="9" spans="1:23" s="1" customFormat="1" ht="15" customHeight="1">
      <c r="A9" s="335"/>
      <c r="B9" s="336"/>
      <c r="C9" s="15" t="s">
        <v>74</v>
      </c>
      <c r="D9" s="15" t="s">
        <v>75</v>
      </c>
      <c r="E9" s="15" t="s">
        <v>76</v>
      </c>
      <c r="F9" s="15" t="s">
        <v>63</v>
      </c>
      <c r="G9" s="15" t="s">
        <v>77</v>
      </c>
      <c r="H9" s="15" t="s">
        <v>74</v>
      </c>
      <c r="I9" s="15" t="s">
        <v>75</v>
      </c>
      <c r="J9" s="15" t="s">
        <v>76</v>
      </c>
      <c r="K9" s="15" t="s">
        <v>63</v>
      </c>
      <c r="L9" s="15" t="s">
        <v>77</v>
      </c>
      <c r="M9" s="302"/>
      <c r="N9" s="302"/>
      <c r="O9" s="310"/>
      <c r="P9" s="302"/>
      <c r="Q9" s="302"/>
      <c r="R9" s="302"/>
      <c r="S9" s="302"/>
      <c r="T9" s="315"/>
      <c r="U9" s="315"/>
      <c r="V9" s="318"/>
      <c r="W9" s="307"/>
    </row>
    <row r="10" spans="1:37" s="1" customFormat="1" ht="15" customHeight="1">
      <c r="A10" s="323" t="s">
        <v>64</v>
      </c>
      <c r="B10" s="324"/>
      <c r="C10" s="41">
        <f>SUM(D10:G10)</f>
        <v>129</v>
      </c>
      <c r="D10" s="42">
        <v>13</v>
      </c>
      <c r="E10" s="43" t="s">
        <v>2</v>
      </c>
      <c r="F10" s="43" t="s">
        <v>2</v>
      </c>
      <c r="G10" s="42">
        <v>116</v>
      </c>
      <c r="H10" s="41">
        <f>SUM(I10:L10)</f>
        <v>21592</v>
      </c>
      <c r="I10" s="41">
        <v>4137</v>
      </c>
      <c r="J10" s="41">
        <v>420</v>
      </c>
      <c r="K10" s="41">
        <v>121</v>
      </c>
      <c r="L10" s="41">
        <v>16914</v>
      </c>
      <c r="M10" s="41">
        <v>763</v>
      </c>
      <c r="N10" s="41">
        <v>2718</v>
      </c>
      <c r="O10" s="41">
        <v>419</v>
      </c>
      <c r="P10" s="41">
        <v>252</v>
      </c>
      <c r="Q10" s="44" t="s">
        <v>52</v>
      </c>
      <c r="R10" s="44" t="s">
        <v>52</v>
      </c>
      <c r="S10" s="44" t="s">
        <v>52</v>
      </c>
      <c r="T10" s="44" t="s">
        <v>52</v>
      </c>
      <c r="U10" s="44" t="s">
        <v>52</v>
      </c>
      <c r="V10" s="44" t="s">
        <v>52</v>
      </c>
      <c r="W10" s="44" t="s">
        <v>52</v>
      </c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23" s="1" customFormat="1" ht="15" customHeight="1">
      <c r="A11" s="325" t="s">
        <v>65</v>
      </c>
      <c r="B11" s="326"/>
      <c r="C11" s="45">
        <f>SUM(D11:G11)</f>
        <v>128</v>
      </c>
      <c r="D11" s="6">
        <v>13</v>
      </c>
      <c r="E11" s="5" t="s">
        <v>2</v>
      </c>
      <c r="F11" s="5" t="s">
        <v>2</v>
      </c>
      <c r="G11" s="6">
        <v>115</v>
      </c>
      <c r="H11" s="45">
        <f>SUM(I11:L11)</f>
        <v>21472</v>
      </c>
      <c r="I11" s="7">
        <v>4092</v>
      </c>
      <c r="J11" s="7">
        <v>348</v>
      </c>
      <c r="K11" s="7">
        <v>121</v>
      </c>
      <c r="L11" s="7">
        <v>16911</v>
      </c>
      <c r="M11" s="7">
        <v>773</v>
      </c>
      <c r="N11" s="7">
        <v>2656</v>
      </c>
      <c r="O11" s="7">
        <v>431</v>
      </c>
      <c r="P11" s="7">
        <v>246</v>
      </c>
      <c r="Q11" s="8">
        <v>2852</v>
      </c>
      <c r="R11" s="8">
        <v>613</v>
      </c>
      <c r="S11" s="8">
        <v>2167</v>
      </c>
      <c r="T11" s="8">
        <v>359</v>
      </c>
      <c r="U11" s="8">
        <v>7059</v>
      </c>
      <c r="V11" s="8">
        <v>4419</v>
      </c>
      <c r="W11" s="8">
        <v>252</v>
      </c>
    </row>
    <row r="12" spans="1:23" s="1" customFormat="1" ht="15" customHeight="1">
      <c r="A12" s="325" t="s">
        <v>66</v>
      </c>
      <c r="B12" s="326"/>
      <c r="C12" s="45">
        <f>SUM(D12:G12)</f>
        <v>127</v>
      </c>
      <c r="D12" s="6">
        <v>13</v>
      </c>
      <c r="E12" s="5" t="s">
        <v>2</v>
      </c>
      <c r="F12" s="5" t="s">
        <v>2</v>
      </c>
      <c r="G12" s="6">
        <v>114</v>
      </c>
      <c r="H12" s="45">
        <f>SUM(I12:L12)</f>
        <v>21342</v>
      </c>
      <c r="I12" s="7">
        <v>4042</v>
      </c>
      <c r="J12" s="7">
        <v>324</v>
      </c>
      <c r="K12" s="7">
        <v>98</v>
      </c>
      <c r="L12" s="7">
        <v>16878</v>
      </c>
      <c r="M12" s="7">
        <v>788</v>
      </c>
      <c r="N12" s="7">
        <v>2609</v>
      </c>
      <c r="O12" s="7">
        <v>436</v>
      </c>
      <c r="P12" s="7">
        <v>246</v>
      </c>
      <c r="Q12" s="8" t="s">
        <v>52</v>
      </c>
      <c r="R12" s="8" t="s">
        <v>52</v>
      </c>
      <c r="S12" s="8" t="s">
        <v>52</v>
      </c>
      <c r="T12" s="8" t="s">
        <v>52</v>
      </c>
      <c r="U12" s="8" t="s">
        <v>52</v>
      </c>
      <c r="V12" s="8" t="s">
        <v>52</v>
      </c>
      <c r="W12" s="8" t="s">
        <v>52</v>
      </c>
    </row>
    <row r="13" spans="1:23" s="1" customFormat="1" ht="15" customHeight="1">
      <c r="A13" s="325" t="s">
        <v>67</v>
      </c>
      <c r="B13" s="326"/>
      <c r="C13" s="45">
        <f>SUM(D13:G13)</f>
        <v>123</v>
      </c>
      <c r="D13" s="6">
        <v>13</v>
      </c>
      <c r="E13" s="5" t="s">
        <v>2</v>
      </c>
      <c r="F13" s="5" t="s">
        <v>2</v>
      </c>
      <c r="G13" s="6">
        <v>110</v>
      </c>
      <c r="H13" s="45">
        <f>SUM(I13:L13)</f>
        <v>21074</v>
      </c>
      <c r="I13" s="7">
        <v>4042</v>
      </c>
      <c r="J13" s="7">
        <v>324</v>
      </c>
      <c r="K13" s="7">
        <v>98</v>
      </c>
      <c r="L13" s="7">
        <v>16610</v>
      </c>
      <c r="M13" s="7">
        <v>795</v>
      </c>
      <c r="N13" s="7">
        <v>2607</v>
      </c>
      <c r="O13" s="7">
        <v>438</v>
      </c>
      <c r="P13" s="7">
        <v>247</v>
      </c>
      <c r="Q13" s="8">
        <v>3004</v>
      </c>
      <c r="R13" s="8">
        <v>627</v>
      </c>
      <c r="S13" s="8">
        <v>2293</v>
      </c>
      <c r="T13" s="8">
        <v>383</v>
      </c>
      <c r="U13" s="8">
        <v>7640</v>
      </c>
      <c r="V13" s="8">
        <v>4434</v>
      </c>
      <c r="W13" s="8">
        <v>239</v>
      </c>
    </row>
    <row r="14" spans="1:23" s="30" customFormat="1" ht="15" customHeight="1">
      <c r="A14" s="321" t="s">
        <v>68</v>
      </c>
      <c r="B14" s="322"/>
      <c r="C14" s="35">
        <f>SUM(C16:C25,C28,C34,C44,C51,C57,C65,C71)</f>
        <v>120</v>
      </c>
      <c r="D14" s="35">
        <f aca="true" t="shared" si="0" ref="D14:P14">SUM(D16:D25,D28,D34,D44,D51,D57,D65,D71)</f>
        <v>14</v>
      </c>
      <c r="E14" s="28" t="s">
        <v>2</v>
      </c>
      <c r="F14" s="28" t="s">
        <v>2</v>
      </c>
      <c r="G14" s="35">
        <f t="shared" si="0"/>
        <v>106</v>
      </c>
      <c r="H14" s="35">
        <f t="shared" si="0"/>
        <v>20799</v>
      </c>
      <c r="I14" s="35">
        <f t="shared" si="0"/>
        <v>4009</v>
      </c>
      <c r="J14" s="35">
        <f t="shared" si="0"/>
        <v>285</v>
      </c>
      <c r="K14" s="35">
        <f t="shared" si="0"/>
        <v>18</v>
      </c>
      <c r="L14" s="35">
        <f t="shared" si="0"/>
        <v>16487</v>
      </c>
      <c r="M14" s="35">
        <f t="shared" si="0"/>
        <v>804</v>
      </c>
      <c r="N14" s="35">
        <f t="shared" si="0"/>
        <v>2550</v>
      </c>
      <c r="O14" s="35">
        <f t="shared" si="0"/>
        <v>437</v>
      </c>
      <c r="P14" s="35">
        <f t="shared" si="0"/>
        <v>267</v>
      </c>
      <c r="Q14" s="29" t="s">
        <v>52</v>
      </c>
      <c r="R14" s="29" t="s">
        <v>52</v>
      </c>
      <c r="S14" s="29" t="s">
        <v>52</v>
      </c>
      <c r="T14" s="29" t="s">
        <v>52</v>
      </c>
      <c r="U14" s="29" t="s">
        <v>52</v>
      </c>
      <c r="V14" s="29" t="s">
        <v>52</v>
      </c>
      <c r="W14" s="29" t="s">
        <v>52</v>
      </c>
    </row>
    <row r="15" spans="1:23" s="30" customFormat="1" ht="15" customHeight="1">
      <c r="A15" s="31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s="30" customFormat="1" ht="15" customHeight="1">
      <c r="A16" s="319" t="s">
        <v>3</v>
      </c>
      <c r="B16" s="320"/>
      <c r="C16" s="48">
        <f aca="true" t="shared" si="1" ref="C16:C23">SUM(D16:G16)</f>
        <v>54</v>
      </c>
      <c r="D16" s="34">
        <v>7</v>
      </c>
      <c r="E16" s="28" t="s">
        <v>2</v>
      </c>
      <c r="F16" s="28" t="s">
        <v>2</v>
      </c>
      <c r="G16" s="34">
        <v>47</v>
      </c>
      <c r="H16" s="48">
        <f aca="true" t="shared" si="2" ref="H16:H23">SUM(I16:L16)</f>
        <v>10726</v>
      </c>
      <c r="I16" s="35">
        <v>2313</v>
      </c>
      <c r="J16" s="35">
        <v>103</v>
      </c>
      <c r="K16" s="35">
        <v>6</v>
      </c>
      <c r="L16" s="35">
        <v>8304</v>
      </c>
      <c r="M16" s="35">
        <v>379</v>
      </c>
      <c r="N16" s="35">
        <v>1144</v>
      </c>
      <c r="O16" s="35">
        <v>189</v>
      </c>
      <c r="P16" s="35">
        <v>117</v>
      </c>
      <c r="Q16" s="35">
        <v>1624</v>
      </c>
      <c r="R16" s="35">
        <v>290</v>
      </c>
      <c r="S16" s="35">
        <v>1426</v>
      </c>
      <c r="T16" s="35">
        <v>98</v>
      </c>
      <c r="U16" s="35">
        <v>4024</v>
      </c>
      <c r="V16" s="35">
        <v>1716</v>
      </c>
      <c r="W16" s="35">
        <v>110</v>
      </c>
    </row>
    <row r="17" spans="1:23" s="30" customFormat="1" ht="15" customHeight="1">
      <c r="A17" s="319" t="s">
        <v>4</v>
      </c>
      <c r="B17" s="320"/>
      <c r="C17" s="48">
        <f t="shared" si="1"/>
        <v>9</v>
      </c>
      <c r="D17" s="34">
        <v>2</v>
      </c>
      <c r="E17" s="28" t="s">
        <v>2</v>
      </c>
      <c r="F17" s="28" t="s">
        <v>2</v>
      </c>
      <c r="G17" s="34">
        <v>7</v>
      </c>
      <c r="H17" s="48">
        <f t="shared" si="2"/>
        <v>1646</v>
      </c>
      <c r="I17" s="35">
        <v>257</v>
      </c>
      <c r="J17" s="35">
        <v>115</v>
      </c>
      <c r="K17" s="35">
        <v>4</v>
      </c>
      <c r="L17" s="35">
        <v>1270</v>
      </c>
      <c r="M17" s="35">
        <v>31</v>
      </c>
      <c r="N17" s="35">
        <v>121</v>
      </c>
      <c r="O17" s="35">
        <v>29</v>
      </c>
      <c r="P17" s="35">
        <v>19</v>
      </c>
      <c r="Q17" s="35">
        <v>150</v>
      </c>
      <c r="R17" s="35">
        <v>34</v>
      </c>
      <c r="S17" s="35">
        <v>108</v>
      </c>
      <c r="T17" s="35">
        <v>20</v>
      </c>
      <c r="U17" s="35">
        <v>585</v>
      </c>
      <c r="V17" s="35">
        <v>381</v>
      </c>
      <c r="W17" s="35">
        <v>24</v>
      </c>
    </row>
    <row r="18" spans="1:23" s="30" customFormat="1" ht="15" customHeight="1">
      <c r="A18" s="319" t="s">
        <v>5</v>
      </c>
      <c r="B18" s="320"/>
      <c r="C18" s="48">
        <f t="shared" si="1"/>
        <v>17</v>
      </c>
      <c r="D18" s="34">
        <v>1</v>
      </c>
      <c r="E18" s="28" t="s">
        <v>2</v>
      </c>
      <c r="F18" s="28" t="s">
        <v>2</v>
      </c>
      <c r="G18" s="34">
        <v>16</v>
      </c>
      <c r="H18" s="48">
        <f t="shared" si="2"/>
        <v>1557</v>
      </c>
      <c r="I18" s="35">
        <v>346</v>
      </c>
      <c r="J18" s="35">
        <v>10</v>
      </c>
      <c r="K18" s="35">
        <v>4</v>
      </c>
      <c r="L18" s="35">
        <v>1197</v>
      </c>
      <c r="M18" s="35">
        <v>70</v>
      </c>
      <c r="N18" s="35">
        <v>309</v>
      </c>
      <c r="O18" s="35">
        <v>45</v>
      </c>
      <c r="P18" s="35">
        <v>27</v>
      </c>
      <c r="Q18" s="35">
        <v>181</v>
      </c>
      <c r="R18" s="35">
        <v>66</v>
      </c>
      <c r="S18" s="35">
        <v>149</v>
      </c>
      <c r="T18" s="35">
        <v>35</v>
      </c>
      <c r="U18" s="35">
        <v>462</v>
      </c>
      <c r="V18" s="35">
        <v>573</v>
      </c>
      <c r="W18" s="35">
        <v>23</v>
      </c>
    </row>
    <row r="19" spans="1:23" s="30" customFormat="1" ht="15" customHeight="1">
      <c r="A19" s="319" t="s">
        <v>6</v>
      </c>
      <c r="B19" s="320"/>
      <c r="C19" s="48">
        <f t="shared" si="1"/>
        <v>1</v>
      </c>
      <c r="D19" s="28" t="s">
        <v>2</v>
      </c>
      <c r="E19" s="28" t="s">
        <v>2</v>
      </c>
      <c r="F19" s="28" t="s">
        <v>2</v>
      </c>
      <c r="G19" s="34">
        <v>1</v>
      </c>
      <c r="H19" s="48">
        <f t="shared" si="2"/>
        <v>199</v>
      </c>
      <c r="I19" s="28" t="s">
        <v>2</v>
      </c>
      <c r="J19" s="28" t="s">
        <v>2</v>
      </c>
      <c r="K19" s="35">
        <v>4</v>
      </c>
      <c r="L19" s="35">
        <v>195</v>
      </c>
      <c r="M19" s="35">
        <v>19</v>
      </c>
      <c r="N19" s="35">
        <v>36</v>
      </c>
      <c r="O19" s="35">
        <v>11</v>
      </c>
      <c r="P19" s="35">
        <v>4</v>
      </c>
      <c r="Q19" s="35">
        <v>46</v>
      </c>
      <c r="R19" s="35">
        <v>14</v>
      </c>
      <c r="S19" s="35">
        <v>26</v>
      </c>
      <c r="T19" s="35">
        <v>15</v>
      </c>
      <c r="U19" s="35">
        <v>94</v>
      </c>
      <c r="V19" s="35">
        <v>65</v>
      </c>
      <c r="W19" s="35">
        <v>4</v>
      </c>
    </row>
    <row r="20" spans="1:23" s="30" customFormat="1" ht="15" customHeight="1">
      <c r="A20" s="319" t="s">
        <v>7</v>
      </c>
      <c r="B20" s="320"/>
      <c r="C20" s="48">
        <f t="shared" si="1"/>
        <v>1</v>
      </c>
      <c r="D20" s="28" t="s">
        <v>2</v>
      </c>
      <c r="E20" s="28" t="s">
        <v>2</v>
      </c>
      <c r="F20" s="28" t="s">
        <v>2</v>
      </c>
      <c r="G20" s="34">
        <v>1</v>
      </c>
      <c r="H20" s="48">
        <f t="shared" si="2"/>
        <v>199</v>
      </c>
      <c r="I20" s="28" t="s">
        <v>2</v>
      </c>
      <c r="J20" s="35">
        <v>7</v>
      </c>
      <c r="K20" s="28" t="s">
        <v>2</v>
      </c>
      <c r="L20" s="35">
        <v>192</v>
      </c>
      <c r="M20" s="35">
        <v>10</v>
      </c>
      <c r="N20" s="35">
        <v>42</v>
      </c>
      <c r="O20" s="35">
        <v>7</v>
      </c>
      <c r="P20" s="35">
        <v>3</v>
      </c>
      <c r="Q20" s="35">
        <v>29</v>
      </c>
      <c r="R20" s="35">
        <v>8</v>
      </c>
      <c r="S20" s="35">
        <v>27</v>
      </c>
      <c r="T20" s="35">
        <v>12</v>
      </c>
      <c r="U20" s="35">
        <v>79</v>
      </c>
      <c r="V20" s="35">
        <v>57</v>
      </c>
      <c r="W20" s="29" t="s">
        <v>2</v>
      </c>
    </row>
    <row r="21" spans="1:23" s="30" customFormat="1" ht="15" customHeight="1">
      <c r="A21" s="319" t="s">
        <v>8</v>
      </c>
      <c r="B21" s="320"/>
      <c r="C21" s="48">
        <f t="shared" si="1"/>
        <v>8</v>
      </c>
      <c r="D21" s="34">
        <v>2</v>
      </c>
      <c r="E21" s="28" t="s">
        <v>2</v>
      </c>
      <c r="F21" s="28" t="s">
        <v>2</v>
      </c>
      <c r="G21" s="34">
        <v>6</v>
      </c>
      <c r="H21" s="48">
        <f t="shared" si="2"/>
        <v>1393</v>
      </c>
      <c r="I21" s="35">
        <v>309</v>
      </c>
      <c r="J21" s="35">
        <v>50</v>
      </c>
      <c r="K21" s="28" t="s">
        <v>2</v>
      </c>
      <c r="L21" s="35">
        <v>1034</v>
      </c>
      <c r="M21" s="35">
        <v>38</v>
      </c>
      <c r="N21" s="35">
        <v>123</v>
      </c>
      <c r="O21" s="35">
        <v>23</v>
      </c>
      <c r="P21" s="35">
        <v>24</v>
      </c>
      <c r="Q21" s="35">
        <v>99</v>
      </c>
      <c r="R21" s="35">
        <v>26</v>
      </c>
      <c r="S21" s="35">
        <v>80</v>
      </c>
      <c r="T21" s="35">
        <v>18</v>
      </c>
      <c r="U21" s="35">
        <v>317</v>
      </c>
      <c r="V21" s="35">
        <v>401</v>
      </c>
      <c r="W21" s="35">
        <v>5</v>
      </c>
    </row>
    <row r="22" spans="1:23" s="30" customFormat="1" ht="15" customHeight="1">
      <c r="A22" s="319" t="s">
        <v>9</v>
      </c>
      <c r="B22" s="320"/>
      <c r="C22" s="48">
        <f t="shared" si="1"/>
        <v>2</v>
      </c>
      <c r="D22" s="28" t="s">
        <v>2</v>
      </c>
      <c r="E22" s="28" t="s">
        <v>2</v>
      </c>
      <c r="F22" s="28" t="s">
        <v>2</v>
      </c>
      <c r="G22" s="34">
        <v>2</v>
      </c>
      <c r="H22" s="48">
        <f t="shared" si="2"/>
        <v>229</v>
      </c>
      <c r="I22" s="28" t="s">
        <v>2</v>
      </c>
      <c r="J22" s="28" t="s">
        <v>2</v>
      </c>
      <c r="K22" s="28" t="s">
        <v>2</v>
      </c>
      <c r="L22" s="35">
        <v>229</v>
      </c>
      <c r="M22" s="35">
        <v>26</v>
      </c>
      <c r="N22" s="35">
        <v>145</v>
      </c>
      <c r="O22" s="35">
        <v>14</v>
      </c>
      <c r="P22" s="35">
        <v>6</v>
      </c>
      <c r="Q22" s="35">
        <v>54</v>
      </c>
      <c r="R22" s="35">
        <v>17</v>
      </c>
      <c r="S22" s="35">
        <v>23</v>
      </c>
      <c r="T22" s="35">
        <v>11</v>
      </c>
      <c r="U22" s="35">
        <v>140</v>
      </c>
      <c r="V22" s="35">
        <v>84</v>
      </c>
      <c r="W22" s="35">
        <v>7</v>
      </c>
    </row>
    <row r="23" spans="1:23" s="30" customFormat="1" ht="15" customHeight="1">
      <c r="A23" s="319" t="s">
        <v>10</v>
      </c>
      <c r="B23" s="320"/>
      <c r="C23" s="48">
        <f t="shared" si="1"/>
        <v>2</v>
      </c>
      <c r="D23" s="28" t="s">
        <v>2</v>
      </c>
      <c r="E23" s="28" t="s">
        <v>2</v>
      </c>
      <c r="F23" s="28" t="s">
        <v>2</v>
      </c>
      <c r="G23" s="34">
        <v>2</v>
      </c>
      <c r="H23" s="48">
        <f t="shared" si="2"/>
        <v>340</v>
      </c>
      <c r="I23" s="35">
        <v>30</v>
      </c>
      <c r="J23" s="28" t="s">
        <v>2</v>
      </c>
      <c r="K23" s="28" t="s">
        <v>2</v>
      </c>
      <c r="L23" s="35">
        <v>310</v>
      </c>
      <c r="M23" s="35">
        <v>43</v>
      </c>
      <c r="N23" s="35">
        <v>93</v>
      </c>
      <c r="O23" s="35">
        <v>17</v>
      </c>
      <c r="P23" s="35">
        <v>10</v>
      </c>
      <c r="Q23" s="35">
        <v>80</v>
      </c>
      <c r="R23" s="35">
        <v>20</v>
      </c>
      <c r="S23" s="35">
        <v>83</v>
      </c>
      <c r="T23" s="35">
        <v>23</v>
      </c>
      <c r="U23" s="35">
        <v>248</v>
      </c>
      <c r="V23" s="35">
        <v>151</v>
      </c>
      <c r="W23" s="35">
        <v>18</v>
      </c>
    </row>
    <row r="24" spans="1:23" s="30" customFormat="1" ht="15" customHeight="1">
      <c r="A24" s="36"/>
      <c r="B24" s="37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s="30" customFormat="1" ht="15" customHeight="1">
      <c r="A25" s="319" t="s">
        <v>11</v>
      </c>
      <c r="B25" s="320"/>
      <c r="C25" s="35">
        <f>SUM(C26)</f>
        <v>1</v>
      </c>
      <c r="D25" s="28" t="s">
        <v>2</v>
      </c>
      <c r="E25" s="28" t="s">
        <v>2</v>
      </c>
      <c r="F25" s="28" t="s">
        <v>2</v>
      </c>
      <c r="G25" s="35">
        <f>SUM(G26)</f>
        <v>1</v>
      </c>
      <c r="H25" s="35">
        <f>SUM(H26)</f>
        <v>350</v>
      </c>
      <c r="I25" s="28" t="s">
        <v>2</v>
      </c>
      <c r="J25" s="28" t="s">
        <v>2</v>
      </c>
      <c r="K25" s="28" t="s">
        <v>2</v>
      </c>
      <c r="L25" s="35">
        <f aca="true" t="shared" si="3" ref="L25:W25">SUM(L26)</f>
        <v>350</v>
      </c>
      <c r="M25" s="35">
        <f t="shared" si="3"/>
        <v>4</v>
      </c>
      <c r="N25" s="35">
        <f t="shared" si="3"/>
        <v>19</v>
      </c>
      <c r="O25" s="35">
        <f t="shared" si="3"/>
        <v>2</v>
      </c>
      <c r="P25" s="35">
        <f t="shared" si="3"/>
        <v>2</v>
      </c>
      <c r="Q25" s="35">
        <f t="shared" si="3"/>
        <v>21</v>
      </c>
      <c r="R25" s="35">
        <f t="shared" si="3"/>
        <v>3</v>
      </c>
      <c r="S25" s="35">
        <f t="shared" si="3"/>
        <v>9</v>
      </c>
      <c r="T25" s="35">
        <f t="shared" si="3"/>
        <v>3</v>
      </c>
      <c r="U25" s="35">
        <f t="shared" si="3"/>
        <v>112</v>
      </c>
      <c r="V25" s="35">
        <f t="shared" si="3"/>
        <v>23</v>
      </c>
      <c r="W25" s="35">
        <f t="shared" si="3"/>
        <v>13</v>
      </c>
    </row>
    <row r="26" spans="1:23" ht="15" customHeight="1">
      <c r="A26" s="16"/>
      <c r="B26" s="17" t="s">
        <v>12</v>
      </c>
      <c r="C26" s="45">
        <f>SUM(D26:G26)</f>
        <v>1</v>
      </c>
      <c r="D26" s="5" t="s">
        <v>2</v>
      </c>
      <c r="E26" s="5" t="s">
        <v>2</v>
      </c>
      <c r="F26" s="5" t="s">
        <v>2</v>
      </c>
      <c r="G26" s="6">
        <v>1</v>
      </c>
      <c r="H26" s="45">
        <f>SUM(I26:L26)</f>
        <v>350</v>
      </c>
      <c r="I26" s="5" t="s">
        <v>2</v>
      </c>
      <c r="J26" s="5" t="s">
        <v>2</v>
      </c>
      <c r="K26" s="5" t="s">
        <v>2</v>
      </c>
      <c r="L26" s="7">
        <v>350</v>
      </c>
      <c r="M26" s="7">
        <v>4</v>
      </c>
      <c r="N26" s="7">
        <v>19</v>
      </c>
      <c r="O26" s="7">
        <v>2</v>
      </c>
      <c r="P26" s="7">
        <v>2</v>
      </c>
      <c r="Q26" s="7">
        <v>21</v>
      </c>
      <c r="R26" s="7">
        <v>3</v>
      </c>
      <c r="S26" s="7">
        <v>9</v>
      </c>
      <c r="T26" s="7">
        <v>3</v>
      </c>
      <c r="U26" s="7">
        <v>112</v>
      </c>
      <c r="V26" s="7">
        <v>23</v>
      </c>
      <c r="W26" s="7">
        <v>13</v>
      </c>
    </row>
    <row r="27" spans="1:23" ht="15" customHeight="1">
      <c r="A27" s="16"/>
      <c r="B27" s="1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s="30" customFormat="1" ht="15" customHeight="1">
      <c r="A28" s="319" t="s">
        <v>13</v>
      </c>
      <c r="B28" s="320"/>
      <c r="C28" s="35">
        <f>SUM(C29:C32)</f>
        <v>3</v>
      </c>
      <c r="D28" s="28" t="s">
        <v>2</v>
      </c>
      <c r="E28" s="28" t="s">
        <v>2</v>
      </c>
      <c r="F28" s="28" t="s">
        <v>2</v>
      </c>
      <c r="G28" s="35">
        <f>SUM(G29:G32)</f>
        <v>3</v>
      </c>
      <c r="H28" s="35">
        <f>SUM(H29:H32)</f>
        <v>523</v>
      </c>
      <c r="I28" s="28" t="s">
        <v>2</v>
      </c>
      <c r="J28" s="28" t="s">
        <v>2</v>
      </c>
      <c r="K28" s="28" t="s">
        <v>2</v>
      </c>
      <c r="L28" s="35">
        <f aca="true" t="shared" si="4" ref="L28:W28">SUM(L29:L32)</f>
        <v>523</v>
      </c>
      <c r="M28" s="35">
        <f t="shared" si="4"/>
        <v>23</v>
      </c>
      <c r="N28" s="35">
        <f t="shared" si="4"/>
        <v>47</v>
      </c>
      <c r="O28" s="35">
        <f t="shared" si="4"/>
        <v>13</v>
      </c>
      <c r="P28" s="35">
        <f t="shared" si="4"/>
        <v>9</v>
      </c>
      <c r="Q28" s="35">
        <f t="shared" si="4"/>
        <v>67</v>
      </c>
      <c r="R28" s="35">
        <f t="shared" si="4"/>
        <v>19</v>
      </c>
      <c r="S28" s="35">
        <f t="shared" si="4"/>
        <v>68</v>
      </c>
      <c r="T28" s="35">
        <f t="shared" si="4"/>
        <v>33</v>
      </c>
      <c r="U28" s="35">
        <f t="shared" si="4"/>
        <v>246</v>
      </c>
      <c r="V28" s="35">
        <f t="shared" si="4"/>
        <v>157</v>
      </c>
      <c r="W28" s="35">
        <f t="shared" si="4"/>
        <v>5</v>
      </c>
    </row>
    <row r="29" spans="1:23" ht="15" customHeight="1">
      <c r="A29" s="16"/>
      <c r="B29" s="17" t="s">
        <v>14</v>
      </c>
      <c r="C29" s="45">
        <f>SUM(D29:G29)</f>
        <v>1</v>
      </c>
      <c r="D29" s="5" t="s">
        <v>2</v>
      </c>
      <c r="E29" s="5" t="s">
        <v>2</v>
      </c>
      <c r="F29" s="5" t="s">
        <v>2</v>
      </c>
      <c r="G29" s="6">
        <v>1</v>
      </c>
      <c r="H29" s="45">
        <f>SUM(I29:L29)</f>
        <v>143</v>
      </c>
      <c r="I29" s="5" t="s">
        <v>2</v>
      </c>
      <c r="J29" s="5" t="s">
        <v>2</v>
      </c>
      <c r="K29" s="5" t="s">
        <v>2</v>
      </c>
      <c r="L29" s="7">
        <v>143</v>
      </c>
      <c r="M29" s="7">
        <v>7</v>
      </c>
      <c r="N29" s="5" t="s">
        <v>2</v>
      </c>
      <c r="O29" s="7">
        <v>3</v>
      </c>
      <c r="P29" s="7">
        <v>1</v>
      </c>
      <c r="Q29" s="7">
        <v>20</v>
      </c>
      <c r="R29" s="7">
        <v>4</v>
      </c>
      <c r="S29" s="7">
        <v>13</v>
      </c>
      <c r="T29" s="7">
        <v>8</v>
      </c>
      <c r="U29" s="7">
        <v>71</v>
      </c>
      <c r="V29" s="7">
        <v>51</v>
      </c>
      <c r="W29" s="8" t="s">
        <v>2</v>
      </c>
    </row>
    <row r="30" spans="1:23" ht="15" customHeight="1">
      <c r="A30" s="16"/>
      <c r="B30" s="17" t="s">
        <v>15</v>
      </c>
      <c r="C30" s="45">
        <f>SUM(D30:G30)</f>
        <v>1</v>
      </c>
      <c r="D30" s="5" t="s">
        <v>2</v>
      </c>
      <c r="E30" s="5" t="s">
        <v>2</v>
      </c>
      <c r="F30" s="5" t="s">
        <v>2</v>
      </c>
      <c r="G30" s="6">
        <v>1</v>
      </c>
      <c r="H30" s="45">
        <f>SUM(I30:L30)</f>
        <v>56</v>
      </c>
      <c r="I30" s="5" t="s">
        <v>2</v>
      </c>
      <c r="J30" s="5" t="s">
        <v>2</v>
      </c>
      <c r="K30" s="5" t="s">
        <v>2</v>
      </c>
      <c r="L30" s="7">
        <v>56</v>
      </c>
      <c r="M30" s="7">
        <v>7</v>
      </c>
      <c r="N30" s="7">
        <v>28</v>
      </c>
      <c r="O30" s="7">
        <v>7</v>
      </c>
      <c r="P30" s="7">
        <v>3</v>
      </c>
      <c r="Q30" s="7">
        <v>14</v>
      </c>
      <c r="R30" s="7">
        <v>7</v>
      </c>
      <c r="S30" s="7">
        <v>21</v>
      </c>
      <c r="T30" s="7">
        <v>9</v>
      </c>
      <c r="U30" s="7">
        <v>31</v>
      </c>
      <c r="V30" s="7">
        <v>38</v>
      </c>
      <c r="W30" s="8" t="s">
        <v>2</v>
      </c>
    </row>
    <row r="31" spans="1:23" ht="15" customHeight="1">
      <c r="A31" s="16"/>
      <c r="B31" s="17" t="s">
        <v>16</v>
      </c>
      <c r="C31" s="45">
        <f>SUM(D31:G31)</f>
        <v>1</v>
      </c>
      <c r="D31" s="5" t="s">
        <v>2</v>
      </c>
      <c r="E31" s="5" t="s">
        <v>2</v>
      </c>
      <c r="F31" s="5" t="s">
        <v>2</v>
      </c>
      <c r="G31" s="6">
        <v>1</v>
      </c>
      <c r="H31" s="45">
        <f>SUM(I31:L31)</f>
        <v>324</v>
      </c>
      <c r="I31" s="5" t="s">
        <v>2</v>
      </c>
      <c r="J31" s="5" t="s">
        <v>2</v>
      </c>
      <c r="K31" s="5" t="s">
        <v>2</v>
      </c>
      <c r="L31" s="7">
        <v>324</v>
      </c>
      <c r="M31" s="7">
        <v>6</v>
      </c>
      <c r="N31" s="5" t="s">
        <v>2</v>
      </c>
      <c r="O31" s="7">
        <v>2</v>
      </c>
      <c r="P31" s="7">
        <v>4</v>
      </c>
      <c r="Q31" s="7">
        <v>32</v>
      </c>
      <c r="R31" s="7">
        <v>6</v>
      </c>
      <c r="S31" s="7">
        <v>31</v>
      </c>
      <c r="T31" s="7">
        <v>10</v>
      </c>
      <c r="U31" s="7">
        <v>142</v>
      </c>
      <c r="V31" s="7">
        <v>66</v>
      </c>
      <c r="W31" s="7">
        <v>5</v>
      </c>
    </row>
    <row r="32" spans="1:23" ht="15" customHeight="1">
      <c r="A32" s="16"/>
      <c r="B32" s="17" t="s">
        <v>17</v>
      </c>
      <c r="C32" s="5" t="s">
        <v>2</v>
      </c>
      <c r="D32" s="5" t="s">
        <v>2</v>
      </c>
      <c r="E32" s="5" t="s">
        <v>2</v>
      </c>
      <c r="F32" s="5" t="s">
        <v>2</v>
      </c>
      <c r="G32" s="5" t="s">
        <v>2</v>
      </c>
      <c r="H32" s="5" t="s">
        <v>2</v>
      </c>
      <c r="I32" s="5" t="s">
        <v>2</v>
      </c>
      <c r="J32" s="5" t="s">
        <v>2</v>
      </c>
      <c r="K32" s="5" t="s">
        <v>2</v>
      </c>
      <c r="L32" s="5" t="s">
        <v>2</v>
      </c>
      <c r="M32" s="7">
        <v>3</v>
      </c>
      <c r="N32" s="5">
        <v>19</v>
      </c>
      <c r="O32" s="7">
        <v>1</v>
      </c>
      <c r="P32" s="5">
        <v>1</v>
      </c>
      <c r="Q32" s="7">
        <v>1</v>
      </c>
      <c r="R32" s="7">
        <v>2</v>
      </c>
      <c r="S32" s="5">
        <v>3</v>
      </c>
      <c r="T32" s="7">
        <v>6</v>
      </c>
      <c r="U32" s="5">
        <v>2</v>
      </c>
      <c r="V32" s="7">
        <v>2</v>
      </c>
      <c r="W32" s="8" t="s">
        <v>2</v>
      </c>
    </row>
    <row r="33" spans="1:23" ht="15" customHeight="1">
      <c r="A33" s="16"/>
      <c r="B33" s="1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s="30" customFormat="1" ht="15" customHeight="1">
      <c r="A34" s="319" t="s">
        <v>18</v>
      </c>
      <c r="B34" s="320"/>
      <c r="C34" s="46">
        <f>SUM(C35:C42)</f>
        <v>8</v>
      </c>
      <c r="D34" s="46">
        <f>SUM(D35:D42)</f>
        <v>1</v>
      </c>
      <c r="E34" s="47" t="s">
        <v>2</v>
      </c>
      <c r="F34" s="47" t="s">
        <v>2</v>
      </c>
      <c r="G34" s="46">
        <f>SUM(G35:G42)</f>
        <v>7</v>
      </c>
      <c r="H34" s="46">
        <f>SUM(H35:H42)</f>
        <v>895</v>
      </c>
      <c r="I34" s="46">
        <f>SUM(I35:I42)</f>
        <v>298</v>
      </c>
      <c r="J34" s="47" t="s">
        <v>2</v>
      </c>
      <c r="K34" s="47" t="s">
        <v>2</v>
      </c>
      <c r="L34" s="46">
        <f aca="true" t="shared" si="5" ref="L34:W34">SUM(L35:L42)</f>
        <v>597</v>
      </c>
      <c r="M34" s="46">
        <f t="shared" si="5"/>
        <v>48</v>
      </c>
      <c r="N34" s="46">
        <f t="shared" si="5"/>
        <v>141</v>
      </c>
      <c r="O34" s="46">
        <f t="shared" si="5"/>
        <v>26</v>
      </c>
      <c r="P34" s="46">
        <f t="shared" si="5"/>
        <v>16</v>
      </c>
      <c r="Q34" s="46">
        <f t="shared" si="5"/>
        <v>72</v>
      </c>
      <c r="R34" s="46">
        <f t="shared" si="5"/>
        <v>31</v>
      </c>
      <c r="S34" s="46">
        <f t="shared" si="5"/>
        <v>99</v>
      </c>
      <c r="T34" s="46">
        <f t="shared" si="5"/>
        <v>33</v>
      </c>
      <c r="U34" s="46">
        <f t="shared" si="5"/>
        <v>243</v>
      </c>
      <c r="V34" s="46">
        <f t="shared" si="5"/>
        <v>304</v>
      </c>
      <c r="W34" s="46">
        <f t="shared" si="5"/>
        <v>6</v>
      </c>
    </row>
    <row r="35" spans="1:23" ht="15" customHeight="1">
      <c r="A35" s="19"/>
      <c r="B35" s="17" t="s">
        <v>19</v>
      </c>
      <c r="C35" s="5" t="s">
        <v>2</v>
      </c>
      <c r="D35" s="5" t="s">
        <v>2</v>
      </c>
      <c r="E35" s="5" t="s">
        <v>2</v>
      </c>
      <c r="F35" s="5" t="s">
        <v>2</v>
      </c>
      <c r="G35" s="5" t="s">
        <v>2</v>
      </c>
      <c r="H35" s="5" t="s">
        <v>2</v>
      </c>
      <c r="I35" s="5" t="s">
        <v>2</v>
      </c>
      <c r="J35" s="5" t="s">
        <v>2</v>
      </c>
      <c r="K35" s="5" t="s">
        <v>2</v>
      </c>
      <c r="L35" s="5" t="s">
        <v>2</v>
      </c>
      <c r="M35" s="7">
        <v>5</v>
      </c>
      <c r="N35" s="7">
        <v>20</v>
      </c>
      <c r="O35" s="7">
        <v>4</v>
      </c>
      <c r="P35" s="7">
        <v>3</v>
      </c>
      <c r="Q35" s="7">
        <v>5</v>
      </c>
      <c r="R35" s="7">
        <v>5</v>
      </c>
      <c r="S35" s="7">
        <v>9</v>
      </c>
      <c r="T35" s="7">
        <v>6</v>
      </c>
      <c r="U35" s="7">
        <v>8</v>
      </c>
      <c r="V35" s="7">
        <v>24</v>
      </c>
      <c r="W35" s="8" t="s">
        <v>2</v>
      </c>
    </row>
    <row r="36" spans="1:23" ht="15" customHeight="1">
      <c r="A36" s="19"/>
      <c r="B36" s="17" t="s">
        <v>20</v>
      </c>
      <c r="C36" s="45">
        <f>SUM(D36:G36)</f>
        <v>2</v>
      </c>
      <c r="D36" s="5" t="s">
        <v>2</v>
      </c>
      <c r="E36" s="5" t="s">
        <v>2</v>
      </c>
      <c r="F36" s="5" t="s">
        <v>2</v>
      </c>
      <c r="G36" s="6">
        <v>2</v>
      </c>
      <c r="H36" s="45">
        <f>SUM(I36:L36)</f>
        <v>199</v>
      </c>
      <c r="I36" s="5" t="s">
        <v>2</v>
      </c>
      <c r="J36" s="5" t="s">
        <v>2</v>
      </c>
      <c r="K36" s="5" t="s">
        <v>2</v>
      </c>
      <c r="L36" s="7">
        <v>199</v>
      </c>
      <c r="M36" s="7">
        <v>5</v>
      </c>
      <c r="N36" s="7">
        <v>30</v>
      </c>
      <c r="O36" s="7">
        <v>5</v>
      </c>
      <c r="P36" s="7">
        <v>7</v>
      </c>
      <c r="Q36" s="7">
        <v>18</v>
      </c>
      <c r="R36" s="7">
        <v>7</v>
      </c>
      <c r="S36" s="7">
        <v>34</v>
      </c>
      <c r="T36" s="7">
        <v>7</v>
      </c>
      <c r="U36" s="7">
        <v>77</v>
      </c>
      <c r="V36" s="7">
        <v>53</v>
      </c>
      <c r="W36" s="5">
        <v>1</v>
      </c>
    </row>
    <row r="37" spans="1:23" ht="15" customHeight="1">
      <c r="A37" s="19"/>
      <c r="B37" s="17" t="s">
        <v>21</v>
      </c>
      <c r="C37" s="45">
        <f>SUM(D37:G37)</f>
        <v>6</v>
      </c>
      <c r="D37" s="6">
        <v>1</v>
      </c>
      <c r="E37" s="5" t="s">
        <v>2</v>
      </c>
      <c r="F37" s="5" t="s">
        <v>2</v>
      </c>
      <c r="G37" s="6">
        <v>5</v>
      </c>
      <c r="H37" s="45">
        <f>SUM(I37:L37)</f>
        <v>696</v>
      </c>
      <c r="I37" s="7">
        <v>298</v>
      </c>
      <c r="J37" s="5" t="s">
        <v>2</v>
      </c>
      <c r="K37" s="5" t="s">
        <v>2</v>
      </c>
      <c r="L37" s="5">
        <v>398</v>
      </c>
      <c r="M37" s="7">
        <v>32</v>
      </c>
      <c r="N37" s="7">
        <v>91</v>
      </c>
      <c r="O37" s="7">
        <v>15</v>
      </c>
      <c r="P37" s="7">
        <v>6</v>
      </c>
      <c r="Q37" s="7">
        <v>46</v>
      </c>
      <c r="R37" s="7">
        <v>19</v>
      </c>
      <c r="S37" s="7">
        <v>55</v>
      </c>
      <c r="T37" s="7">
        <v>11</v>
      </c>
      <c r="U37" s="7">
        <v>151</v>
      </c>
      <c r="V37" s="7">
        <v>218</v>
      </c>
      <c r="W37" s="7">
        <v>5</v>
      </c>
    </row>
    <row r="38" spans="1:23" ht="15" customHeight="1">
      <c r="A38" s="19"/>
      <c r="B38" s="17" t="s">
        <v>22</v>
      </c>
      <c r="C38" s="5" t="s">
        <v>2</v>
      </c>
      <c r="D38" s="5" t="s">
        <v>2</v>
      </c>
      <c r="E38" s="5" t="s">
        <v>2</v>
      </c>
      <c r="F38" s="5" t="s">
        <v>2</v>
      </c>
      <c r="G38" s="5" t="s">
        <v>2</v>
      </c>
      <c r="H38" s="5" t="s">
        <v>2</v>
      </c>
      <c r="I38" s="5" t="s">
        <v>2</v>
      </c>
      <c r="J38" s="5" t="s">
        <v>2</v>
      </c>
      <c r="K38" s="5" t="s">
        <v>2</v>
      </c>
      <c r="L38" s="5" t="s">
        <v>2</v>
      </c>
      <c r="M38" s="7">
        <v>1</v>
      </c>
      <c r="N38" s="5" t="s">
        <v>2</v>
      </c>
      <c r="O38" s="5">
        <v>1</v>
      </c>
      <c r="P38" s="5" t="s">
        <v>2</v>
      </c>
      <c r="Q38" s="5" t="s">
        <v>2</v>
      </c>
      <c r="R38" s="5" t="s">
        <v>2</v>
      </c>
      <c r="S38" s="5" t="s">
        <v>2</v>
      </c>
      <c r="T38" s="7">
        <v>1</v>
      </c>
      <c r="U38" s="5">
        <v>2</v>
      </c>
      <c r="V38" s="5">
        <v>3</v>
      </c>
      <c r="W38" s="8" t="s">
        <v>2</v>
      </c>
    </row>
    <row r="39" spans="1:23" ht="15" customHeight="1">
      <c r="A39" s="19"/>
      <c r="B39" s="17" t="s">
        <v>23</v>
      </c>
      <c r="C39" s="5" t="s">
        <v>2</v>
      </c>
      <c r="D39" s="5" t="s">
        <v>2</v>
      </c>
      <c r="E39" s="5" t="s">
        <v>2</v>
      </c>
      <c r="F39" s="5" t="s">
        <v>2</v>
      </c>
      <c r="G39" s="5" t="s">
        <v>2</v>
      </c>
      <c r="H39" s="5" t="s">
        <v>2</v>
      </c>
      <c r="I39" s="5" t="s">
        <v>2</v>
      </c>
      <c r="J39" s="5" t="s">
        <v>2</v>
      </c>
      <c r="K39" s="5" t="s">
        <v>2</v>
      </c>
      <c r="L39" s="5" t="s">
        <v>2</v>
      </c>
      <c r="M39" s="7">
        <v>3</v>
      </c>
      <c r="N39" s="5" t="s">
        <v>2</v>
      </c>
      <c r="O39" s="5" t="s">
        <v>2</v>
      </c>
      <c r="P39" s="5" t="s">
        <v>2</v>
      </c>
      <c r="Q39" s="7">
        <v>1</v>
      </c>
      <c r="R39" s="5" t="s">
        <v>2</v>
      </c>
      <c r="S39" s="5" t="s">
        <v>2</v>
      </c>
      <c r="T39" s="7">
        <v>1</v>
      </c>
      <c r="U39" s="7">
        <v>3</v>
      </c>
      <c r="V39" s="7">
        <v>5</v>
      </c>
      <c r="W39" s="8" t="s">
        <v>2</v>
      </c>
    </row>
    <row r="40" spans="1:23" ht="15" customHeight="1">
      <c r="A40" s="19"/>
      <c r="B40" s="17" t="s">
        <v>24</v>
      </c>
      <c r="C40" s="5" t="s">
        <v>2</v>
      </c>
      <c r="D40" s="5" t="s">
        <v>2</v>
      </c>
      <c r="E40" s="5" t="s">
        <v>2</v>
      </c>
      <c r="F40" s="5" t="s">
        <v>2</v>
      </c>
      <c r="G40" s="5" t="s">
        <v>2</v>
      </c>
      <c r="H40" s="5" t="s">
        <v>2</v>
      </c>
      <c r="I40" s="5" t="s">
        <v>2</v>
      </c>
      <c r="J40" s="5" t="s">
        <v>2</v>
      </c>
      <c r="K40" s="5" t="s">
        <v>2</v>
      </c>
      <c r="L40" s="5" t="s">
        <v>2</v>
      </c>
      <c r="M40" s="7">
        <v>1</v>
      </c>
      <c r="N40" s="5" t="s">
        <v>2</v>
      </c>
      <c r="O40" s="5" t="s">
        <v>2</v>
      </c>
      <c r="P40" s="5" t="s">
        <v>2</v>
      </c>
      <c r="Q40" s="7">
        <v>1</v>
      </c>
      <c r="R40" s="5" t="s">
        <v>2</v>
      </c>
      <c r="S40" s="7">
        <v>1</v>
      </c>
      <c r="T40" s="7">
        <v>2</v>
      </c>
      <c r="U40" s="5">
        <v>1</v>
      </c>
      <c r="V40" s="5">
        <v>1</v>
      </c>
      <c r="W40" s="8" t="s">
        <v>2</v>
      </c>
    </row>
    <row r="41" spans="1:23" ht="15" customHeight="1">
      <c r="A41" s="19"/>
      <c r="B41" s="17" t="s">
        <v>25</v>
      </c>
      <c r="C41" s="5" t="s">
        <v>2</v>
      </c>
      <c r="D41" s="5" t="s">
        <v>2</v>
      </c>
      <c r="E41" s="5" t="s">
        <v>2</v>
      </c>
      <c r="F41" s="5" t="s">
        <v>2</v>
      </c>
      <c r="G41" s="5" t="s">
        <v>2</v>
      </c>
      <c r="H41" s="5" t="s">
        <v>2</v>
      </c>
      <c r="I41" s="5" t="s">
        <v>2</v>
      </c>
      <c r="J41" s="5" t="s">
        <v>2</v>
      </c>
      <c r="K41" s="5" t="s">
        <v>2</v>
      </c>
      <c r="L41" s="5" t="s">
        <v>2</v>
      </c>
      <c r="M41" s="5" t="s">
        <v>2</v>
      </c>
      <c r="N41" s="5" t="s">
        <v>2</v>
      </c>
      <c r="O41" s="5" t="s">
        <v>2</v>
      </c>
      <c r="P41" s="5" t="s">
        <v>2</v>
      </c>
      <c r="Q41" s="5" t="s">
        <v>2</v>
      </c>
      <c r="R41" s="5" t="s">
        <v>2</v>
      </c>
      <c r="S41" s="5" t="s">
        <v>2</v>
      </c>
      <c r="T41" s="5">
        <v>1</v>
      </c>
      <c r="U41" s="5" t="s">
        <v>2</v>
      </c>
      <c r="V41" s="5" t="s">
        <v>2</v>
      </c>
      <c r="W41" s="8" t="s">
        <v>2</v>
      </c>
    </row>
    <row r="42" spans="1:23" ht="15" customHeight="1">
      <c r="A42" s="19"/>
      <c r="B42" s="17" t="s">
        <v>26</v>
      </c>
      <c r="C42" s="5" t="s">
        <v>2</v>
      </c>
      <c r="D42" s="5" t="s">
        <v>2</v>
      </c>
      <c r="E42" s="5" t="s">
        <v>2</v>
      </c>
      <c r="F42" s="5" t="s">
        <v>2</v>
      </c>
      <c r="G42" s="5" t="s">
        <v>2</v>
      </c>
      <c r="H42" s="5" t="s">
        <v>2</v>
      </c>
      <c r="I42" s="5" t="s">
        <v>2</v>
      </c>
      <c r="J42" s="5" t="s">
        <v>2</v>
      </c>
      <c r="K42" s="5" t="s">
        <v>2</v>
      </c>
      <c r="L42" s="5" t="s">
        <v>2</v>
      </c>
      <c r="M42" s="7">
        <v>1</v>
      </c>
      <c r="N42" s="5" t="s">
        <v>2</v>
      </c>
      <c r="O42" s="7">
        <v>1</v>
      </c>
      <c r="P42" s="5" t="s">
        <v>2</v>
      </c>
      <c r="Q42" s="5">
        <v>1</v>
      </c>
      <c r="R42" s="5" t="s">
        <v>2</v>
      </c>
      <c r="S42" s="5" t="s">
        <v>2</v>
      </c>
      <c r="T42" s="7">
        <v>4</v>
      </c>
      <c r="U42" s="7">
        <v>1</v>
      </c>
      <c r="V42" s="5" t="s">
        <v>2</v>
      </c>
      <c r="W42" s="8" t="s">
        <v>2</v>
      </c>
    </row>
    <row r="43" spans="1:23" ht="15" customHeight="1">
      <c r="A43" s="19"/>
      <c r="B43" s="17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s="30" customFormat="1" ht="15" customHeight="1">
      <c r="A44" s="319" t="s">
        <v>27</v>
      </c>
      <c r="B44" s="320"/>
      <c r="C44" s="35">
        <f>SUM(C45:C49)</f>
        <v>6</v>
      </c>
      <c r="D44" s="35">
        <f>SUM(D45:D49)</f>
        <v>1</v>
      </c>
      <c r="E44" s="28" t="s">
        <v>2</v>
      </c>
      <c r="F44" s="28" t="s">
        <v>2</v>
      </c>
      <c r="G44" s="35">
        <f>SUM(G45:G49)</f>
        <v>5</v>
      </c>
      <c r="H44" s="35">
        <f>SUM(H45:H49)</f>
        <v>1812</v>
      </c>
      <c r="I44" s="35">
        <f>SUM(I45:I49)</f>
        <v>456</v>
      </c>
      <c r="J44" s="28" t="s">
        <v>2</v>
      </c>
      <c r="K44" s="28" t="s">
        <v>2</v>
      </c>
      <c r="L44" s="35">
        <f aca="true" t="shared" si="6" ref="L44:W44">SUM(L45:L49)</f>
        <v>1356</v>
      </c>
      <c r="M44" s="35">
        <f t="shared" si="6"/>
        <v>49</v>
      </c>
      <c r="N44" s="35">
        <f t="shared" si="6"/>
        <v>119</v>
      </c>
      <c r="O44" s="35">
        <f t="shared" si="6"/>
        <v>24</v>
      </c>
      <c r="P44" s="35">
        <f t="shared" si="6"/>
        <v>13</v>
      </c>
      <c r="Q44" s="35">
        <f t="shared" si="6"/>
        <v>472</v>
      </c>
      <c r="R44" s="35">
        <f t="shared" si="6"/>
        <v>54</v>
      </c>
      <c r="S44" s="35">
        <f t="shared" si="6"/>
        <v>113</v>
      </c>
      <c r="T44" s="35">
        <f t="shared" si="6"/>
        <v>31</v>
      </c>
      <c r="U44" s="35">
        <f t="shared" si="6"/>
        <v>803</v>
      </c>
      <c r="V44" s="35">
        <f t="shared" si="6"/>
        <v>201</v>
      </c>
      <c r="W44" s="35">
        <f t="shared" si="6"/>
        <v>14</v>
      </c>
    </row>
    <row r="45" spans="1:23" ht="15" customHeight="1">
      <c r="A45" s="19"/>
      <c r="B45" s="17" t="s">
        <v>28</v>
      </c>
      <c r="C45" s="45">
        <f>SUM(D45:G45)</f>
        <v>1</v>
      </c>
      <c r="D45" s="5" t="s">
        <v>2</v>
      </c>
      <c r="E45" s="5" t="s">
        <v>2</v>
      </c>
      <c r="F45" s="5" t="s">
        <v>2</v>
      </c>
      <c r="G45" s="6">
        <v>1</v>
      </c>
      <c r="H45" s="45">
        <f>SUM(I45:L45)</f>
        <v>80</v>
      </c>
      <c r="I45" s="5" t="s">
        <v>2</v>
      </c>
      <c r="J45" s="5" t="s">
        <v>2</v>
      </c>
      <c r="K45" s="5" t="s">
        <v>2</v>
      </c>
      <c r="L45" s="6">
        <v>80</v>
      </c>
      <c r="M45" s="7">
        <v>18</v>
      </c>
      <c r="N45" s="7">
        <v>51</v>
      </c>
      <c r="O45" s="7">
        <v>8</v>
      </c>
      <c r="P45" s="7">
        <v>3</v>
      </c>
      <c r="Q45" s="7">
        <v>27</v>
      </c>
      <c r="R45" s="7">
        <v>13</v>
      </c>
      <c r="S45" s="7">
        <v>22</v>
      </c>
      <c r="T45" s="7">
        <v>14</v>
      </c>
      <c r="U45" s="7">
        <v>57</v>
      </c>
      <c r="V45" s="7">
        <v>42</v>
      </c>
      <c r="W45" s="7">
        <v>4</v>
      </c>
    </row>
    <row r="46" spans="1:23" ht="15" customHeight="1">
      <c r="A46" s="19"/>
      <c r="B46" s="17" t="s">
        <v>29</v>
      </c>
      <c r="C46" s="45">
        <f>SUM(D46:G46)</f>
        <v>2</v>
      </c>
      <c r="D46" s="5">
        <v>1</v>
      </c>
      <c r="E46" s="5" t="s">
        <v>2</v>
      </c>
      <c r="F46" s="5" t="s">
        <v>2</v>
      </c>
      <c r="G46" s="6">
        <v>1</v>
      </c>
      <c r="H46" s="45">
        <f>SUM(I46:L46)</f>
        <v>604</v>
      </c>
      <c r="I46" s="7">
        <v>400</v>
      </c>
      <c r="J46" s="5" t="s">
        <v>2</v>
      </c>
      <c r="K46" s="5" t="s">
        <v>2</v>
      </c>
      <c r="L46" s="6">
        <v>204</v>
      </c>
      <c r="M46" s="7">
        <v>7</v>
      </c>
      <c r="N46" s="7">
        <v>19</v>
      </c>
      <c r="O46" s="7">
        <v>4</v>
      </c>
      <c r="P46" s="7">
        <v>3</v>
      </c>
      <c r="Q46" s="7">
        <v>20</v>
      </c>
      <c r="R46" s="7">
        <v>7</v>
      </c>
      <c r="S46" s="7">
        <v>17</v>
      </c>
      <c r="T46" s="7">
        <v>3</v>
      </c>
      <c r="U46" s="7">
        <v>146</v>
      </c>
      <c r="V46" s="7">
        <v>89</v>
      </c>
      <c r="W46" s="5">
        <v>1</v>
      </c>
    </row>
    <row r="47" spans="1:23" ht="15" customHeight="1">
      <c r="A47" s="19"/>
      <c r="B47" s="17" t="s">
        <v>30</v>
      </c>
      <c r="C47" s="5" t="s">
        <v>2</v>
      </c>
      <c r="D47" s="5" t="s">
        <v>2</v>
      </c>
      <c r="E47" s="5" t="s">
        <v>2</v>
      </c>
      <c r="F47" s="5" t="s">
        <v>2</v>
      </c>
      <c r="G47" s="5" t="s">
        <v>2</v>
      </c>
      <c r="H47" s="5" t="s">
        <v>2</v>
      </c>
      <c r="I47" s="5" t="s">
        <v>2</v>
      </c>
      <c r="J47" s="5" t="s">
        <v>2</v>
      </c>
      <c r="K47" s="5" t="s">
        <v>2</v>
      </c>
      <c r="L47" s="5" t="s">
        <v>2</v>
      </c>
      <c r="M47" s="7">
        <v>6</v>
      </c>
      <c r="N47" s="7">
        <v>19</v>
      </c>
      <c r="O47" s="7">
        <v>2</v>
      </c>
      <c r="P47" s="5">
        <v>1</v>
      </c>
      <c r="Q47" s="7">
        <v>7</v>
      </c>
      <c r="R47" s="7">
        <v>4</v>
      </c>
      <c r="S47" s="7">
        <v>5</v>
      </c>
      <c r="T47" s="7">
        <v>3</v>
      </c>
      <c r="U47" s="7">
        <v>12</v>
      </c>
      <c r="V47" s="7">
        <v>19</v>
      </c>
      <c r="W47" s="8" t="s">
        <v>2</v>
      </c>
    </row>
    <row r="48" spans="1:23" ht="15" customHeight="1">
      <c r="A48" s="19"/>
      <c r="B48" s="17" t="s">
        <v>31</v>
      </c>
      <c r="C48" s="45">
        <f>SUM(D48:G48)</f>
        <v>1</v>
      </c>
      <c r="D48" s="5" t="s">
        <v>2</v>
      </c>
      <c r="E48" s="5" t="s">
        <v>2</v>
      </c>
      <c r="F48" s="5" t="s">
        <v>2</v>
      </c>
      <c r="G48" s="6">
        <v>1</v>
      </c>
      <c r="H48" s="45">
        <f>SUM(I48:L48)</f>
        <v>35</v>
      </c>
      <c r="I48" s="5" t="s">
        <v>2</v>
      </c>
      <c r="J48" s="5" t="s">
        <v>2</v>
      </c>
      <c r="K48" s="5" t="s">
        <v>2</v>
      </c>
      <c r="L48" s="6">
        <v>35</v>
      </c>
      <c r="M48" s="7">
        <v>6</v>
      </c>
      <c r="N48" s="7">
        <v>4</v>
      </c>
      <c r="O48" s="7">
        <v>3</v>
      </c>
      <c r="P48" s="7">
        <v>2</v>
      </c>
      <c r="Q48" s="7">
        <v>7</v>
      </c>
      <c r="R48" s="7">
        <v>5</v>
      </c>
      <c r="S48" s="7">
        <v>7</v>
      </c>
      <c r="T48" s="7">
        <v>4</v>
      </c>
      <c r="U48" s="7">
        <v>18</v>
      </c>
      <c r="V48" s="7">
        <v>9</v>
      </c>
      <c r="W48" s="8" t="s">
        <v>2</v>
      </c>
    </row>
    <row r="49" spans="1:23" ht="15" customHeight="1">
      <c r="A49" s="19"/>
      <c r="B49" s="17" t="s">
        <v>32</v>
      </c>
      <c r="C49" s="45">
        <f>SUM(D49:G49)</f>
        <v>2</v>
      </c>
      <c r="D49" s="5" t="s">
        <v>2</v>
      </c>
      <c r="E49" s="5" t="s">
        <v>2</v>
      </c>
      <c r="F49" s="5" t="s">
        <v>2</v>
      </c>
      <c r="G49" s="6">
        <v>2</v>
      </c>
      <c r="H49" s="45">
        <f>SUM(I49:L49)</f>
        <v>1093</v>
      </c>
      <c r="I49" s="7">
        <v>56</v>
      </c>
      <c r="J49" s="5" t="s">
        <v>2</v>
      </c>
      <c r="K49" s="5" t="s">
        <v>2</v>
      </c>
      <c r="L49" s="7">
        <v>1037</v>
      </c>
      <c r="M49" s="7">
        <v>12</v>
      </c>
      <c r="N49" s="7">
        <v>26</v>
      </c>
      <c r="O49" s="7">
        <v>7</v>
      </c>
      <c r="P49" s="7">
        <v>4</v>
      </c>
      <c r="Q49" s="7">
        <v>411</v>
      </c>
      <c r="R49" s="7">
        <v>25</v>
      </c>
      <c r="S49" s="7">
        <v>62</v>
      </c>
      <c r="T49" s="7">
        <v>7</v>
      </c>
      <c r="U49" s="7">
        <v>570</v>
      </c>
      <c r="V49" s="7">
        <v>42</v>
      </c>
      <c r="W49" s="7">
        <v>9</v>
      </c>
    </row>
    <row r="50" spans="1:23" ht="15" customHeight="1">
      <c r="A50" s="19"/>
      <c r="B50" s="1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s="30" customFormat="1" ht="15" customHeight="1">
      <c r="A51" s="319" t="s">
        <v>33</v>
      </c>
      <c r="B51" s="320"/>
      <c r="C51" s="35">
        <f>SUM(C52:C55)</f>
        <v>4</v>
      </c>
      <c r="D51" s="28" t="s">
        <v>2</v>
      </c>
      <c r="E51" s="28" t="s">
        <v>2</v>
      </c>
      <c r="F51" s="28" t="s">
        <v>2</v>
      </c>
      <c r="G51" s="35">
        <f>SUM(G52:G55)</f>
        <v>4</v>
      </c>
      <c r="H51" s="35">
        <f>SUM(H52:H55)</f>
        <v>371</v>
      </c>
      <c r="I51" s="28" t="s">
        <v>2</v>
      </c>
      <c r="J51" s="28" t="s">
        <v>2</v>
      </c>
      <c r="K51" s="28" t="s">
        <v>2</v>
      </c>
      <c r="L51" s="35">
        <f aca="true" t="shared" si="7" ref="L51:W51">SUM(L52:L55)</f>
        <v>371</v>
      </c>
      <c r="M51" s="35">
        <f t="shared" si="7"/>
        <v>12</v>
      </c>
      <c r="N51" s="35">
        <f t="shared" si="7"/>
        <v>71</v>
      </c>
      <c r="O51" s="35">
        <f t="shared" si="7"/>
        <v>11</v>
      </c>
      <c r="P51" s="35">
        <f t="shared" si="7"/>
        <v>5</v>
      </c>
      <c r="Q51" s="35">
        <f t="shared" si="7"/>
        <v>30</v>
      </c>
      <c r="R51" s="35">
        <f t="shared" si="7"/>
        <v>10</v>
      </c>
      <c r="S51" s="35">
        <f t="shared" si="7"/>
        <v>34</v>
      </c>
      <c r="T51" s="35">
        <f t="shared" si="7"/>
        <v>17</v>
      </c>
      <c r="U51" s="35">
        <f t="shared" si="7"/>
        <v>98</v>
      </c>
      <c r="V51" s="35">
        <f t="shared" si="7"/>
        <v>108</v>
      </c>
      <c r="W51" s="35">
        <f t="shared" si="7"/>
        <v>1</v>
      </c>
    </row>
    <row r="52" spans="1:23" ht="15" customHeight="1">
      <c r="A52" s="20"/>
      <c r="B52" s="17" t="s">
        <v>34</v>
      </c>
      <c r="C52" s="45">
        <f>SUM(D52:G52)</f>
        <v>2</v>
      </c>
      <c r="D52" s="5" t="s">
        <v>2</v>
      </c>
      <c r="E52" s="5" t="s">
        <v>2</v>
      </c>
      <c r="F52" s="5" t="s">
        <v>2</v>
      </c>
      <c r="G52" s="6">
        <v>2</v>
      </c>
      <c r="H52" s="45">
        <f>SUM(I52:L52)</f>
        <v>211</v>
      </c>
      <c r="I52" s="5" t="s">
        <v>2</v>
      </c>
      <c r="J52" s="5" t="s">
        <v>2</v>
      </c>
      <c r="K52" s="5" t="s">
        <v>2</v>
      </c>
      <c r="L52" s="7">
        <v>211</v>
      </c>
      <c r="M52" s="7">
        <v>1</v>
      </c>
      <c r="N52" s="5" t="s">
        <v>2</v>
      </c>
      <c r="O52" s="7">
        <v>3</v>
      </c>
      <c r="P52" s="7">
        <v>2</v>
      </c>
      <c r="Q52" s="7">
        <v>12</v>
      </c>
      <c r="R52" s="7">
        <v>3</v>
      </c>
      <c r="S52" s="7">
        <v>9</v>
      </c>
      <c r="T52" s="7">
        <v>3</v>
      </c>
      <c r="U52" s="7">
        <v>44</v>
      </c>
      <c r="V52" s="7">
        <v>39</v>
      </c>
      <c r="W52" s="8" t="s">
        <v>2</v>
      </c>
    </row>
    <row r="53" spans="1:23" ht="15" customHeight="1">
      <c r="A53" s="20"/>
      <c r="B53" s="17" t="s">
        <v>35</v>
      </c>
      <c r="C53" s="45">
        <f>SUM(D53:G53)</f>
        <v>1</v>
      </c>
      <c r="D53" s="5" t="s">
        <v>2</v>
      </c>
      <c r="E53" s="5" t="s">
        <v>2</v>
      </c>
      <c r="F53" s="5" t="s">
        <v>2</v>
      </c>
      <c r="G53" s="6">
        <v>1</v>
      </c>
      <c r="H53" s="45">
        <f>SUM(I53:L53)</f>
        <v>100</v>
      </c>
      <c r="I53" s="5" t="s">
        <v>2</v>
      </c>
      <c r="J53" s="5" t="s">
        <v>2</v>
      </c>
      <c r="K53" s="5" t="s">
        <v>2</v>
      </c>
      <c r="L53" s="7">
        <v>100</v>
      </c>
      <c r="M53" s="7">
        <v>1</v>
      </c>
      <c r="N53" s="5" t="s">
        <v>2</v>
      </c>
      <c r="O53" s="7">
        <v>1</v>
      </c>
      <c r="P53" s="7">
        <v>1</v>
      </c>
      <c r="Q53" s="7">
        <v>7</v>
      </c>
      <c r="R53" s="7">
        <v>2</v>
      </c>
      <c r="S53" s="7">
        <v>14</v>
      </c>
      <c r="T53" s="7">
        <v>3</v>
      </c>
      <c r="U53" s="7">
        <v>29</v>
      </c>
      <c r="V53" s="7">
        <v>30</v>
      </c>
      <c r="W53" s="8" t="s">
        <v>2</v>
      </c>
    </row>
    <row r="54" spans="1:23" ht="15" customHeight="1">
      <c r="A54" s="20"/>
      <c r="B54" s="17" t="s">
        <v>36</v>
      </c>
      <c r="C54" s="45">
        <f>SUM(D54:G54)</f>
        <v>1</v>
      </c>
      <c r="D54" s="5" t="s">
        <v>2</v>
      </c>
      <c r="E54" s="5" t="s">
        <v>2</v>
      </c>
      <c r="F54" s="5" t="s">
        <v>2</v>
      </c>
      <c r="G54" s="6">
        <v>1</v>
      </c>
      <c r="H54" s="45">
        <f>SUM(I54:L54)</f>
        <v>60</v>
      </c>
      <c r="I54" s="5" t="s">
        <v>2</v>
      </c>
      <c r="J54" s="5" t="s">
        <v>2</v>
      </c>
      <c r="K54" s="5" t="s">
        <v>2</v>
      </c>
      <c r="L54" s="7">
        <v>60</v>
      </c>
      <c r="M54" s="7">
        <v>6</v>
      </c>
      <c r="N54" s="7">
        <v>65</v>
      </c>
      <c r="O54" s="7">
        <v>5</v>
      </c>
      <c r="P54" s="7">
        <v>2</v>
      </c>
      <c r="Q54" s="7">
        <v>7</v>
      </c>
      <c r="R54" s="7">
        <v>4</v>
      </c>
      <c r="S54" s="7">
        <v>8</v>
      </c>
      <c r="T54" s="7">
        <v>6</v>
      </c>
      <c r="U54" s="7">
        <v>18</v>
      </c>
      <c r="V54" s="7">
        <v>34</v>
      </c>
      <c r="W54" s="7">
        <v>1</v>
      </c>
    </row>
    <row r="55" spans="1:23" ht="15" customHeight="1">
      <c r="A55" s="20"/>
      <c r="B55" s="17" t="s">
        <v>37</v>
      </c>
      <c r="C55" s="5" t="s">
        <v>2</v>
      </c>
      <c r="D55" s="5" t="s">
        <v>2</v>
      </c>
      <c r="E55" s="5" t="s">
        <v>2</v>
      </c>
      <c r="F55" s="5" t="s">
        <v>2</v>
      </c>
      <c r="G55" s="5" t="s">
        <v>2</v>
      </c>
      <c r="H55" s="5" t="s">
        <v>2</v>
      </c>
      <c r="I55" s="5" t="s">
        <v>2</v>
      </c>
      <c r="J55" s="5" t="s">
        <v>2</v>
      </c>
      <c r="K55" s="5" t="s">
        <v>2</v>
      </c>
      <c r="L55" s="5" t="s">
        <v>2</v>
      </c>
      <c r="M55" s="7">
        <v>4</v>
      </c>
      <c r="N55" s="7">
        <v>6</v>
      </c>
      <c r="O55" s="7">
        <v>2</v>
      </c>
      <c r="P55" s="5" t="s">
        <v>2</v>
      </c>
      <c r="Q55" s="7">
        <v>4</v>
      </c>
      <c r="R55" s="7">
        <v>1</v>
      </c>
      <c r="S55" s="7">
        <v>3</v>
      </c>
      <c r="T55" s="7">
        <v>5</v>
      </c>
      <c r="U55" s="7">
        <v>7</v>
      </c>
      <c r="V55" s="7">
        <v>5</v>
      </c>
      <c r="W55" s="8" t="s">
        <v>2</v>
      </c>
    </row>
    <row r="56" spans="1:23" ht="15" customHeight="1">
      <c r="A56" s="21"/>
      <c r="B56" s="22"/>
      <c r="C56" s="9"/>
      <c r="D56" s="9"/>
      <c r="E56" s="9"/>
      <c r="F56" s="9"/>
      <c r="G56" s="9"/>
      <c r="H56" s="9"/>
      <c r="I56" s="9"/>
      <c r="J56" s="9"/>
      <c r="K56" s="9"/>
      <c r="L56" s="5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s="30" customFormat="1" ht="15" customHeight="1">
      <c r="A57" s="319" t="s">
        <v>38</v>
      </c>
      <c r="B57" s="320"/>
      <c r="C57" s="28" t="s">
        <v>2</v>
      </c>
      <c r="D57" s="28" t="s">
        <v>2</v>
      </c>
      <c r="E57" s="28" t="s">
        <v>2</v>
      </c>
      <c r="F57" s="28" t="s">
        <v>2</v>
      </c>
      <c r="G57" s="28" t="s">
        <v>2</v>
      </c>
      <c r="H57" s="28" t="s">
        <v>2</v>
      </c>
      <c r="I57" s="28" t="s">
        <v>2</v>
      </c>
      <c r="J57" s="28" t="s">
        <v>2</v>
      </c>
      <c r="K57" s="28" t="s">
        <v>2</v>
      </c>
      <c r="L57" s="28" t="s">
        <v>2</v>
      </c>
      <c r="M57" s="35">
        <f aca="true" t="shared" si="8" ref="M57:V57">SUM(M58:M63)</f>
        <v>24</v>
      </c>
      <c r="N57" s="35">
        <f t="shared" si="8"/>
        <v>85</v>
      </c>
      <c r="O57" s="35">
        <f t="shared" si="8"/>
        <v>12</v>
      </c>
      <c r="P57" s="35">
        <f t="shared" si="8"/>
        <v>3</v>
      </c>
      <c r="Q57" s="35">
        <f t="shared" si="8"/>
        <v>23</v>
      </c>
      <c r="R57" s="35">
        <f t="shared" si="8"/>
        <v>17</v>
      </c>
      <c r="S57" s="35">
        <f t="shared" si="8"/>
        <v>13</v>
      </c>
      <c r="T57" s="35">
        <f t="shared" si="8"/>
        <v>18</v>
      </c>
      <c r="U57" s="35">
        <f t="shared" si="8"/>
        <v>27</v>
      </c>
      <c r="V57" s="35">
        <f t="shared" si="8"/>
        <v>50</v>
      </c>
      <c r="W57" s="29" t="s">
        <v>2</v>
      </c>
    </row>
    <row r="58" spans="1:23" ht="15" customHeight="1">
      <c r="A58" s="19"/>
      <c r="B58" s="17" t="s">
        <v>39</v>
      </c>
      <c r="C58" s="5" t="s">
        <v>2</v>
      </c>
      <c r="D58" s="5" t="s">
        <v>2</v>
      </c>
      <c r="E58" s="5" t="s">
        <v>2</v>
      </c>
      <c r="F58" s="5" t="s">
        <v>2</v>
      </c>
      <c r="G58" s="5" t="s">
        <v>61</v>
      </c>
      <c r="H58" s="5" t="s">
        <v>2</v>
      </c>
      <c r="I58" s="5" t="s">
        <v>2</v>
      </c>
      <c r="J58" s="5" t="s">
        <v>2</v>
      </c>
      <c r="K58" s="5" t="s">
        <v>2</v>
      </c>
      <c r="L58" s="5" t="s">
        <v>2</v>
      </c>
      <c r="M58" s="7">
        <v>1</v>
      </c>
      <c r="N58" s="7">
        <v>19</v>
      </c>
      <c r="O58" s="7">
        <v>2</v>
      </c>
      <c r="P58" s="5" t="s">
        <v>2</v>
      </c>
      <c r="Q58" s="5" t="s">
        <v>2</v>
      </c>
      <c r="R58" s="7">
        <v>2</v>
      </c>
      <c r="S58" s="7">
        <v>1</v>
      </c>
      <c r="T58" s="7">
        <v>3</v>
      </c>
      <c r="U58" s="7">
        <v>11</v>
      </c>
      <c r="V58" s="7">
        <v>13</v>
      </c>
      <c r="W58" s="8" t="s">
        <v>2</v>
      </c>
    </row>
    <row r="59" spans="1:23" ht="15" customHeight="1">
      <c r="A59" s="19"/>
      <c r="B59" s="17" t="s">
        <v>40</v>
      </c>
      <c r="C59" s="5" t="s">
        <v>2</v>
      </c>
      <c r="D59" s="5" t="s">
        <v>2</v>
      </c>
      <c r="E59" s="5" t="s">
        <v>2</v>
      </c>
      <c r="F59" s="5" t="s">
        <v>2</v>
      </c>
      <c r="G59" s="5" t="s">
        <v>61</v>
      </c>
      <c r="H59" s="5" t="s">
        <v>2</v>
      </c>
      <c r="I59" s="5" t="s">
        <v>2</v>
      </c>
      <c r="J59" s="5" t="s">
        <v>2</v>
      </c>
      <c r="K59" s="5" t="s">
        <v>2</v>
      </c>
      <c r="L59" s="5" t="s">
        <v>2</v>
      </c>
      <c r="M59" s="7">
        <v>3</v>
      </c>
      <c r="N59" s="5" t="s">
        <v>2</v>
      </c>
      <c r="O59" s="7">
        <v>2</v>
      </c>
      <c r="P59" s="5" t="s">
        <v>2</v>
      </c>
      <c r="Q59" s="7">
        <v>3</v>
      </c>
      <c r="R59" s="7">
        <v>4</v>
      </c>
      <c r="S59" s="7">
        <v>1</v>
      </c>
      <c r="T59" s="7">
        <v>3</v>
      </c>
      <c r="U59" s="5">
        <v>1</v>
      </c>
      <c r="V59" s="7">
        <v>2</v>
      </c>
      <c r="W59" s="8" t="s">
        <v>2</v>
      </c>
    </row>
    <row r="60" spans="1:23" ht="15" customHeight="1">
      <c r="A60" s="19"/>
      <c r="B60" s="17" t="s">
        <v>41</v>
      </c>
      <c r="C60" s="5" t="s">
        <v>2</v>
      </c>
      <c r="D60" s="5" t="s">
        <v>2</v>
      </c>
      <c r="E60" s="5" t="s">
        <v>2</v>
      </c>
      <c r="F60" s="5" t="s">
        <v>2</v>
      </c>
      <c r="G60" s="5" t="s">
        <v>61</v>
      </c>
      <c r="H60" s="5" t="s">
        <v>2</v>
      </c>
      <c r="I60" s="5" t="s">
        <v>2</v>
      </c>
      <c r="J60" s="5" t="s">
        <v>2</v>
      </c>
      <c r="K60" s="5" t="s">
        <v>2</v>
      </c>
      <c r="L60" s="5" t="s">
        <v>2</v>
      </c>
      <c r="M60" s="7">
        <v>8</v>
      </c>
      <c r="N60" s="7">
        <v>19</v>
      </c>
      <c r="O60" s="7">
        <v>3</v>
      </c>
      <c r="P60" s="5">
        <v>1</v>
      </c>
      <c r="Q60" s="7">
        <v>8</v>
      </c>
      <c r="R60" s="7">
        <v>5</v>
      </c>
      <c r="S60" s="7">
        <v>3</v>
      </c>
      <c r="T60" s="7">
        <v>3</v>
      </c>
      <c r="U60" s="7">
        <v>5</v>
      </c>
      <c r="V60" s="7">
        <v>18</v>
      </c>
      <c r="W60" s="8" t="s">
        <v>2</v>
      </c>
    </row>
    <row r="61" spans="1:23" ht="15" customHeight="1">
      <c r="A61" s="19"/>
      <c r="B61" s="17" t="s">
        <v>42</v>
      </c>
      <c r="C61" s="5" t="s">
        <v>2</v>
      </c>
      <c r="D61" s="5" t="s">
        <v>2</v>
      </c>
      <c r="E61" s="5" t="s">
        <v>2</v>
      </c>
      <c r="F61" s="5" t="s">
        <v>2</v>
      </c>
      <c r="G61" s="5" t="s">
        <v>61</v>
      </c>
      <c r="H61" s="5" t="s">
        <v>2</v>
      </c>
      <c r="I61" s="5" t="s">
        <v>2</v>
      </c>
      <c r="J61" s="5" t="s">
        <v>2</v>
      </c>
      <c r="K61" s="5" t="s">
        <v>2</v>
      </c>
      <c r="L61" s="5" t="s">
        <v>2</v>
      </c>
      <c r="M61" s="7">
        <v>5</v>
      </c>
      <c r="N61" s="7">
        <v>44</v>
      </c>
      <c r="O61" s="7">
        <v>3</v>
      </c>
      <c r="P61" s="5" t="s">
        <v>2</v>
      </c>
      <c r="Q61" s="7">
        <v>6</v>
      </c>
      <c r="R61" s="7">
        <v>3</v>
      </c>
      <c r="S61" s="7">
        <v>4</v>
      </c>
      <c r="T61" s="7">
        <v>3</v>
      </c>
      <c r="U61" s="7">
        <v>3</v>
      </c>
      <c r="V61" s="7">
        <v>7</v>
      </c>
      <c r="W61" s="8" t="s">
        <v>2</v>
      </c>
    </row>
    <row r="62" spans="1:23" ht="15" customHeight="1">
      <c r="A62" s="19"/>
      <c r="B62" s="17" t="s">
        <v>43</v>
      </c>
      <c r="C62" s="5" t="s">
        <v>2</v>
      </c>
      <c r="D62" s="5" t="s">
        <v>2</v>
      </c>
      <c r="E62" s="5" t="s">
        <v>2</v>
      </c>
      <c r="F62" s="5" t="s">
        <v>2</v>
      </c>
      <c r="G62" s="5" t="s">
        <v>61</v>
      </c>
      <c r="H62" s="5" t="s">
        <v>2</v>
      </c>
      <c r="I62" s="5" t="s">
        <v>2</v>
      </c>
      <c r="J62" s="5" t="s">
        <v>2</v>
      </c>
      <c r="K62" s="5" t="s">
        <v>2</v>
      </c>
      <c r="L62" s="5" t="s">
        <v>2</v>
      </c>
      <c r="M62" s="7">
        <v>2</v>
      </c>
      <c r="N62" s="5" t="s">
        <v>2</v>
      </c>
      <c r="O62" s="5" t="s">
        <v>2</v>
      </c>
      <c r="P62" s="5" t="s">
        <v>2</v>
      </c>
      <c r="Q62" s="5" t="s">
        <v>2</v>
      </c>
      <c r="R62" s="7">
        <v>1</v>
      </c>
      <c r="S62" s="5" t="s">
        <v>2</v>
      </c>
      <c r="T62" s="7">
        <v>2</v>
      </c>
      <c r="U62" s="5">
        <v>1</v>
      </c>
      <c r="V62" s="7">
        <v>2</v>
      </c>
      <c r="W62" s="8" t="s">
        <v>2</v>
      </c>
    </row>
    <row r="63" spans="1:23" ht="15" customHeight="1">
      <c r="A63" s="19"/>
      <c r="B63" s="17" t="s">
        <v>44</v>
      </c>
      <c r="C63" s="5" t="s">
        <v>2</v>
      </c>
      <c r="D63" s="5" t="s">
        <v>2</v>
      </c>
      <c r="E63" s="5" t="s">
        <v>2</v>
      </c>
      <c r="F63" s="5" t="s">
        <v>2</v>
      </c>
      <c r="G63" s="5" t="s">
        <v>61</v>
      </c>
      <c r="H63" s="5" t="s">
        <v>2</v>
      </c>
      <c r="I63" s="5" t="s">
        <v>2</v>
      </c>
      <c r="J63" s="5" t="s">
        <v>2</v>
      </c>
      <c r="K63" s="5" t="s">
        <v>2</v>
      </c>
      <c r="L63" s="5" t="s">
        <v>2</v>
      </c>
      <c r="M63" s="7">
        <v>5</v>
      </c>
      <c r="N63" s="7">
        <v>3</v>
      </c>
      <c r="O63" s="7">
        <v>2</v>
      </c>
      <c r="P63" s="7">
        <v>2</v>
      </c>
      <c r="Q63" s="7">
        <v>6</v>
      </c>
      <c r="R63" s="7">
        <v>2</v>
      </c>
      <c r="S63" s="7">
        <v>4</v>
      </c>
      <c r="T63" s="7">
        <v>4</v>
      </c>
      <c r="U63" s="7">
        <v>6</v>
      </c>
      <c r="V63" s="7">
        <v>8</v>
      </c>
      <c r="W63" s="8" t="s">
        <v>2</v>
      </c>
    </row>
    <row r="64" spans="1:23" ht="15" customHeight="1">
      <c r="A64" s="19"/>
      <c r="B64" s="17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s="30" customFormat="1" ht="15" customHeight="1">
      <c r="A65" s="319" t="s">
        <v>45</v>
      </c>
      <c r="B65" s="320"/>
      <c r="C65" s="35">
        <f>SUM(C66:C69)</f>
        <v>4</v>
      </c>
      <c r="D65" s="28" t="s">
        <v>2</v>
      </c>
      <c r="E65" s="28" t="s">
        <v>2</v>
      </c>
      <c r="F65" s="28" t="s">
        <v>2</v>
      </c>
      <c r="G65" s="35">
        <f>SUM(G66:G69)</f>
        <v>4</v>
      </c>
      <c r="H65" s="35">
        <f>SUM(H66:H69)</f>
        <v>559</v>
      </c>
      <c r="I65" s="28" t="s">
        <v>2</v>
      </c>
      <c r="J65" s="28" t="s">
        <v>2</v>
      </c>
      <c r="K65" s="28" t="s">
        <v>2</v>
      </c>
      <c r="L65" s="35">
        <f aca="true" t="shared" si="9" ref="L65:W65">SUM(L66:L69)</f>
        <v>559</v>
      </c>
      <c r="M65" s="35">
        <f t="shared" si="9"/>
        <v>25</v>
      </c>
      <c r="N65" s="35">
        <f t="shared" si="9"/>
        <v>39</v>
      </c>
      <c r="O65" s="35">
        <f t="shared" si="9"/>
        <v>12</v>
      </c>
      <c r="P65" s="35">
        <f t="shared" si="9"/>
        <v>9</v>
      </c>
      <c r="Q65" s="35">
        <f t="shared" si="9"/>
        <v>54</v>
      </c>
      <c r="R65" s="35">
        <f t="shared" si="9"/>
        <v>16</v>
      </c>
      <c r="S65" s="35">
        <f t="shared" si="9"/>
        <v>34</v>
      </c>
      <c r="T65" s="35">
        <f t="shared" si="9"/>
        <v>13</v>
      </c>
      <c r="U65" s="35">
        <f t="shared" si="9"/>
        <v>156</v>
      </c>
      <c r="V65" s="35">
        <f t="shared" si="9"/>
        <v>141</v>
      </c>
      <c r="W65" s="35">
        <f t="shared" si="9"/>
        <v>9</v>
      </c>
    </row>
    <row r="66" spans="1:23" ht="15" customHeight="1">
      <c r="A66" s="19"/>
      <c r="B66" s="17" t="s">
        <v>46</v>
      </c>
      <c r="C66" s="45">
        <f>SUM(D66:G66)</f>
        <v>1</v>
      </c>
      <c r="D66" s="5" t="s">
        <v>2</v>
      </c>
      <c r="E66" s="5" t="s">
        <v>2</v>
      </c>
      <c r="F66" s="5" t="s">
        <v>2</v>
      </c>
      <c r="G66" s="6">
        <v>1</v>
      </c>
      <c r="H66" s="45">
        <f>SUM(I66:L66)</f>
        <v>177</v>
      </c>
      <c r="I66" s="5" t="s">
        <v>2</v>
      </c>
      <c r="J66" s="5" t="s">
        <v>2</v>
      </c>
      <c r="K66" s="5" t="s">
        <v>2</v>
      </c>
      <c r="L66" s="7">
        <v>177</v>
      </c>
      <c r="M66" s="7">
        <v>9</v>
      </c>
      <c r="N66" s="7">
        <v>2</v>
      </c>
      <c r="O66" s="7">
        <v>4</v>
      </c>
      <c r="P66" s="7">
        <v>2</v>
      </c>
      <c r="Q66" s="7">
        <v>20</v>
      </c>
      <c r="R66" s="7">
        <v>4</v>
      </c>
      <c r="S66" s="7">
        <v>15</v>
      </c>
      <c r="T66" s="7">
        <v>4</v>
      </c>
      <c r="U66" s="7">
        <v>77</v>
      </c>
      <c r="V66" s="7">
        <v>43</v>
      </c>
      <c r="W66" s="7">
        <v>5</v>
      </c>
    </row>
    <row r="67" spans="1:23" ht="15" customHeight="1">
      <c r="A67" s="19"/>
      <c r="B67" s="17" t="s">
        <v>47</v>
      </c>
      <c r="C67" s="5" t="s">
        <v>2</v>
      </c>
      <c r="D67" s="5" t="s">
        <v>2</v>
      </c>
      <c r="E67" s="5" t="s">
        <v>2</v>
      </c>
      <c r="F67" s="5" t="s">
        <v>2</v>
      </c>
      <c r="G67" s="5" t="s">
        <v>2</v>
      </c>
      <c r="H67" s="5" t="s">
        <v>2</v>
      </c>
      <c r="I67" s="5" t="s">
        <v>2</v>
      </c>
      <c r="J67" s="5" t="s">
        <v>2</v>
      </c>
      <c r="K67" s="5" t="s">
        <v>2</v>
      </c>
      <c r="L67" s="5" t="s">
        <v>2</v>
      </c>
      <c r="M67" s="7">
        <v>9</v>
      </c>
      <c r="N67" s="7">
        <v>35</v>
      </c>
      <c r="O67" s="7">
        <v>3</v>
      </c>
      <c r="P67" s="7">
        <v>3</v>
      </c>
      <c r="Q67" s="7">
        <v>7</v>
      </c>
      <c r="R67" s="7">
        <v>5</v>
      </c>
      <c r="S67" s="7">
        <v>1</v>
      </c>
      <c r="T67" s="5">
        <v>3</v>
      </c>
      <c r="U67" s="7">
        <v>10</v>
      </c>
      <c r="V67" s="7">
        <v>18</v>
      </c>
      <c r="W67" s="8" t="s">
        <v>2</v>
      </c>
    </row>
    <row r="68" spans="1:23" ht="15" customHeight="1">
      <c r="A68" s="19"/>
      <c r="B68" s="17" t="s">
        <v>48</v>
      </c>
      <c r="C68" s="45">
        <f>SUM(D68:G68)</f>
        <v>2</v>
      </c>
      <c r="D68" s="5" t="s">
        <v>2</v>
      </c>
      <c r="E68" s="5" t="s">
        <v>2</v>
      </c>
      <c r="F68" s="5" t="s">
        <v>2</v>
      </c>
      <c r="G68" s="6">
        <v>2</v>
      </c>
      <c r="H68" s="45">
        <f>SUM(I68:L68)</f>
        <v>238</v>
      </c>
      <c r="I68" s="5" t="s">
        <v>2</v>
      </c>
      <c r="J68" s="5" t="s">
        <v>2</v>
      </c>
      <c r="K68" s="5" t="s">
        <v>2</v>
      </c>
      <c r="L68" s="7">
        <v>238</v>
      </c>
      <c r="M68" s="7">
        <v>5</v>
      </c>
      <c r="N68" s="7">
        <v>2</v>
      </c>
      <c r="O68" s="7">
        <v>4</v>
      </c>
      <c r="P68" s="7">
        <v>4</v>
      </c>
      <c r="Q68" s="7">
        <v>22</v>
      </c>
      <c r="R68" s="7">
        <v>5</v>
      </c>
      <c r="S68" s="7">
        <v>16</v>
      </c>
      <c r="T68" s="7">
        <v>4</v>
      </c>
      <c r="U68" s="7">
        <v>60</v>
      </c>
      <c r="V68" s="7">
        <v>61</v>
      </c>
      <c r="W68" s="7">
        <v>4</v>
      </c>
    </row>
    <row r="69" spans="1:23" ht="15" customHeight="1">
      <c r="A69" s="19"/>
      <c r="B69" s="17" t="s">
        <v>49</v>
      </c>
      <c r="C69" s="45">
        <f>SUM(D69:G69)</f>
        <v>1</v>
      </c>
      <c r="D69" s="5" t="s">
        <v>2</v>
      </c>
      <c r="E69" s="5" t="s">
        <v>2</v>
      </c>
      <c r="F69" s="5" t="s">
        <v>2</v>
      </c>
      <c r="G69" s="6">
        <v>1</v>
      </c>
      <c r="H69" s="45">
        <f>SUM(I69:L69)</f>
        <v>144</v>
      </c>
      <c r="I69" s="5" t="s">
        <v>2</v>
      </c>
      <c r="J69" s="5" t="s">
        <v>2</v>
      </c>
      <c r="K69" s="5" t="s">
        <v>2</v>
      </c>
      <c r="L69" s="7">
        <v>144</v>
      </c>
      <c r="M69" s="7">
        <v>2</v>
      </c>
      <c r="N69" s="5" t="s">
        <v>2</v>
      </c>
      <c r="O69" s="7">
        <v>1</v>
      </c>
      <c r="P69" s="5" t="s">
        <v>2</v>
      </c>
      <c r="Q69" s="7">
        <v>5</v>
      </c>
      <c r="R69" s="7">
        <v>2</v>
      </c>
      <c r="S69" s="7">
        <v>2</v>
      </c>
      <c r="T69" s="7">
        <v>2</v>
      </c>
      <c r="U69" s="7">
        <v>9</v>
      </c>
      <c r="V69" s="7">
        <v>19</v>
      </c>
      <c r="W69" s="8" t="s">
        <v>2</v>
      </c>
    </row>
    <row r="70" spans="1:23" ht="15" customHeight="1">
      <c r="A70" s="19"/>
      <c r="B70" s="17"/>
      <c r="C70" s="9"/>
      <c r="D70" s="9"/>
      <c r="E70" s="9"/>
      <c r="F70" s="9"/>
      <c r="G70" s="9"/>
      <c r="H70" s="9"/>
      <c r="I70" s="9"/>
      <c r="J70" s="5"/>
      <c r="K70" s="5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s="30" customFormat="1" ht="15" customHeight="1">
      <c r="A71" s="319" t="s">
        <v>50</v>
      </c>
      <c r="B71" s="320"/>
      <c r="C71" s="28" t="s">
        <v>2</v>
      </c>
      <c r="D71" s="28" t="s">
        <v>2</v>
      </c>
      <c r="E71" s="28" t="s">
        <v>2</v>
      </c>
      <c r="F71" s="28" t="s">
        <v>2</v>
      </c>
      <c r="G71" s="28" t="s">
        <v>2</v>
      </c>
      <c r="H71" s="28" t="s">
        <v>2</v>
      </c>
      <c r="I71" s="28" t="s">
        <v>2</v>
      </c>
      <c r="J71" s="28" t="s">
        <v>2</v>
      </c>
      <c r="K71" s="28" t="s">
        <v>2</v>
      </c>
      <c r="L71" s="28" t="s">
        <v>2</v>
      </c>
      <c r="M71" s="35">
        <f>SUM(M72)</f>
        <v>3</v>
      </c>
      <c r="N71" s="35">
        <f>SUM(N72)</f>
        <v>16</v>
      </c>
      <c r="O71" s="35">
        <f>SUM(O72)</f>
        <v>2</v>
      </c>
      <c r="P71" s="28" t="s">
        <v>2</v>
      </c>
      <c r="Q71" s="35">
        <f aca="true" t="shared" si="10" ref="Q71:V71">SUM(Q72)</f>
        <v>2</v>
      </c>
      <c r="R71" s="35">
        <f t="shared" si="10"/>
        <v>2</v>
      </c>
      <c r="S71" s="35">
        <f t="shared" si="10"/>
        <v>1</v>
      </c>
      <c r="T71" s="35">
        <f t="shared" si="10"/>
        <v>3</v>
      </c>
      <c r="U71" s="35">
        <f t="shared" si="10"/>
        <v>6</v>
      </c>
      <c r="V71" s="35">
        <f t="shared" si="10"/>
        <v>22</v>
      </c>
      <c r="W71" s="28" t="s">
        <v>2</v>
      </c>
    </row>
    <row r="72" spans="1:23" ht="15" customHeight="1">
      <c r="A72" s="23"/>
      <c r="B72" s="24" t="s">
        <v>51</v>
      </c>
      <c r="C72" s="26" t="s">
        <v>2</v>
      </c>
      <c r="D72" s="27" t="s">
        <v>2</v>
      </c>
      <c r="E72" s="27" t="s">
        <v>2</v>
      </c>
      <c r="F72" s="27" t="s">
        <v>2</v>
      </c>
      <c r="G72" s="27" t="s">
        <v>2</v>
      </c>
      <c r="H72" s="27" t="s">
        <v>2</v>
      </c>
      <c r="I72" s="10" t="s">
        <v>2</v>
      </c>
      <c r="J72" s="10" t="s">
        <v>2</v>
      </c>
      <c r="K72" s="10" t="s">
        <v>2</v>
      </c>
      <c r="L72" s="10" t="s">
        <v>2</v>
      </c>
      <c r="M72" s="11">
        <v>3</v>
      </c>
      <c r="N72" s="11">
        <v>16</v>
      </c>
      <c r="O72" s="11">
        <v>2</v>
      </c>
      <c r="P72" s="10" t="s">
        <v>2</v>
      </c>
      <c r="Q72" s="11">
        <v>2</v>
      </c>
      <c r="R72" s="11">
        <v>2</v>
      </c>
      <c r="S72" s="11">
        <v>1</v>
      </c>
      <c r="T72" s="11">
        <v>3</v>
      </c>
      <c r="U72" s="11">
        <v>6</v>
      </c>
      <c r="V72" s="11">
        <v>22</v>
      </c>
      <c r="W72" s="12" t="s">
        <v>2</v>
      </c>
    </row>
    <row r="73" ht="15" customHeight="1">
      <c r="A73" s="25" t="s">
        <v>58</v>
      </c>
    </row>
    <row r="74" ht="15" customHeight="1">
      <c r="A74" s="25" t="s">
        <v>59</v>
      </c>
    </row>
    <row r="75" ht="15" customHeight="1">
      <c r="A75" s="25" t="s">
        <v>60</v>
      </c>
    </row>
  </sheetData>
  <sheetProtection/>
  <mergeCells count="39">
    <mergeCell ref="A71:B71"/>
    <mergeCell ref="A44:B44"/>
    <mergeCell ref="A51:B51"/>
    <mergeCell ref="A57:B57"/>
    <mergeCell ref="A65:B65"/>
    <mergeCell ref="S7:S9"/>
    <mergeCell ref="C7:L7"/>
    <mergeCell ref="C8:G8"/>
    <mergeCell ref="H8:L8"/>
    <mergeCell ref="A7:B9"/>
    <mergeCell ref="A14:B14"/>
    <mergeCell ref="A16:B16"/>
    <mergeCell ref="A10:B10"/>
    <mergeCell ref="A11:B11"/>
    <mergeCell ref="A23:B23"/>
    <mergeCell ref="A25:B25"/>
    <mergeCell ref="A12:B12"/>
    <mergeCell ref="A13:B13"/>
    <mergeCell ref="A17:B17"/>
    <mergeCell ref="V7:V9"/>
    <mergeCell ref="P7:P9"/>
    <mergeCell ref="T7:T9"/>
    <mergeCell ref="A34:B34"/>
    <mergeCell ref="A28:B28"/>
    <mergeCell ref="A19:B19"/>
    <mergeCell ref="A20:B20"/>
    <mergeCell ref="A21:B21"/>
    <mergeCell ref="A22:B22"/>
    <mergeCell ref="A18:B18"/>
    <mergeCell ref="A3:W3"/>
    <mergeCell ref="Q7:Q9"/>
    <mergeCell ref="R7:R9"/>
    <mergeCell ref="A5:W5"/>
    <mergeCell ref="N8:N9"/>
    <mergeCell ref="M8:M9"/>
    <mergeCell ref="W7:W9"/>
    <mergeCell ref="O7:O9"/>
    <mergeCell ref="M7:N7"/>
    <mergeCell ref="U7:U9"/>
  </mergeCells>
  <printOptions horizontalCentered="1" verticalCentered="1"/>
  <pageMargins left="0.5118110236220472" right="0.31496062992125984" top="0.31496062992125984" bottom="0.31496062992125984" header="0" footer="0"/>
  <pageSetup horizontalDpi="300" verticalDpi="3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H1">
      <selection activeCell="L1" sqref="L1"/>
    </sheetView>
  </sheetViews>
  <sheetFormatPr defaultColWidth="10.59765625" defaultRowHeight="16.5" customHeight="1"/>
  <cols>
    <col min="1" max="1" width="40" style="0" customWidth="1"/>
    <col min="2" max="6" width="12.5" style="0" customWidth="1"/>
    <col min="7" max="7" width="40" style="0" customWidth="1"/>
    <col min="8" max="12" width="12.5" style="0" customWidth="1"/>
  </cols>
  <sheetData>
    <row r="1" spans="1:12" ht="16.5" customHeight="1">
      <c r="A1" s="50" t="s">
        <v>146</v>
      </c>
      <c r="L1" s="51" t="s">
        <v>147</v>
      </c>
    </row>
    <row r="3" spans="1:12" ht="16.5" customHeight="1">
      <c r="A3" s="337" t="s">
        <v>145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ht="16.5" customHeight="1" thickBot="1">
      <c r="A4" s="100"/>
      <c r="B4" s="52"/>
      <c r="C4" s="52"/>
      <c r="D4" s="52"/>
      <c r="E4" s="52"/>
      <c r="F4" s="99"/>
      <c r="G4" s="52"/>
      <c r="H4" s="52"/>
      <c r="I4" s="52"/>
      <c r="J4" s="52"/>
      <c r="K4" s="99"/>
      <c r="L4" s="99"/>
    </row>
    <row r="5" spans="1:12" ht="16.5" customHeight="1">
      <c r="A5" s="344" t="s">
        <v>143</v>
      </c>
      <c r="B5" s="338" t="s">
        <v>144</v>
      </c>
      <c r="C5" s="339"/>
      <c r="D5" s="340"/>
      <c r="E5" s="340"/>
      <c r="F5" s="347"/>
      <c r="G5" s="344" t="s">
        <v>143</v>
      </c>
      <c r="H5" s="338" t="s">
        <v>142</v>
      </c>
      <c r="I5" s="339"/>
      <c r="J5" s="340"/>
      <c r="K5" s="340"/>
      <c r="L5" s="340"/>
    </row>
    <row r="6" spans="1:12" ht="16.5" customHeight="1">
      <c r="A6" s="345"/>
      <c r="B6" s="341"/>
      <c r="C6" s="342"/>
      <c r="D6" s="343"/>
      <c r="E6" s="343"/>
      <c r="F6" s="348"/>
      <c r="G6" s="345"/>
      <c r="H6" s="341"/>
      <c r="I6" s="342"/>
      <c r="J6" s="343"/>
      <c r="K6" s="343"/>
      <c r="L6" s="343"/>
    </row>
    <row r="7" spans="1:12" ht="16.5" customHeight="1">
      <c r="A7" s="346"/>
      <c r="B7" s="94" t="s">
        <v>140</v>
      </c>
      <c r="C7" s="93" t="s">
        <v>139</v>
      </c>
      <c r="D7" s="93" t="s">
        <v>138</v>
      </c>
      <c r="E7" s="94" t="s">
        <v>137</v>
      </c>
      <c r="F7" s="95" t="s">
        <v>141</v>
      </c>
      <c r="G7" s="346"/>
      <c r="H7" s="94" t="s">
        <v>140</v>
      </c>
      <c r="I7" s="93" t="s">
        <v>139</v>
      </c>
      <c r="J7" s="93" t="s">
        <v>138</v>
      </c>
      <c r="K7" s="94" t="s">
        <v>137</v>
      </c>
      <c r="L7" s="93" t="s">
        <v>136</v>
      </c>
    </row>
    <row r="8" spans="1:12" ht="16.5" customHeight="1">
      <c r="A8" s="101" t="s">
        <v>135</v>
      </c>
      <c r="B8" s="92">
        <v>9174</v>
      </c>
      <c r="C8" s="91">
        <v>8967</v>
      </c>
      <c r="D8" s="91">
        <v>9061</v>
      </c>
      <c r="E8" s="90">
        <v>9418</v>
      </c>
      <c r="F8" s="89">
        <v>9867</v>
      </c>
      <c r="G8" s="101" t="s">
        <v>135</v>
      </c>
      <c r="H8" s="102">
        <v>780.7</v>
      </c>
      <c r="I8" s="103">
        <v>762.5</v>
      </c>
      <c r="J8" s="103">
        <v>770.6</v>
      </c>
      <c r="K8" s="104">
        <v>800.3</v>
      </c>
      <c r="L8" s="105">
        <v>838.9</v>
      </c>
    </row>
    <row r="9" spans="1:12" ht="16.5" customHeight="1">
      <c r="A9" s="22"/>
      <c r="B9" s="65"/>
      <c r="C9" s="9"/>
      <c r="D9" s="9"/>
      <c r="E9" s="64"/>
      <c r="F9" s="68"/>
      <c r="G9" s="22"/>
      <c r="H9" s="88"/>
      <c r="I9" s="9"/>
      <c r="J9" s="9"/>
      <c r="K9" s="87"/>
      <c r="L9" s="9"/>
    </row>
    <row r="10" spans="1:12" ht="16.5" customHeight="1">
      <c r="A10" s="22" t="s">
        <v>134</v>
      </c>
      <c r="B10" s="65">
        <v>2582</v>
      </c>
      <c r="C10" s="7">
        <v>2643</v>
      </c>
      <c r="D10" s="7">
        <v>2701</v>
      </c>
      <c r="E10" s="64">
        <v>2830</v>
      </c>
      <c r="F10" s="63">
        <v>2880</v>
      </c>
      <c r="G10" s="22" t="s">
        <v>134</v>
      </c>
      <c r="H10" s="62">
        <v>219.7</v>
      </c>
      <c r="I10" s="6">
        <v>224.8</v>
      </c>
      <c r="J10" s="6">
        <v>229.7</v>
      </c>
      <c r="K10" s="61">
        <v>240.5</v>
      </c>
      <c r="L10" s="60">
        <v>244.9</v>
      </c>
    </row>
    <row r="11" spans="1:12" ht="16.5" customHeight="1">
      <c r="A11" s="22" t="s">
        <v>133</v>
      </c>
      <c r="B11" s="65">
        <v>1383</v>
      </c>
      <c r="C11" s="7">
        <v>1364</v>
      </c>
      <c r="D11" s="7">
        <v>1410</v>
      </c>
      <c r="E11" s="64">
        <v>1362</v>
      </c>
      <c r="F11" s="63">
        <v>1469</v>
      </c>
      <c r="G11" s="22" t="s">
        <v>133</v>
      </c>
      <c r="H11" s="62">
        <v>117.7</v>
      </c>
      <c r="I11" s="86">
        <v>116</v>
      </c>
      <c r="J11" s="86">
        <v>119.9</v>
      </c>
      <c r="K11" s="61">
        <v>115.7</v>
      </c>
      <c r="L11" s="60">
        <v>124.9</v>
      </c>
    </row>
    <row r="12" spans="1:12" ht="16.5" customHeight="1">
      <c r="A12" s="22" t="s">
        <v>132</v>
      </c>
      <c r="B12" s="65">
        <v>1470</v>
      </c>
      <c r="C12" s="7">
        <v>1406</v>
      </c>
      <c r="D12" s="7">
        <v>1401</v>
      </c>
      <c r="E12" s="64">
        <v>1514</v>
      </c>
      <c r="F12" s="63">
        <v>1459</v>
      </c>
      <c r="G12" s="22" t="s">
        <v>132</v>
      </c>
      <c r="H12" s="62">
        <v>125.1</v>
      </c>
      <c r="I12" s="60">
        <v>119.6</v>
      </c>
      <c r="J12" s="60">
        <v>119.1</v>
      </c>
      <c r="K12" s="61">
        <v>128.7</v>
      </c>
      <c r="L12" s="60">
        <v>124</v>
      </c>
    </row>
    <row r="13" spans="1:12" ht="16.5" customHeight="1">
      <c r="A13" s="22" t="s">
        <v>89</v>
      </c>
      <c r="B13" s="65">
        <v>893</v>
      </c>
      <c r="C13" s="7">
        <v>831</v>
      </c>
      <c r="D13" s="7">
        <v>892</v>
      </c>
      <c r="E13" s="64">
        <v>890</v>
      </c>
      <c r="F13" s="63">
        <v>1063</v>
      </c>
      <c r="G13" s="22" t="s">
        <v>89</v>
      </c>
      <c r="H13" s="62">
        <v>76</v>
      </c>
      <c r="I13" s="6">
        <v>70.7</v>
      </c>
      <c r="J13" s="6">
        <v>75.9</v>
      </c>
      <c r="K13" s="61">
        <v>75.6</v>
      </c>
      <c r="L13" s="60">
        <v>90.4</v>
      </c>
    </row>
    <row r="14" spans="1:12" ht="16.5" customHeight="1">
      <c r="A14" s="80" t="s">
        <v>131</v>
      </c>
      <c r="B14" s="79">
        <v>455</v>
      </c>
      <c r="C14" s="78">
        <v>449</v>
      </c>
      <c r="D14" s="78">
        <v>387</v>
      </c>
      <c r="E14" s="64">
        <v>413</v>
      </c>
      <c r="F14" s="63">
        <v>462</v>
      </c>
      <c r="G14" s="22" t="s">
        <v>131</v>
      </c>
      <c r="H14" s="84">
        <v>38.7</v>
      </c>
      <c r="I14" s="5">
        <v>38.2</v>
      </c>
      <c r="J14" s="5">
        <v>32.9</v>
      </c>
      <c r="K14" s="61">
        <v>35.1</v>
      </c>
      <c r="L14" s="60">
        <v>39.3</v>
      </c>
    </row>
    <row r="15" spans="1:12" ht="16.5" customHeight="1">
      <c r="A15" s="85"/>
      <c r="B15" s="79"/>
      <c r="C15" s="78"/>
      <c r="D15" s="78"/>
      <c r="E15" s="64"/>
      <c r="F15" s="63"/>
      <c r="G15" s="22"/>
      <c r="H15" s="84"/>
      <c r="I15" s="9"/>
      <c r="J15" s="9"/>
      <c r="K15" s="61"/>
      <c r="L15" s="60"/>
    </row>
    <row r="16" spans="1:12" ht="16.5" customHeight="1">
      <c r="A16" s="22" t="s">
        <v>130</v>
      </c>
      <c r="B16" s="65">
        <v>188</v>
      </c>
      <c r="C16" s="7">
        <v>197</v>
      </c>
      <c r="D16" s="7">
        <v>190</v>
      </c>
      <c r="E16" s="64">
        <v>281</v>
      </c>
      <c r="F16" s="63">
        <v>263</v>
      </c>
      <c r="G16" s="22" t="s">
        <v>130</v>
      </c>
      <c r="H16" s="62">
        <v>16</v>
      </c>
      <c r="I16" s="6">
        <v>16.8</v>
      </c>
      <c r="J16" s="6">
        <v>16.2</v>
      </c>
      <c r="K16" s="61">
        <v>23.9</v>
      </c>
      <c r="L16" s="60">
        <v>22.4</v>
      </c>
    </row>
    <row r="17" spans="1:12" ht="16.5" customHeight="1">
      <c r="A17" s="22" t="s">
        <v>129</v>
      </c>
      <c r="B17" s="65">
        <v>212</v>
      </c>
      <c r="C17" s="7">
        <v>245</v>
      </c>
      <c r="D17" s="7">
        <v>209</v>
      </c>
      <c r="E17" s="64">
        <v>205</v>
      </c>
      <c r="F17" s="63">
        <v>254</v>
      </c>
      <c r="G17" s="22" t="s">
        <v>129</v>
      </c>
      <c r="H17" s="62">
        <v>18</v>
      </c>
      <c r="I17" s="6">
        <v>20.8</v>
      </c>
      <c r="J17" s="6">
        <v>17.8</v>
      </c>
      <c r="K17" s="61">
        <v>17.4</v>
      </c>
      <c r="L17" s="60">
        <v>21.6</v>
      </c>
    </row>
    <row r="18" spans="1:12" ht="16.5" customHeight="1">
      <c r="A18" s="22" t="s">
        <v>128</v>
      </c>
      <c r="B18" s="65">
        <v>138</v>
      </c>
      <c r="C18" s="7">
        <v>128</v>
      </c>
      <c r="D18" s="7">
        <v>140</v>
      </c>
      <c r="E18" s="64">
        <v>138</v>
      </c>
      <c r="F18" s="63">
        <v>158</v>
      </c>
      <c r="G18" s="22" t="s">
        <v>128</v>
      </c>
      <c r="H18" s="62">
        <v>11.7</v>
      </c>
      <c r="I18" s="6">
        <v>10.9</v>
      </c>
      <c r="J18" s="6">
        <v>11.9</v>
      </c>
      <c r="K18" s="61">
        <v>11.7</v>
      </c>
      <c r="L18" s="60">
        <v>13.4</v>
      </c>
    </row>
    <row r="19" spans="1:12" ht="16.5" customHeight="1">
      <c r="A19" s="22" t="s">
        <v>127</v>
      </c>
      <c r="B19" s="65">
        <v>127</v>
      </c>
      <c r="C19" s="7">
        <v>119</v>
      </c>
      <c r="D19" s="7">
        <v>143</v>
      </c>
      <c r="E19" s="64">
        <v>130</v>
      </c>
      <c r="F19" s="63">
        <v>139</v>
      </c>
      <c r="G19" s="22" t="s">
        <v>127</v>
      </c>
      <c r="H19" s="62">
        <v>10.8</v>
      </c>
      <c r="I19" s="6">
        <v>10.1</v>
      </c>
      <c r="J19" s="6">
        <v>12.2</v>
      </c>
      <c r="K19" s="61">
        <v>11</v>
      </c>
      <c r="L19" s="60">
        <v>11.8</v>
      </c>
    </row>
    <row r="20" spans="1:12" ht="16.5" customHeight="1">
      <c r="A20" s="22" t="s">
        <v>126</v>
      </c>
      <c r="B20" s="65">
        <v>143</v>
      </c>
      <c r="C20" s="7">
        <v>136</v>
      </c>
      <c r="D20" s="7">
        <v>126</v>
      </c>
      <c r="E20" s="64">
        <v>126</v>
      </c>
      <c r="F20" s="63">
        <v>133</v>
      </c>
      <c r="G20" s="22" t="s">
        <v>126</v>
      </c>
      <c r="H20" s="62">
        <v>12.2</v>
      </c>
      <c r="I20" s="6">
        <v>11.6</v>
      </c>
      <c r="J20" s="6">
        <v>10.7</v>
      </c>
      <c r="K20" s="61">
        <v>10.7</v>
      </c>
      <c r="L20" s="60">
        <v>11.3</v>
      </c>
    </row>
    <row r="21" spans="1:12" ht="16.5" customHeight="1">
      <c r="A21" s="22"/>
      <c r="B21" s="65"/>
      <c r="C21" s="7"/>
      <c r="D21" s="7"/>
      <c r="E21" s="64"/>
      <c r="F21" s="63"/>
      <c r="G21" s="22"/>
      <c r="H21" s="62"/>
      <c r="I21" s="6"/>
      <c r="J21" s="6"/>
      <c r="K21" s="61"/>
      <c r="L21" s="60"/>
    </row>
    <row r="22" spans="1:12" ht="16.5" customHeight="1">
      <c r="A22" s="80" t="s">
        <v>125</v>
      </c>
      <c r="B22" s="79">
        <v>152</v>
      </c>
      <c r="C22" s="78">
        <v>131</v>
      </c>
      <c r="D22" s="78">
        <v>156</v>
      </c>
      <c r="E22" s="64">
        <v>121</v>
      </c>
      <c r="F22" s="63">
        <v>124</v>
      </c>
      <c r="G22" s="22" t="s">
        <v>125</v>
      </c>
      <c r="H22" s="84">
        <v>12.9</v>
      </c>
      <c r="I22" s="5">
        <v>11.1</v>
      </c>
      <c r="J22" s="5">
        <v>13.3</v>
      </c>
      <c r="K22" s="61">
        <v>10.3</v>
      </c>
      <c r="L22" s="60">
        <v>10.5</v>
      </c>
    </row>
    <row r="23" spans="1:12" ht="16.5" customHeight="1">
      <c r="A23" s="22" t="s">
        <v>124</v>
      </c>
      <c r="B23" s="65">
        <v>69</v>
      </c>
      <c r="C23" s="7">
        <v>47</v>
      </c>
      <c r="D23" s="7">
        <v>75</v>
      </c>
      <c r="E23" s="64">
        <v>74</v>
      </c>
      <c r="F23" s="63">
        <v>102</v>
      </c>
      <c r="G23" s="22" t="s">
        <v>124</v>
      </c>
      <c r="H23" s="62">
        <v>5.9</v>
      </c>
      <c r="I23" s="60">
        <v>4</v>
      </c>
      <c r="J23" s="60">
        <v>6.4</v>
      </c>
      <c r="K23" s="61">
        <v>6.3</v>
      </c>
      <c r="L23" s="60">
        <v>8.7</v>
      </c>
    </row>
    <row r="24" spans="1:12" ht="16.5" customHeight="1">
      <c r="A24" s="22" t="s">
        <v>123</v>
      </c>
      <c r="B24" s="65">
        <v>49</v>
      </c>
      <c r="C24" s="7">
        <v>60</v>
      </c>
      <c r="D24" s="7">
        <v>58</v>
      </c>
      <c r="E24" s="64">
        <v>74</v>
      </c>
      <c r="F24" s="63">
        <v>78</v>
      </c>
      <c r="G24" s="22" t="s">
        <v>123</v>
      </c>
      <c r="H24" s="62">
        <v>4.2</v>
      </c>
      <c r="I24" s="60">
        <v>5.1</v>
      </c>
      <c r="J24" s="60">
        <v>4.9</v>
      </c>
      <c r="K24" s="61">
        <v>6.3</v>
      </c>
      <c r="L24" s="60">
        <v>6.6</v>
      </c>
    </row>
    <row r="25" spans="1:12" ht="16.5" customHeight="1">
      <c r="A25" s="22" t="s">
        <v>122</v>
      </c>
      <c r="B25" s="65">
        <v>67</v>
      </c>
      <c r="C25" s="7">
        <v>80</v>
      </c>
      <c r="D25" s="7">
        <v>76</v>
      </c>
      <c r="E25" s="64">
        <v>61</v>
      </c>
      <c r="F25" s="63">
        <v>71</v>
      </c>
      <c r="G25" s="22" t="s">
        <v>122</v>
      </c>
      <c r="H25" s="62">
        <v>5.7</v>
      </c>
      <c r="I25" s="60">
        <v>6.8</v>
      </c>
      <c r="J25" s="60">
        <v>6.5</v>
      </c>
      <c r="K25" s="61">
        <v>5.2</v>
      </c>
      <c r="L25" s="60">
        <v>6</v>
      </c>
    </row>
    <row r="26" spans="1:12" ht="16.5" customHeight="1">
      <c r="A26" s="22" t="s">
        <v>121</v>
      </c>
      <c r="B26" s="65">
        <v>90</v>
      </c>
      <c r="C26" s="7">
        <v>87</v>
      </c>
      <c r="D26" s="7">
        <v>83</v>
      </c>
      <c r="E26" s="64">
        <v>80</v>
      </c>
      <c r="F26" s="63">
        <v>68</v>
      </c>
      <c r="G26" s="22" t="s">
        <v>121</v>
      </c>
      <c r="H26" s="62">
        <v>7.7</v>
      </c>
      <c r="I26" s="60">
        <v>7.4</v>
      </c>
      <c r="J26" s="60">
        <v>7.1</v>
      </c>
      <c r="K26" s="61">
        <v>6.8</v>
      </c>
      <c r="L26" s="60">
        <v>5.8</v>
      </c>
    </row>
    <row r="27" spans="1:12" ht="16.5" customHeight="1">
      <c r="A27" s="22"/>
      <c r="B27" s="65"/>
      <c r="C27" s="7"/>
      <c r="D27" s="7"/>
      <c r="E27" s="64"/>
      <c r="F27" s="63"/>
      <c r="G27" s="22"/>
      <c r="H27" s="62"/>
      <c r="I27" s="60"/>
      <c r="J27" s="60"/>
      <c r="K27" s="61"/>
      <c r="L27" s="60"/>
    </row>
    <row r="28" spans="1:12" ht="16.5" customHeight="1">
      <c r="A28" s="22" t="s">
        <v>120</v>
      </c>
      <c r="B28" s="65">
        <v>60</v>
      </c>
      <c r="C28" s="7">
        <v>44</v>
      </c>
      <c r="D28" s="7">
        <v>60</v>
      </c>
      <c r="E28" s="64">
        <v>54</v>
      </c>
      <c r="F28" s="63">
        <v>47</v>
      </c>
      <c r="G28" s="22" t="s">
        <v>120</v>
      </c>
      <c r="H28" s="62">
        <v>5.1</v>
      </c>
      <c r="I28" s="60">
        <v>3.7</v>
      </c>
      <c r="J28" s="60">
        <v>5.1</v>
      </c>
      <c r="K28" s="61">
        <v>4.6</v>
      </c>
      <c r="L28" s="60">
        <v>4</v>
      </c>
    </row>
    <row r="29" spans="1:12" ht="16.5" customHeight="1">
      <c r="A29" s="22" t="s">
        <v>119</v>
      </c>
      <c r="B29" s="65">
        <v>37</v>
      </c>
      <c r="C29" s="7">
        <v>40</v>
      </c>
      <c r="D29" s="7">
        <v>55</v>
      </c>
      <c r="E29" s="64">
        <v>35</v>
      </c>
      <c r="F29" s="63">
        <v>46</v>
      </c>
      <c r="G29" s="22" t="s">
        <v>119</v>
      </c>
      <c r="H29" s="62">
        <v>3.1</v>
      </c>
      <c r="I29" s="60">
        <v>3.4</v>
      </c>
      <c r="J29" s="60">
        <v>4.7</v>
      </c>
      <c r="K29" s="61">
        <v>3</v>
      </c>
      <c r="L29" s="60">
        <v>3.9</v>
      </c>
    </row>
    <row r="30" spans="1:12" ht="16.5" customHeight="1">
      <c r="A30" s="22" t="s">
        <v>118</v>
      </c>
      <c r="B30" s="65">
        <v>55</v>
      </c>
      <c r="C30" s="7">
        <v>37</v>
      </c>
      <c r="D30" s="7">
        <v>49</v>
      </c>
      <c r="E30" s="64">
        <v>42</v>
      </c>
      <c r="F30" s="63">
        <v>41</v>
      </c>
      <c r="G30" s="22" t="s">
        <v>118</v>
      </c>
      <c r="H30" s="62">
        <v>4.7</v>
      </c>
      <c r="I30" s="60">
        <v>3.1</v>
      </c>
      <c r="J30" s="60">
        <v>4.2</v>
      </c>
      <c r="K30" s="61">
        <v>3.6</v>
      </c>
      <c r="L30" s="60">
        <v>3.5</v>
      </c>
    </row>
    <row r="31" spans="1:12" ht="16.5" customHeight="1">
      <c r="A31" s="80" t="s">
        <v>117</v>
      </c>
      <c r="B31" s="79">
        <v>45</v>
      </c>
      <c r="C31" s="78">
        <v>33</v>
      </c>
      <c r="D31" s="78">
        <v>25</v>
      </c>
      <c r="E31" s="64">
        <v>50</v>
      </c>
      <c r="F31" s="63">
        <v>41</v>
      </c>
      <c r="G31" s="22" t="s">
        <v>117</v>
      </c>
      <c r="H31" s="84">
        <v>3.8</v>
      </c>
      <c r="I31" s="5">
        <v>2.8</v>
      </c>
      <c r="J31" s="5">
        <v>2.1</v>
      </c>
      <c r="K31" s="61">
        <v>4.2</v>
      </c>
      <c r="L31" s="60">
        <v>3.5</v>
      </c>
    </row>
    <row r="32" spans="1:12" ht="16.5" customHeight="1">
      <c r="A32" s="22" t="s">
        <v>116</v>
      </c>
      <c r="B32" s="65">
        <v>44</v>
      </c>
      <c r="C32" s="7">
        <v>36</v>
      </c>
      <c r="D32" s="7">
        <v>37</v>
      </c>
      <c r="E32" s="64">
        <v>40</v>
      </c>
      <c r="F32" s="63">
        <v>40</v>
      </c>
      <c r="G32" s="22" t="s">
        <v>116</v>
      </c>
      <c r="H32" s="62">
        <v>3.7</v>
      </c>
      <c r="I32" s="60">
        <v>3.1</v>
      </c>
      <c r="J32" s="60">
        <v>3.1</v>
      </c>
      <c r="K32" s="61">
        <v>3.4</v>
      </c>
      <c r="L32" s="60">
        <v>3.4</v>
      </c>
    </row>
    <row r="33" spans="1:12" ht="16.5" customHeight="1">
      <c r="A33" s="22"/>
      <c r="B33" s="65"/>
      <c r="C33" s="7"/>
      <c r="D33" s="7"/>
      <c r="E33" s="64"/>
      <c r="F33" s="63"/>
      <c r="G33" s="22"/>
      <c r="H33" s="62"/>
      <c r="I33" s="60"/>
      <c r="J33" s="60"/>
      <c r="K33" s="61"/>
      <c r="L33" s="60"/>
    </row>
    <row r="34" spans="1:12" ht="16.5" customHeight="1">
      <c r="A34" s="22" t="s">
        <v>115</v>
      </c>
      <c r="B34" s="65">
        <v>40</v>
      </c>
      <c r="C34" s="7">
        <v>47</v>
      </c>
      <c r="D34" s="7">
        <v>34</v>
      </c>
      <c r="E34" s="64">
        <v>29</v>
      </c>
      <c r="F34" s="63">
        <v>37</v>
      </c>
      <c r="G34" s="22" t="s">
        <v>115</v>
      </c>
      <c r="H34" s="62">
        <v>3.4</v>
      </c>
      <c r="I34" s="60">
        <v>4</v>
      </c>
      <c r="J34" s="60">
        <v>2.9</v>
      </c>
      <c r="K34" s="61">
        <v>2.5</v>
      </c>
      <c r="L34" s="60">
        <v>3.1</v>
      </c>
    </row>
    <row r="35" spans="1:12" ht="16.5" customHeight="1">
      <c r="A35" s="22" t="s">
        <v>114</v>
      </c>
      <c r="B35" s="65">
        <v>31</v>
      </c>
      <c r="C35" s="7">
        <v>31</v>
      </c>
      <c r="D35" s="7">
        <v>29</v>
      </c>
      <c r="E35" s="64">
        <v>42</v>
      </c>
      <c r="F35" s="63">
        <v>26</v>
      </c>
      <c r="G35" s="22" t="s">
        <v>114</v>
      </c>
      <c r="H35" s="62">
        <v>2.6</v>
      </c>
      <c r="I35" s="60">
        <v>2.6</v>
      </c>
      <c r="J35" s="60">
        <v>2.5</v>
      </c>
      <c r="K35" s="61">
        <v>3.6</v>
      </c>
      <c r="L35" s="60">
        <v>2.2</v>
      </c>
    </row>
    <row r="36" spans="1:12" ht="16.5" customHeight="1">
      <c r="A36" s="22" t="s">
        <v>113</v>
      </c>
      <c r="B36" s="65">
        <v>39</v>
      </c>
      <c r="C36" s="7">
        <v>34</v>
      </c>
      <c r="D36" s="7">
        <v>24</v>
      </c>
      <c r="E36" s="64">
        <v>42</v>
      </c>
      <c r="F36" s="63">
        <v>26</v>
      </c>
      <c r="G36" s="22" t="s">
        <v>113</v>
      </c>
      <c r="H36" s="62">
        <v>3.3</v>
      </c>
      <c r="I36" s="60">
        <v>2.9</v>
      </c>
      <c r="J36" s="60">
        <v>2</v>
      </c>
      <c r="K36" s="61">
        <v>3.6</v>
      </c>
      <c r="L36" s="60">
        <v>2.2</v>
      </c>
    </row>
    <row r="37" spans="1:12" ht="16.5" customHeight="1">
      <c r="A37" s="22" t="s">
        <v>112</v>
      </c>
      <c r="B37" s="65">
        <v>22</v>
      </c>
      <c r="C37" s="7">
        <v>21</v>
      </c>
      <c r="D37" s="7">
        <v>30</v>
      </c>
      <c r="E37" s="64">
        <v>22</v>
      </c>
      <c r="F37" s="63">
        <v>25</v>
      </c>
      <c r="G37" s="22" t="s">
        <v>112</v>
      </c>
      <c r="H37" s="62">
        <v>1.9</v>
      </c>
      <c r="I37" s="60">
        <v>1.8</v>
      </c>
      <c r="J37" s="60">
        <v>2.6</v>
      </c>
      <c r="K37" s="61">
        <v>1.9</v>
      </c>
      <c r="L37" s="60">
        <v>2.1</v>
      </c>
    </row>
    <row r="38" spans="1:12" ht="16.5" customHeight="1">
      <c r="A38" s="80" t="s">
        <v>111</v>
      </c>
      <c r="B38" s="79">
        <v>28</v>
      </c>
      <c r="C38" s="78">
        <v>22</v>
      </c>
      <c r="D38" s="78">
        <v>21</v>
      </c>
      <c r="E38" s="64">
        <v>31</v>
      </c>
      <c r="F38" s="63">
        <v>23</v>
      </c>
      <c r="G38" s="22" t="s">
        <v>111</v>
      </c>
      <c r="H38" s="84">
        <v>2.4</v>
      </c>
      <c r="I38" s="5">
        <v>1.9</v>
      </c>
      <c r="J38" s="5">
        <v>1.8</v>
      </c>
      <c r="K38" s="61">
        <v>2.6</v>
      </c>
      <c r="L38" s="60">
        <v>2</v>
      </c>
    </row>
    <row r="39" spans="1:12" ht="16.5" customHeight="1">
      <c r="A39" s="22"/>
      <c r="B39" s="65"/>
      <c r="C39" s="7"/>
      <c r="D39" s="7"/>
      <c r="E39" s="64"/>
      <c r="F39" s="63"/>
      <c r="G39" s="22"/>
      <c r="H39" s="62"/>
      <c r="I39" s="60"/>
      <c r="J39" s="60"/>
      <c r="K39" s="61"/>
      <c r="L39" s="60"/>
    </row>
    <row r="40" spans="1:12" ht="16.5" customHeight="1">
      <c r="A40" s="22" t="s">
        <v>110</v>
      </c>
      <c r="B40" s="65">
        <v>24</v>
      </c>
      <c r="C40" s="7">
        <v>15</v>
      </c>
      <c r="D40" s="7">
        <v>19</v>
      </c>
      <c r="E40" s="64">
        <v>18</v>
      </c>
      <c r="F40" s="63">
        <v>18</v>
      </c>
      <c r="G40" s="22" t="s">
        <v>110</v>
      </c>
      <c r="H40" s="62">
        <v>2</v>
      </c>
      <c r="I40" s="60">
        <v>1.3</v>
      </c>
      <c r="J40" s="60">
        <v>1.6</v>
      </c>
      <c r="K40" s="61">
        <v>1.5</v>
      </c>
      <c r="L40" s="60">
        <v>1.5</v>
      </c>
    </row>
    <row r="41" spans="1:12" ht="16.5" customHeight="1">
      <c r="A41" s="22" t="s">
        <v>109</v>
      </c>
      <c r="B41" s="65">
        <v>12</v>
      </c>
      <c r="C41" s="7">
        <v>9</v>
      </c>
      <c r="D41" s="7">
        <v>12</v>
      </c>
      <c r="E41" s="64">
        <v>14</v>
      </c>
      <c r="F41" s="63">
        <v>16</v>
      </c>
      <c r="G41" s="22" t="s">
        <v>109</v>
      </c>
      <c r="H41" s="62">
        <v>1</v>
      </c>
      <c r="I41" s="60">
        <v>0.8</v>
      </c>
      <c r="J41" s="60">
        <v>1</v>
      </c>
      <c r="K41" s="61">
        <v>1.2</v>
      </c>
      <c r="L41" s="60">
        <v>1.4</v>
      </c>
    </row>
    <row r="42" spans="1:12" ht="16.5" customHeight="1">
      <c r="A42" s="22" t="s">
        <v>108</v>
      </c>
      <c r="B42" s="65">
        <v>14</v>
      </c>
      <c r="C42" s="7">
        <v>13</v>
      </c>
      <c r="D42" s="7">
        <v>9</v>
      </c>
      <c r="E42" s="64">
        <v>15</v>
      </c>
      <c r="F42" s="63">
        <v>15</v>
      </c>
      <c r="G42" s="22" t="s">
        <v>108</v>
      </c>
      <c r="H42" s="62">
        <v>1.2</v>
      </c>
      <c r="I42" s="60">
        <v>1.1</v>
      </c>
      <c r="J42" s="60">
        <v>0.8</v>
      </c>
      <c r="K42" s="61">
        <v>1.3</v>
      </c>
      <c r="L42" s="60">
        <v>1.3</v>
      </c>
    </row>
    <row r="43" spans="1:12" ht="16.5" customHeight="1">
      <c r="A43" s="22" t="s">
        <v>107</v>
      </c>
      <c r="B43" s="65">
        <v>12</v>
      </c>
      <c r="C43" s="7">
        <v>11</v>
      </c>
      <c r="D43" s="7">
        <v>9</v>
      </c>
      <c r="E43" s="64">
        <v>4</v>
      </c>
      <c r="F43" s="63">
        <v>13</v>
      </c>
      <c r="G43" s="22" t="s">
        <v>107</v>
      </c>
      <c r="H43" s="62">
        <v>1</v>
      </c>
      <c r="I43" s="60">
        <v>0.9</v>
      </c>
      <c r="J43" s="60">
        <v>0.8</v>
      </c>
      <c r="K43" s="61">
        <v>0.3</v>
      </c>
      <c r="L43" s="60">
        <v>1.1</v>
      </c>
    </row>
    <row r="44" spans="1:12" ht="16.5" customHeight="1">
      <c r="A44" s="80" t="s">
        <v>106</v>
      </c>
      <c r="B44" s="79">
        <v>18</v>
      </c>
      <c r="C44" s="78">
        <v>14</v>
      </c>
      <c r="D44" s="78">
        <v>16</v>
      </c>
      <c r="E44" s="64">
        <v>14</v>
      </c>
      <c r="F44" s="63">
        <v>10</v>
      </c>
      <c r="G44" s="22" t="s">
        <v>106</v>
      </c>
      <c r="H44" s="84">
        <v>1.5</v>
      </c>
      <c r="I44" s="5">
        <v>1.2</v>
      </c>
      <c r="J44" s="5">
        <v>1.4</v>
      </c>
      <c r="K44" s="61">
        <v>1.2</v>
      </c>
      <c r="L44" s="60">
        <v>0.9</v>
      </c>
    </row>
    <row r="45" spans="1:12" ht="16.5" customHeight="1">
      <c r="A45" s="22"/>
      <c r="B45" s="65"/>
      <c r="C45" s="7"/>
      <c r="D45" s="7"/>
      <c r="E45" s="64"/>
      <c r="F45" s="63"/>
      <c r="G45" s="22"/>
      <c r="H45" s="62"/>
      <c r="I45" s="60"/>
      <c r="J45" s="60"/>
      <c r="K45" s="61"/>
      <c r="L45" s="60"/>
    </row>
    <row r="46" spans="1:12" ht="16.5" customHeight="1">
      <c r="A46" s="22" t="s">
        <v>105</v>
      </c>
      <c r="B46" s="65">
        <v>6</v>
      </c>
      <c r="C46" s="7">
        <v>4</v>
      </c>
      <c r="D46" s="7">
        <v>6</v>
      </c>
      <c r="E46" s="64">
        <v>3</v>
      </c>
      <c r="F46" s="63">
        <v>9</v>
      </c>
      <c r="G46" s="22" t="s">
        <v>105</v>
      </c>
      <c r="H46" s="62">
        <v>0.5</v>
      </c>
      <c r="I46" s="60">
        <v>0.3</v>
      </c>
      <c r="J46" s="60">
        <v>0.5</v>
      </c>
      <c r="K46" s="61">
        <v>0.3</v>
      </c>
      <c r="L46" s="60">
        <v>0.8</v>
      </c>
    </row>
    <row r="47" spans="1:12" ht="16.5" customHeight="1">
      <c r="A47" s="22" t="s">
        <v>104</v>
      </c>
      <c r="B47" s="65">
        <v>18</v>
      </c>
      <c r="C47" s="7">
        <v>16</v>
      </c>
      <c r="D47" s="7">
        <v>10</v>
      </c>
      <c r="E47" s="64">
        <v>13</v>
      </c>
      <c r="F47" s="63">
        <v>8</v>
      </c>
      <c r="G47" s="22" t="s">
        <v>104</v>
      </c>
      <c r="H47" s="62">
        <v>1.5</v>
      </c>
      <c r="I47" s="60">
        <v>1.4</v>
      </c>
      <c r="J47" s="60">
        <v>0.9</v>
      </c>
      <c r="K47" s="61">
        <v>1.1</v>
      </c>
      <c r="L47" s="60">
        <v>0.7</v>
      </c>
    </row>
    <row r="48" spans="1:12" ht="16.5" customHeight="1">
      <c r="A48" s="22" t="s">
        <v>103</v>
      </c>
      <c r="B48" s="65">
        <v>3</v>
      </c>
      <c r="C48" s="7">
        <v>5</v>
      </c>
      <c r="D48" s="7">
        <v>2</v>
      </c>
      <c r="E48" s="64">
        <v>3</v>
      </c>
      <c r="F48" s="63">
        <v>5</v>
      </c>
      <c r="G48" s="22" t="s">
        <v>103</v>
      </c>
      <c r="H48" s="62">
        <v>0.3</v>
      </c>
      <c r="I48" s="60">
        <v>0.4</v>
      </c>
      <c r="J48" s="60">
        <v>0.2</v>
      </c>
      <c r="K48" s="61">
        <v>0.3</v>
      </c>
      <c r="L48" s="60">
        <v>0.4</v>
      </c>
    </row>
    <row r="49" spans="1:12" ht="16.5" customHeight="1">
      <c r="A49" s="22" t="s">
        <v>102</v>
      </c>
      <c r="B49" s="65">
        <v>6</v>
      </c>
      <c r="C49" s="7">
        <v>8</v>
      </c>
      <c r="D49" s="7">
        <v>2</v>
      </c>
      <c r="E49" s="64">
        <v>3</v>
      </c>
      <c r="F49" s="63">
        <v>5</v>
      </c>
      <c r="G49" s="22" t="s">
        <v>101</v>
      </c>
      <c r="H49" s="62">
        <v>0.5</v>
      </c>
      <c r="I49" s="60">
        <v>0.7</v>
      </c>
      <c r="J49" s="60">
        <v>0.2</v>
      </c>
      <c r="K49" s="61">
        <v>0.3</v>
      </c>
      <c r="L49" s="60">
        <v>0.4</v>
      </c>
    </row>
    <row r="50" spans="1:12" ht="16.5" customHeight="1">
      <c r="A50" s="22" t="s">
        <v>100</v>
      </c>
      <c r="B50" s="65">
        <v>2</v>
      </c>
      <c r="C50" s="5">
        <v>1</v>
      </c>
      <c r="D50" s="5">
        <v>3</v>
      </c>
      <c r="E50" s="64" t="s">
        <v>2</v>
      </c>
      <c r="F50" s="83">
        <v>4</v>
      </c>
      <c r="G50" s="22" t="s">
        <v>100</v>
      </c>
      <c r="H50" s="82">
        <v>0.2</v>
      </c>
      <c r="I50" s="5">
        <v>0.1</v>
      </c>
      <c r="J50" s="5">
        <v>0.3</v>
      </c>
      <c r="K50" s="81" t="s">
        <v>2</v>
      </c>
      <c r="L50" s="74">
        <v>0.3</v>
      </c>
    </row>
    <row r="51" spans="1:12" ht="16.5" customHeight="1">
      <c r="A51" s="22"/>
      <c r="B51" s="65"/>
      <c r="C51" s="7"/>
      <c r="D51" s="7"/>
      <c r="E51" s="64"/>
      <c r="F51" s="63"/>
      <c r="G51" s="22"/>
      <c r="H51" s="62"/>
      <c r="I51" s="60"/>
      <c r="J51" s="60"/>
      <c r="K51" s="61"/>
      <c r="L51" s="60"/>
    </row>
    <row r="52" spans="1:12" ht="16.5" customHeight="1">
      <c r="A52" s="22" t="s">
        <v>99</v>
      </c>
      <c r="B52" s="65">
        <v>7</v>
      </c>
      <c r="C52" s="7">
        <v>1</v>
      </c>
      <c r="D52" s="7">
        <v>4</v>
      </c>
      <c r="E52" s="64">
        <v>3</v>
      </c>
      <c r="F52" s="63">
        <v>2</v>
      </c>
      <c r="G52" s="22" t="s">
        <v>99</v>
      </c>
      <c r="H52" s="62">
        <v>0.6</v>
      </c>
      <c r="I52" s="60">
        <v>0.1</v>
      </c>
      <c r="J52" s="60">
        <v>0.3</v>
      </c>
      <c r="K52" s="61">
        <v>0.3</v>
      </c>
      <c r="L52" s="60">
        <v>0.2</v>
      </c>
    </row>
    <row r="53" spans="1:12" ht="16.5" customHeight="1">
      <c r="A53" s="80" t="s">
        <v>98</v>
      </c>
      <c r="B53" s="79" t="s">
        <v>2</v>
      </c>
      <c r="C53" s="78">
        <v>1</v>
      </c>
      <c r="D53" s="77" t="s">
        <v>2</v>
      </c>
      <c r="E53" s="64">
        <v>1</v>
      </c>
      <c r="F53" s="73">
        <v>1</v>
      </c>
      <c r="G53" s="22" t="s">
        <v>97</v>
      </c>
      <c r="H53" s="76" t="s">
        <v>2</v>
      </c>
      <c r="I53" s="5">
        <v>0.1</v>
      </c>
      <c r="J53" s="5" t="s">
        <v>2</v>
      </c>
      <c r="K53" s="5">
        <v>0.1</v>
      </c>
      <c r="L53" s="5">
        <v>0.1</v>
      </c>
    </row>
    <row r="54" spans="1:12" ht="16.5" customHeight="1">
      <c r="A54" s="22" t="s">
        <v>96</v>
      </c>
      <c r="B54" s="65" t="s">
        <v>2</v>
      </c>
      <c r="C54" s="5" t="s">
        <v>2</v>
      </c>
      <c r="D54" s="5" t="s">
        <v>2</v>
      </c>
      <c r="E54" s="64" t="s">
        <v>2</v>
      </c>
      <c r="F54" s="73" t="s">
        <v>2</v>
      </c>
      <c r="G54" s="22" t="s">
        <v>96</v>
      </c>
      <c r="H54" s="75" t="s">
        <v>2</v>
      </c>
      <c r="I54" s="74" t="s">
        <v>2</v>
      </c>
      <c r="J54" s="74" t="s">
        <v>2</v>
      </c>
      <c r="K54" s="5" t="s">
        <v>2</v>
      </c>
      <c r="L54" s="5" t="s">
        <v>2</v>
      </c>
    </row>
    <row r="55" spans="1:12" ht="16.5" customHeight="1">
      <c r="A55" s="22" t="s">
        <v>95</v>
      </c>
      <c r="B55" s="65" t="s">
        <v>2</v>
      </c>
      <c r="C55" s="5" t="s">
        <v>2</v>
      </c>
      <c r="D55" s="5" t="s">
        <v>2</v>
      </c>
      <c r="E55" s="64" t="s">
        <v>2</v>
      </c>
      <c r="F55" s="73" t="s">
        <v>2</v>
      </c>
      <c r="G55" s="22" t="s">
        <v>95</v>
      </c>
      <c r="H55" s="72" t="s">
        <v>2</v>
      </c>
      <c r="I55" s="74" t="s">
        <v>2</v>
      </c>
      <c r="J55" s="74" t="s">
        <v>2</v>
      </c>
      <c r="K55" s="5" t="s">
        <v>2</v>
      </c>
      <c r="L55" s="5" t="s">
        <v>2</v>
      </c>
    </row>
    <row r="56" spans="1:12" ht="16.5" customHeight="1">
      <c r="A56" s="22" t="s">
        <v>94</v>
      </c>
      <c r="B56" s="65">
        <v>1</v>
      </c>
      <c r="C56" s="5" t="s">
        <v>2</v>
      </c>
      <c r="D56" s="5">
        <v>1</v>
      </c>
      <c r="E56" s="64" t="s">
        <v>2</v>
      </c>
      <c r="F56" s="73" t="s">
        <v>2</v>
      </c>
      <c r="G56" s="22" t="s">
        <v>94</v>
      </c>
      <c r="H56" s="72">
        <v>0.1</v>
      </c>
      <c r="I56" s="5" t="s">
        <v>2</v>
      </c>
      <c r="J56" s="5">
        <v>0.1</v>
      </c>
      <c r="K56" s="71" t="s">
        <v>2</v>
      </c>
      <c r="L56" s="5" t="s">
        <v>2</v>
      </c>
    </row>
    <row r="57" spans="1:12" ht="16.5" customHeight="1">
      <c r="A57" s="22"/>
      <c r="B57" s="65"/>
      <c r="C57" s="9"/>
      <c r="D57" s="9"/>
      <c r="E57" s="64"/>
      <c r="F57" s="68"/>
      <c r="G57" s="22"/>
      <c r="H57" s="67"/>
      <c r="I57" s="5"/>
      <c r="J57" s="5"/>
      <c r="K57" s="66"/>
      <c r="L57" s="9"/>
    </row>
    <row r="58" spans="1:12" ht="16.5" customHeight="1">
      <c r="A58" s="106" t="s">
        <v>93</v>
      </c>
      <c r="B58" s="70"/>
      <c r="C58" s="9"/>
      <c r="D58" s="9"/>
      <c r="E58" s="69"/>
      <c r="F58" s="68"/>
      <c r="G58" s="106" t="s">
        <v>93</v>
      </c>
      <c r="H58" s="67"/>
      <c r="I58" s="9"/>
      <c r="J58" s="9"/>
      <c r="K58" s="66"/>
      <c r="L58" s="9"/>
    </row>
    <row r="59" spans="1:12" ht="16.5" customHeight="1">
      <c r="A59" s="22" t="s">
        <v>92</v>
      </c>
      <c r="B59" s="65">
        <v>27</v>
      </c>
      <c r="C59" s="7">
        <v>19</v>
      </c>
      <c r="D59" s="7">
        <v>16</v>
      </c>
      <c r="E59" s="64">
        <v>29</v>
      </c>
      <c r="F59" s="63">
        <v>20</v>
      </c>
      <c r="G59" s="22" t="s">
        <v>92</v>
      </c>
      <c r="H59" s="62">
        <v>2.3</v>
      </c>
      <c r="I59" s="60">
        <v>1.6</v>
      </c>
      <c r="J59" s="60">
        <v>1.4</v>
      </c>
      <c r="K59" s="61">
        <v>2.5</v>
      </c>
      <c r="L59" s="60">
        <v>1.7</v>
      </c>
    </row>
    <row r="60" spans="1:12" ht="16.5" customHeight="1">
      <c r="A60" s="22" t="s">
        <v>91</v>
      </c>
      <c r="B60" s="65">
        <v>506</v>
      </c>
      <c r="C60" s="7">
        <v>552</v>
      </c>
      <c r="D60" s="7">
        <v>545</v>
      </c>
      <c r="E60" s="64">
        <v>549</v>
      </c>
      <c r="F60" s="63">
        <v>534</v>
      </c>
      <c r="G60" s="22" t="s">
        <v>91</v>
      </c>
      <c r="H60" s="62">
        <v>43.1</v>
      </c>
      <c r="I60" s="60">
        <v>46.9</v>
      </c>
      <c r="J60" s="60">
        <v>46.3</v>
      </c>
      <c r="K60" s="61">
        <v>46.7</v>
      </c>
      <c r="L60" s="60">
        <v>45.4</v>
      </c>
    </row>
    <row r="61" spans="1:12" ht="16.5" customHeight="1">
      <c r="A61" s="22" t="s">
        <v>90</v>
      </c>
      <c r="B61" s="65">
        <v>456</v>
      </c>
      <c r="C61" s="7">
        <v>495</v>
      </c>
      <c r="D61" s="7">
        <v>512</v>
      </c>
      <c r="E61" s="64">
        <v>551</v>
      </c>
      <c r="F61" s="63">
        <v>513</v>
      </c>
      <c r="G61" s="22" t="s">
        <v>90</v>
      </c>
      <c r="H61" s="62">
        <v>38.8</v>
      </c>
      <c r="I61" s="60">
        <v>42.1</v>
      </c>
      <c r="J61" s="60">
        <v>43.5</v>
      </c>
      <c r="K61" s="61">
        <v>46.8</v>
      </c>
      <c r="L61" s="60">
        <v>43.6</v>
      </c>
    </row>
    <row r="62" spans="1:12" ht="16.5" customHeight="1">
      <c r="A62" s="22" t="s">
        <v>89</v>
      </c>
      <c r="B62" s="65">
        <v>893</v>
      </c>
      <c r="C62" s="7">
        <v>831</v>
      </c>
      <c r="D62" s="7">
        <v>892</v>
      </c>
      <c r="E62" s="64">
        <v>890</v>
      </c>
      <c r="F62" s="63">
        <v>1063</v>
      </c>
      <c r="G62" s="22" t="s">
        <v>89</v>
      </c>
      <c r="H62" s="62">
        <v>76</v>
      </c>
      <c r="I62" s="60">
        <v>70.7</v>
      </c>
      <c r="J62" s="60">
        <v>75.9</v>
      </c>
      <c r="K62" s="61">
        <v>75.6</v>
      </c>
      <c r="L62" s="60">
        <v>90.4</v>
      </c>
    </row>
    <row r="63" spans="1:12" ht="16.5" customHeight="1">
      <c r="A63" s="56" t="s">
        <v>88</v>
      </c>
      <c r="B63" s="59">
        <v>157</v>
      </c>
      <c r="C63" s="11">
        <v>153</v>
      </c>
      <c r="D63" s="11">
        <v>159</v>
      </c>
      <c r="E63" s="58">
        <v>147</v>
      </c>
      <c r="F63" s="57">
        <v>140</v>
      </c>
      <c r="G63" s="56" t="s">
        <v>88</v>
      </c>
      <c r="H63" s="55">
        <v>13.4</v>
      </c>
      <c r="I63" s="53">
        <v>13</v>
      </c>
      <c r="J63" s="53">
        <v>13.5</v>
      </c>
      <c r="K63" s="54">
        <v>12.5</v>
      </c>
      <c r="L63" s="53">
        <v>11.9</v>
      </c>
    </row>
    <row r="64" spans="1:12" ht="16.5" customHeight="1">
      <c r="A64" s="52" t="s">
        <v>87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6.5" customHeight="1">
      <c r="A65" s="52" t="s">
        <v>86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</sheetData>
  <sheetProtection/>
  <mergeCells count="5">
    <mergeCell ref="A3:L3"/>
    <mergeCell ref="H5:L6"/>
    <mergeCell ref="A5:A7"/>
    <mergeCell ref="G5:G7"/>
    <mergeCell ref="B5:F6"/>
  </mergeCells>
  <printOptions horizontalCentered="1" verticalCentered="1"/>
  <pageMargins left="0.5118110236220472" right="0.31496062992125984" top="0.15748031496062992" bottom="0.15748031496062992" header="0" footer="0"/>
  <pageSetup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3"/>
  <sheetViews>
    <sheetView zoomScalePageLayoutView="0" workbookViewId="0" topLeftCell="X1">
      <selection activeCell="AF1" sqref="AF1"/>
    </sheetView>
  </sheetViews>
  <sheetFormatPr defaultColWidth="10.59765625" defaultRowHeight="26.25" customHeight="1"/>
  <cols>
    <col min="1" max="1" width="22.5" style="0" customWidth="1"/>
    <col min="2" max="18" width="10.59765625" style="0" customWidth="1"/>
    <col min="19" max="19" width="22.5" style="0" customWidth="1"/>
    <col min="20" max="25" width="10.59765625" style="0" customWidth="1"/>
    <col min="26" max="26" width="13.69921875" style="0" customWidth="1"/>
  </cols>
  <sheetData>
    <row r="1" spans="1:32" ht="26.25" customHeight="1">
      <c r="A1" s="50" t="s">
        <v>148</v>
      </c>
      <c r="AF1" s="51" t="s">
        <v>295</v>
      </c>
    </row>
    <row r="3" spans="1:26" ht="26.25" customHeight="1">
      <c r="A3" s="303" t="s">
        <v>176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S3" s="303" t="s">
        <v>265</v>
      </c>
      <c r="T3" s="303"/>
      <c r="U3" s="303"/>
      <c r="V3" s="303"/>
      <c r="W3" s="303"/>
      <c r="X3" s="303"/>
      <c r="Y3" s="303"/>
      <c r="Z3" s="303"/>
    </row>
    <row r="4" spans="1:26" ht="26.25" customHeight="1" thickBot="1">
      <c r="A4" s="52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5" t="s">
        <v>175</v>
      </c>
      <c r="S4" s="52"/>
      <c r="T4" s="52"/>
      <c r="U4" s="52"/>
      <c r="V4" s="52"/>
      <c r="W4" s="52"/>
      <c r="X4" s="121"/>
      <c r="Y4" s="52"/>
      <c r="Z4" s="5" t="s">
        <v>0</v>
      </c>
    </row>
    <row r="5" spans="1:26" ht="26.25" customHeight="1">
      <c r="A5" s="395" t="s">
        <v>266</v>
      </c>
      <c r="B5" s="389" t="s">
        <v>174</v>
      </c>
      <c r="C5" s="389" t="s">
        <v>173</v>
      </c>
      <c r="D5" s="389" t="s">
        <v>172</v>
      </c>
      <c r="E5" s="389" t="s">
        <v>171</v>
      </c>
      <c r="F5" s="360" t="s">
        <v>170</v>
      </c>
      <c r="G5" s="360" t="s">
        <v>169</v>
      </c>
      <c r="H5" s="360" t="s">
        <v>168</v>
      </c>
      <c r="I5" s="360" t="s">
        <v>167</v>
      </c>
      <c r="J5" s="389" t="s">
        <v>166</v>
      </c>
      <c r="K5" s="389" t="s">
        <v>165</v>
      </c>
      <c r="L5" s="389" t="s">
        <v>164</v>
      </c>
      <c r="M5" s="360" t="s">
        <v>163</v>
      </c>
      <c r="N5" s="360" t="s">
        <v>162</v>
      </c>
      <c r="O5" s="392" t="s">
        <v>161</v>
      </c>
      <c r="S5" s="344" t="s">
        <v>264</v>
      </c>
      <c r="T5" s="352" t="s">
        <v>263</v>
      </c>
      <c r="U5" s="377"/>
      <c r="V5" s="360" t="s">
        <v>262</v>
      </c>
      <c r="W5" s="360" t="s">
        <v>261</v>
      </c>
      <c r="X5" s="360" t="s">
        <v>260</v>
      </c>
      <c r="Y5" s="360" t="s">
        <v>259</v>
      </c>
      <c r="Z5" s="374" t="s">
        <v>267</v>
      </c>
    </row>
    <row r="6" spans="1:26" ht="26.25" customHeight="1">
      <c r="A6" s="396"/>
      <c r="B6" s="370"/>
      <c r="C6" s="370"/>
      <c r="D6" s="370"/>
      <c r="E6" s="370"/>
      <c r="F6" s="373"/>
      <c r="G6" s="373"/>
      <c r="H6" s="373"/>
      <c r="I6" s="373"/>
      <c r="J6" s="370"/>
      <c r="K6" s="370"/>
      <c r="L6" s="370"/>
      <c r="M6" s="373"/>
      <c r="N6" s="373"/>
      <c r="O6" s="393"/>
      <c r="S6" s="346"/>
      <c r="T6" s="150" t="s">
        <v>258</v>
      </c>
      <c r="U6" s="93" t="s">
        <v>257</v>
      </c>
      <c r="V6" s="361"/>
      <c r="W6" s="361"/>
      <c r="X6" s="361"/>
      <c r="Y6" s="376"/>
      <c r="Z6" s="375"/>
    </row>
    <row r="7" spans="1:26" ht="26.25" customHeight="1">
      <c r="A7" s="397"/>
      <c r="B7" s="371"/>
      <c r="C7" s="371"/>
      <c r="D7" s="371"/>
      <c r="E7" s="371"/>
      <c r="F7" s="361"/>
      <c r="G7" s="361"/>
      <c r="H7" s="361"/>
      <c r="I7" s="361"/>
      <c r="J7" s="371"/>
      <c r="K7" s="371"/>
      <c r="L7" s="371"/>
      <c r="M7" s="361"/>
      <c r="N7" s="361"/>
      <c r="O7" s="394"/>
      <c r="S7" s="133" t="s">
        <v>256</v>
      </c>
      <c r="T7" s="130">
        <v>44194</v>
      </c>
      <c r="U7" s="130">
        <v>16632</v>
      </c>
      <c r="V7" s="130">
        <v>26227</v>
      </c>
      <c r="W7" s="130">
        <v>306749</v>
      </c>
      <c r="X7" s="130">
        <v>17464</v>
      </c>
      <c r="Y7" s="116">
        <v>12</v>
      </c>
      <c r="Z7" s="116">
        <v>16</v>
      </c>
    </row>
    <row r="8" spans="1:26" ht="26.25" customHeight="1">
      <c r="A8" s="118" t="s">
        <v>160</v>
      </c>
      <c r="B8" s="117">
        <v>233</v>
      </c>
      <c r="C8" s="116">
        <v>14</v>
      </c>
      <c r="D8" s="116">
        <v>41</v>
      </c>
      <c r="E8" s="116">
        <v>16</v>
      </c>
      <c r="F8" s="116">
        <v>12</v>
      </c>
      <c r="G8" s="116">
        <v>10</v>
      </c>
      <c r="H8" s="116">
        <v>2</v>
      </c>
      <c r="I8" s="116">
        <v>16</v>
      </c>
      <c r="J8" s="116">
        <v>110</v>
      </c>
      <c r="K8" s="116">
        <v>1</v>
      </c>
      <c r="L8" s="116">
        <v>7</v>
      </c>
      <c r="M8" s="116">
        <v>1</v>
      </c>
      <c r="N8" s="116">
        <v>3</v>
      </c>
      <c r="O8" s="43" t="s">
        <v>2</v>
      </c>
      <c r="S8" s="144" t="s">
        <v>255</v>
      </c>
      <c r="T8" s="7">
        <v>49171</v>
      </c>
      <c r="U8" s="7">
        <v>21589</v>
      </c>
      <c r="V8" s="7">
        <v>26646</v>
      </c>
      <c r="W8" s="7">
        <v>244385</v>
      </c>
      <c r="X8" s="7">
        <v>14214</v>
      </c>
      <c r="Y8" s="6">
        <v>15</v>
      </c>
      <c r="Z8" s="6">
        <v>30</v>
      </c>
    </row>
    <row r="9" spans="1:26" ht="26.25" customHeight="1">
      <c r="A9" s="114" t="s">
        <v>159</v>
      </c>
      <c r="B9" s="115">
        <v>233</v>
      </c>
      <c r="C9" s="6">
        <v>14</v>
      </c>
      <c r="D9" s="6">
        <v>43</v>
      </c>
      <c r="E9" s="6">
        <v>17</v>
      </c>
      <c r="F9" s="6">
        <v>10</v>
      </c>
      <c r="G9" s="6">
        <v>14</v>
      </c>
      <c r="H9" s="6">
        <v>1</v>
      </c>
      <c r="I9" s="6">
        <v>16</v>
      </c>
      <c r="J9" s="6">
        <v>105</v>
      </c>
      <c r="K9" s="6">
        <v>1</v>
      </c>
      <c r="L9" s="6">
        <v>8</v>
      </c>
      <c r="M9" s="6">
        <v>1</v>
      </c>
      <c r="N9" s="6">
        <v>3</v>
      </c>
      <c r="O9" s="5" t="s">
        <v>2</v>
      </c>
      <c r="S9" s="144" t="s">
        <v>254</v>
      </c>
      <c r="T9" s="7">
        <v>48827</v>
      </c>
      <c r="U9" s="7">
        <v>22548</v>
      </c>
      <c r="V9" s="7">
        <v>25614</v>
      </c>
      <c r="W9" s="7">
        <v>310556</v>
      </c>
      <c r="X9" s="7">
        <v>36584</v>
      </c>
      <c r="Y9" s="6">
        <v>22</v>
      </c>
      <c r="Z9" s="6">
        <v>33</v>
      </c>
    </row>
    <row r="10" spans="1:26" ht="26.25" customHeight="1">
      <c r="A10" s="114" t="s">
        <v>158</v>
      </c>
      <c r="B10" s="113">
        <v>232</v>
      </c>
      <c r="C10" s="78">
        <v>14</v>
      </c>
      <c r="D10" s="78">
        <v>41</v>
      </c>
      <c r="E10" s="78">
        <v>18</v>
      </c>
      <c r="F10" s="78">
        <v>8</v>
      </c>
      <c r="G10" s="78">
        <v>15</v>
      </c>
      <c r="H10" s="78">
        <v>2</v>
      </c>
      <c r="I10" s="78">
        <v>17</v>
      </c>
      <c r="J10" s="78">
        <v>105</v>
      </c>
      <c r="K10" s="78">
        <v>1</v>
      </c>
      <c r="L10" s="78">
        <v>6</v>
      </c>
      <c r="M10" s="78">
        <v>1</v>
      </c>
      <c r="N10" s="78">
        <v>2</v>
      </c>
      <c r="O10" s="5">
        <v>2</v>
      </c>
      <c r="S10" s="144" t="s">
        <v>253</v>
      </c>
      <c r="T10" s="45">
        <v>48216</v>
      </c>
      <c r="U10" s="45">
        <v>21192</v>
      </c>
      <c r="V10" s="45">
        <v>26442</v>
      </c>
      <c r="W10" s="45">
        <v>275588</v>
      </c>
      <c r="X10" s="45">
        <v>53062</v>
      </c>
      <c r="Y10" s="45">
        <v>13</v>
      </c>
      <c r="Z10" s="45">
        <v>18</v>
      </c>
    </row>
    <row r="11" spans="1:26" ht="26.25" customHeight="1">
      <c r="A11" s="114" t="s">
        <v>157</v>
      </c>
      <c r="B11" s="113">
        <v>246</v>
      </c>
      <c r="C11" s="78">
        <v>14</v>
      </c>
      <c r="D11" s="78">
        <v>44</v>
      </c>
      <c r="E11" s="78">
        <v>28</v>
      </c>
      <c r="F11" s="78">
        <v>8</v>
      </c>
      <c r="G11" s="78">
        <v>15</v>
      </c>
      <c r="H11" s="78">
        <v>2</v>
      </c>
      <c r="I11" s="78">
        <v>16</v>
      </c>
      <c r="J11" s="78">
        <v>104</v>
      </c>
      <c r="K11" s="78">
        <v>1</v>
      </c>
      <c r="L11" s="78">
        <v>6</v>
      </c>
      <c r="M11" s="78">
        <v>1</v>
      </c>
      <c r="N11" s="78">
        <v>3</v>
      </c>
      <c r="O11" s="5">
        <v>4</v>
      </c>
      <c r="S11" s="106" t="s">
        <v>252</v>
      </c>
      <c r="T11" s="48">
        <f aca="true" t="shared" si="0" ref="T11:Z11">SUM(T13:T17)</f>
        <v>49288</v>
      </c>
      <c r="U11" s="48">
        <f t="shared" si="0"/>
        <v>22315</v>
      </c>
      <c r="V11" s="48">
        <f t="shared" si="0"/>
        <v>26357</v>
      </c>
      <c r="W11" s="48">
        <f t="shared" si="0"/>
        <v>292727</v>
      </c>
      <c r="X11" s="48">
        <f t="shared" si="0"/>
        <v>57343</v>
      </c>
      <c r="Y11" s="48">
        <f t="shared" si="0"/>
        <v>18</v>
      </c>
      <c r="Z11" s="48">
        <f t="shared" si="0"/>
        <v>77</v>
      </c>
    </row>
    <row r="12" spans="1:26" ht="26.25" customHeight="1">
      <c r="A12" s="40" t="s">
        <v>156</v>
      </c>
      <c r="B12" s="112">
        <f aca="true" t="shared" si="1" ref="B12:J12">SUM(B14:B18)</f>
        <v>237</v>
      </c>
      <c r="C12" s="34">
        <f t="shared" si="1"/>
        <v>14</v>
      </c>
      <c r="D12" s="34">
        <f t="shared" si="1"/>
        <v>42</v>
      </c>
      <c r="E12" s="34">
        <f t="shared" si="1"/>
        <v>26</v>
      </c>
      <c r="F12" s="34">
        <f t="shared" si="1"/>
        <v>8</v>
      </c>
      <c r="G12" s="34">
        <f t="shared" si="1"/>
        <v>12</v>
      </c>
      <c r="H12" s="34">
        <f t="shared" si="1"/>
        <v>1</v>
      </c>
      <c r="I12" s="34">
        <f t="shared" si="1"/>
        <v>16</v>
      </c>
      <c r="J12" s="34">
        <f t="shared" si="1"/>
        <v>104</v>
      </c>
      <c r="K12" s="28" t="s">
        <v>2</v>
      </c>
      <c r="L12" s="34">
        <f>SUM(L14:L18)</f>
        <v>8</v>
      </c>
      <c r="M12" s="34">
        <f>SUM(M14:M18)</f>
        <v>1</v>
      </c>
      <c r="N12" s="34">
        <f>SUM(N14:N18)</f>
        <v>1</v>
      </c>
      <c r="O12" s="34">
        <f>SUM(O14:O18)</f>
        <v>4</v>
      </c>
      <c r="S12" s="149"/>
      <c r="T12" s="9"/>
      <c r="U12" s="9"/>
      <c r="V12" s="9"/>
      <c r="W12" s="9"/>
      <c r="X12" s="9"/>
      <c r="Y12" s="9"/>
      <c r="Z12" s="9"/>
    </row>
    <row r="13" spans="1:26" ht="26.25" customHeight="1">
      <c r="A13" s="6"/>
      <c r="B13" s="11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S13" s="22" t="s">
        <v>155</v>
      </c>
      <c r="T13" s="7">
        <v>10328</v>
      </c>
      <c r="U13" s="7">
        <v>4101</v>
      </c>
      <c r="V13" s="7">
        <v>6145</v>
      </c>
      <c r="W13" s="7">
        <v>60050</v>
      </c>
      <c r="X13" s="7">
        <v>1757</v>
      </c>
      <c r="Y13" s="7">
        <v>2</v>
      </c>
      <c r="Z13" s="8">
        <v>25</v>
      </c>
    </row>
    <row r="14" spans="1:26" ht="26.25" customHeight="1">
      <c r="A14" s="21" t="s">
        <v>155</v>
      </c>
      <c r="B14" s="110">
        <f>SUM(C14:O14)</f>
        <v>37</v>
      </c>
      <c r="C14" s="6">
        <v>2</v>
      </c>
      <c r="D14" s="6">
        <v>7</v>
      </c>
      <c r="E14" s="6">
        <v>4</v>
      </c>
      <c r="F14" s="6">
        <v>1</v>
      </c>
      <c r="G14" s="6">
        <v>3</v>
      </c>
      <c r="H14" s="5">
        <v>1</v>
      </c>
      <c r="I14" s="6">
        <v>3</v>
      </c>
      <c r="J14" s="6">
        <v>15</v>
      </c>
      <c r="K14" s="5" t="s">
        <v>2</v>
      </c>
      <c r="L14" s="5">
        <v>1</v>
      </c>
      <c r="M14" s="5" t="s">
        <v>2</v>
      </c>
      <c r="N14" s="5" t="s">
        <v>2</v>
      </c>
      <c r="O14" s="5" t="s">
        <v>2</v>
      </c>
      <c r="S14" s="22" t="s">
        <v>154</v>
      </c>
      <c r="T14" s="7">
        <v>12160</v>
      </c>
      <c r="U14" s="7">
        <v>4926</v>
      </c>
      <c r="V14" s="7">
        <v>7042</v>
      </c>
      <c r="W14" s="7">
        <v>55285</v>
      </c>
      <c r="X14" s="7">
        <v>4304</v>
      </c>
      <c r="Y14" s="8" t="s">
        <v>2</v>
      </c>
      <c r="Z14" s="8">
        <v>3</v>
      </c>
    </row>
    <row r="15" spans="1:26" ht="26.25" customHeight="1">
      <c r="A15" s="21" t="s">
        <v>154</v>
      </c>
      <c r="B15" s="110">
        <f>SUM(C15:O15)</f>
        <v>37</v>
      </c>
      <c r="C15" s="6">
        <v>2</v>
      </c>
      <c r="D15" s="6">
        <v>7</v>
      </c>
      <c r="E15" s="6">
        <v>4</v>
      </c>
      <c r="F15" s="6">
        <v>1</v>
      </c>
      <c r="G15" s="6">
        <v>3</v>
      </c>
      <c r="H15" s="5" t="s">
        <v>2</v>
      </c>
      <c r="I15" s="6">
        <v>3</v>
      </c>
      <c r="J15" s="6">
        <v>16</v>
      </c>
      <c r="K15" s="5" t="s">
        <v>2</v>
      </c>
      <c r="L15" s="5">
        <v>1</v>
      </c>
      <c r="M15" s="5" t="s">
        <v>2</v>
      </c>
      <c r="N15" s="5" t="s">
        <v>2</v>
      </c>
      <c r="O15" s="5" t="s">
        <v>2</v>
      </c>
      <c r="S15" s="22" t="s">
        <v>153</v>
      </c>
      <c r="T15" s="7">
        <v>6237</v>
      </c>
      <c r="U15" s="7">
        <v>3225</v>
      </c>
      <c r="V15" s="7">
        <v>2926</v>
      </c>
      <c r="W15" s="7">
        <v>41692</v>
      </c>
      <c r="X15" s="7">
        <v>3715</v>
      </c>
      <c r="Y15" s="8">
        <v>5</v>
      </c>
      <c r="Z15" s="8">
        <v>44</v>
      </c>
    </row>
    <row r="16" spans="1:26" ht="26.25" customHeight="1">
      <c r="A16" s="21" t="s">
        <v>153</v>
      </c>
      <c r="B16" s="110">
        <f>SUM(C16:O16)</f>
        <v>36</v>
      </c>
      <c r="C16" s="6">
        <v>2</v>
      </c>
      <c r="D16" s="6">
        <v>8</v>
      </c>
      <c r="E16" s="6">
        <v>4</v>
      </c>
      <c r="F16" s="6">
        <v>1</v>
      </c>
      <c r="G16" s="6">
        <v>2</v>
      </c>
      <c r="H16" s="5" t="s">
        <v>2</v>
      </c>
      <c r="I16" s="6">
        <v>3</v>
      </c>
      <c r="J16" s="6">
        <v>13</v>
      </c>
      <c r="K16" s="5" t="s">
        <v>2</v>
      </c>
      <c r="L16" s="6">
        <v>2</v>
      </c>
      <c r="M16" s="5" t="s">
        <v>2</v>
      </c>
      <c r="N16" s="5">
        <v>1</v>
      </c>
      <c r="O16" s="5" t="s">
        <v>2</v>
      </c>
      <c r="S16" s="22" t="s">
        <v>152</v>
      </c>
      <c r="T16" s="7">
        <v>3200</v>
      </c>
      <c r="U16" s="7">
        <v>1532</v>
      </c>
      <c r="V16" s="7">
        <v>1617</v>
      </c>
      <c r="W16" s="7">
        <v>27126</v>
      </c>
      <c r="X16" s="7">
        <v>820</v>
      </c>
      <c r="Y16" s="8" t="s">
        <v>2</v>
      </c>
      <c r="Z16" s="8" t="s">
        <v>61</v>
      </c>
    </row>
    <row r="17" spans="1:26" ht="26.25" customHeight="1">
      <c r="A17" s="21" t="s">
        <v>152</v>
      </c>
      <c r="B17" s="110">
        <f>SUM(C17:O17)</f>
        <v>30</v>
      </c>
      <c r="C17" s="6">
        <v>2</v>
      </c>
      <c r="D17" s="6">
        <v>5</v>
      </c>
      <c r="E17" s="6">
        <v>2</v>
      </c>
      <c r="F17" s="6">
        <v>1</v>
      </c>
      <c r="G17" s="6">
        <v>2</v>
      </c>
      <c r="H17" s="5" t="s">
        <v>2</v>
      </c>
      <c r="I17" s="6">
        <v>2</v>
      </c>
      <c r="J17" s="6">
        <v>13</v>
      </c>
      <c r="K17" s="5" t="s">
        <v>2</v>
      </c>
      <c r="L17" s="5">
        <v>3</v>
      </c>
      <c r="M17" s="5" t="s">
        <v>2</v>
      </c>
      <c r="N17" s="5" t="s">
        <v>2</v>
      </c>
      <c r="O17" s="5" t="s">
        <v>2</v>
      </c>
      <c r="S17" s="56" t="s">
        <v>151</v>
      </c>
      <c r="T17" s="11">
        <v>17363</v>
      </c>
      <c r="U17" s="11">
        <v>8531</v>
      </c>
      <c r="V17" s="11">
        <v>8627</v>
      </c>
      <c r="W17" s="11">
        <v>108574</v>
      </c>
      <c r="X17" s="11">
        <v>46747</v>
      </c>
      <c r="Y17" s="11">
        <v>11</v>
      </c>
      <c r="Z17" s="12">
        <v>5</v>
      </c>
    </row>
    <row r="18" spans="1:26" ht="26.25" customHeight="1">
      <c r="A18" s="109" t="s">
        <v>151</v>
      </c>
      <c r="B18" s="108">
        <f>SUM(C18:O18)</f>
        <v>97</v>
      </c>
      <c r="C18" s="107">
        <v>6</v>
      </c>
      <c r="D18" s="107">
        <v>15</v>
      </c>
      <c r="E18" s="107">
        <v>12</v>
      </c>
      <c r="F18" s="107">
        <v>4</v>
      </c>
      <c r="G18" s="107">
        <v>2</v>
      </c>
      <c r="H18" s="10" t="s">
        <v>2</v>
      </c>
      <c r="I18" s="107">
        <v>5</v>
      </c>
      <c r="J18" s="107">
        <v>47</v>
      </c>
      <c r="K18" s="10" t="s">
        <v>2</v>
      </c>
      <c r="L18" s="10">
        <v>1</v>
      </c>
      <c r="M18" s="10">
        <v>1</v>
      </c>
      <c r="N18" s="10" t="s">
        <v>2</v>
      </c>
      <c r="O18" s="10">
        <v>4</v>
      </c>
      <c r="S18" s="52" t="s">
        <v>251</v>
      </c>
      <c r="T18" s="78"/>
      <c r="U18" s="78"/>
      <c r="V18" s="78"/>
      <c r="W18" s="78"/>
      <c r="X18" s="78"/>
      <c r="Y18" s="7"/>
      <c r="Z18" s="7"/>
    </row>
    <row r="19" spans="1:26" ht="26.25" customHeight="1">
      <c r="A19" s="52" t="s">
        <v>150</v>
      </c>
      <c r="B19" s="6"/>
      <c r="C19" s="6"/>
      <c r="D19" s="6"/>
      <c r="E19" s="6"/>
      <c r="F19" s="5"/>
      <c r="G19" s="6"/>
      <c r="H19" s="5"/>
      <c r="I19" s="6"/>
      <c r="J19" s="5"/>
      <c r="K19" s="6"/>
      <c r="L19" s="5"/>
      <c r="M19" s="5"/>
      <c r="N19" s="5"/>
      <c r="O19" s="5"/>
      <c r="S19" s="52" t="s">
        <v>250</v>
      </c>
      <c r="T19" s="52"/>
      <c r="U19" s="52"/>
      <c r="V19" s="52"/>
      <c r="W19" s="52"/>
      <c r="X19" s="52"/>
      <c r="Y19" s="52"/>
      <c r="Z19" s="52"/>
    </row>
    <row r="20" spans="1:15" ht="26.25" customHeight="1">
      <c r="A20" s="52" t="s">
        <v>149</v>
      </c>
      <c r="B20" s="6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2" spans="1:15" ht="26.25" customHeight="1">
      <c r="A22" s="303" t="s">
        <v>200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</row>
    <row r="23" spans="1:15" ht="26.25" customHeight="1" thickBo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26.25" customHeight="1">
      <c r="A24" s="366" t="s">
        <v>201</v>
      </c>
      <c r="B24" s="389" t="s">
        <v>199</v>
      </c>
      <c r="C24" s="389" t="s">
        <v>198</v>
      </c>
      <c r="D24" s="389" t="s">
        <v>197</v>
      </c>
      <c r="E24" s="360" t="s">
        <v>196</v>
      </c>
      <c r="F24" s="360" t="s">
        <v>195</v>
      </c>
      <c r="G24" s="360" t="s">
        <v>194</v>
      </c>
      <c r="H24" s="389" t="s">
        <v>193</v>
      </c>
      <c r="I24" s="389" t="s">
        <v>192</v>
      </c>
      <c r="J24" s="360" t="s">
        <v>191</v>
      </c>
      <c r="K24" s="389" t="s">
        <v>190</v>
      </c>
      <c r="L24" s="360" t="s">
        <v>189</v>
      </c>
      <c r="M24" s="389" t="s">
        <v>188</v>
      </c>
      <c r="N24" s="389" t="s">
        <v>187</v>
      </c>
      <c r="O24" s="392" t="s">
        <v>186</v>
      </c>
    </row>
    <row r="25" spans="1:15" ht="26.25" customHeight="1">
      <c r="A25" s="367"/>
      <c r="B25" s="370"/>
      <c r="C25" s="370"/>
      <c r="D25" s="370"/>
      <c r="E25" s="373"/>
      <c r="F25" s="373"/>
      <c r="G25" s="373"/>
      <c r="H25" s="370"/>
      <c r="I25" s="370"/>
      <c r="J25" s="373"/>
      <c r="K25" s="370"/>
      <c r="L25" s="373"/>
      <c r="M25" s="370"/>
      <c r="N25" s="370"/>
      <c r="O25" s="393"/>
    </row>
    <row r="26" spans="1:15" ht="26.25" customHeight="1">
      <c r="A26" s="368"/>
      <c r="B26" s="371"/>
      <c r="C26" s="371"/>
      <c r="D26" s="371"/>
      <c r="E26" s="361"/>
      <c r="F26" s="361"/>
      <c r="G26" s="361"/>
      <c r="H26" s="371"/>
      <c r="I26" s="371"/>
      <c r="J26" s="361"/>
      <c r="K26" s="371"/>
      <c r="L26" s="361"/>
      <c r="M26" s="371"/>
      <c r="N26" s="371"/>
      <c r="O26" s="394"/>
    </row>
    <row r="27" spans="1:15" ht="26.25" customHeight="1">
      <c r="A27" s="133" t="s">
        <v>185</v>
      </c>
      <c r="B27" s="132">
        <v>12040</v>
      </c>
      <c r="C27" s="130">
        <v>680</v>
      </c>
      <c r="D27" s="130">
        <v>21</v>
      </c>
      <c r="E27" s="131" t="s">
        <v>2</v>
      </c>
      <c r="F27" s="130">
        <v>10748</v>
      </c>
      <c r="G27" s="130">
        <v>35</v>
      </c>
      <c r="H27" s="130">
        <v>123</v>
      </c>
      <c r="I27" s="130">
        <v>1081</v>
      </c>
      <c r="J27" s="130">
        <v>422</v>
      </c>
      <c r="K27" s="130">
        <v>1</v>
      </c>
      <c r="L27" s="130">
        <v>369</v>
      </c>
      <c r="M27" s="130">
        <v>1405</v>
      </c>
      <c r="N27" s="130">
        <v>2063</v>
      </c>
      <c r="O27" s="130">
        <v>1746</v>
      </c>
    </row>
    <row r="28" spans="1:15" ht="26.25" customHeight="1">
      <c r="A28" s="127" t="s">
        <v>184</v>
      </c>
      <c r="B28" s="128">
        <v>12044</v>
      </c>
      <c r="C28" s="7">
        <v>679</v>
      </c>
      <c r="D28" s="7">
        <v>22</v>
      </c>
      <c r="E28" s="8" t="s">
        <v>2</v>
      </c>
      <c r="F28" s="7">
        <v>9306</v>
      </c>
      <c r="G28" s="7">
        <v>38</v>
      </c>
      <c r="H28" s="7">
        <v>127</v>
      </c>
      <c r="I28" s="7">
        <v>1075</v>
      </c>
      <c r="J28" s="7">
        <v>408</v>
      </c>
      <c r="K28" s="7">
        <v>1</v>
      </c>
      <c r="L28" s="7">
        <v>373</v>
      </c>
      <c r="M28" s="7">
        <v>1411</v>
      </c>
      <c r="N28" s="7">
        <v>2105</v>
      </c>
      <c r="O28" s="7">
        <v>1803</v>
      </c>
    </row>
    <row r="29" spans="1:15" ht="26.25" customHeight="1">
      <c r="A29" s="129" t="s">
        <v>183</v>
      </c>
      <c r="B29" s="128">
        <v>12251</v>
      </c>
      <c r="C29" s="7">
        <v>592</v>
      </c>
      <c r="D29" s="7">
        <v>69</v>
      </c>
      <c r="E29" s="8" t="s">
        <v>2</v>
      </c>
      <c r="F29" s="7">
        <v>10891</v>
      </c>
      <c r="G29" s="7">
        <v>32</v>
      </c>
      <c r="H29" s="7">
        <v>133</v>
      </c>
      <c r="I29" s="7">
        <v>1057</v>
      </c>
      <c r="J29" s="7">
        <v>406</v>
      </c>
      <c r="K29" s="7">
        <v>1</v>
      </c>
      <c r="L29" s="7">
        <v>371</v>
      </c>
      <c r="M29" s="7">
        <v>1417</v>
      </c>
      <c r="N29" s="7">
        <v>2121</v>
      </c>
      <c r="O29" s="7">
        <v>1770</v>
      </c>
    </row>
    <row r="30" spans="1:32" ht="26.25" customHeight="1">
      <c r="A30" s="127" t="s">
        <v>182</v>
      </c>
      <c r="B30" s="126">
        <v>10140</v>
      </c>
      <c r="C30" s="78">
        <v>548</v>
      </c>
      <c r="D30" s="78">
        <v>69</v>
      </c>
      <c r="E30" s="8">
        <v>1</v>
      </c>
      <c r="F30" s="45">
        <v>10853</v>
      </c>
      <c r="G30" s="45">
        <v>34</v>
      </c>
      <c r="H30" s="45">
        <v>131</v>
      </c>
      <c r="I30" s="45">
        <v>1046</v>
      </c>
      <c r="J30" s="45">
        <v>396</v>
      </c>
      <c r="K30" s="45">
        <v>1</v>
      </c>
      <c r="L30" s="45">
        <v>369</v>
      </c>
      <c r="M30" s="45">
        <v>1407</v>
      </c>
      <c r="N30" s="45">
        <v>2131</v>
      </c>
      <c r="O30" s="45">
        <v>1823</v>
      </c>
      <c r="S30" s="303" t="s">
        <v>291</v>
      </c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</row>
    <row r="31" spans="1:32" ht="26.25" customHeight="1" thickBot="1">
      <c r="A31" s="125" t="s">
        <v>180</v>
      </c>
      <c r="B31" s="124">
        <v>9319</v>
      </c>
      <c r="C31" s="122">
        <v>555</v>
      </c>
      <c r="D31" s="122">
        <v>18</v>
      </c>
      <c r="E31" s="123" t="s">
        <v>2</v>
      </c>
      <c r="F31" s="122">
        <v>10113</v>
      </c>
      <c r="G31" s="122">
        <v>33</v>
      </c>
      <c r="H31" s="122">
        <v>132</v>
      </c>
      <c r="I31" s="122">
        <v>1027</v>
      </c>
      <c r="J31" s="122">
        <v>389</v>
      </c>
      <c r="K31" s="122">
        <v>1</v>
      </c>
      <c r="L31" s="122">
        <v>371</v>
      </c>
      <c r="M31" s="122">
        <v>1404</v>
      </c>
      <c r="N31" s="122">
        <v>2150</v>
      </c>
      <c r="O31" s="122">
        <v>1846</v>
      </c>
      <c r="S31" s="52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5" t="s">
        <v>290</v>
      </c>
    </row>
    <row r="32" spans="1:32" ht="26.25" customHeight="1">
      <c r="A32" s="52" t="s">
        <v>178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S32" s="354" t="s">
        <v>282</v>
      </c>
      <c r="T32" s="355"/>
      <c r="U32" s="352" t="s">
        <v>289</v>
      </c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</row>
    <row r="33" spans="1:32" ht="26.25" customHeight="1">
      <c r="A33" s="52" t="s">
        <v>177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S33" s="356"/>
      <c r="T33" s="345"/>
      <c r="U33" s="349" t="s">
        <v>288</v>
      </c>
      <c r="V33" s="350"/>
      <c r="W33" s="349" t="s">
        <v>287</v>
      </c>
      <c r="X33" s="350"/>
      <c r="Y33" s="349" t="s">
        <v>286</v>
      </c>
      <c r="Z33" s="350"/>
      <c r="AA33" s="349" t="s">
        <v>285</v>
      </c>
      <c r="AB33" s="350"/>
      <c r="AC33" s="349" t="s">
        <v>284</v>
      </c>
      <c r="AD33" s="350"/>
      <c r="AE33" s="349" t="s">
        <v>283</v>
      </c>
      <c r="AF33" s="351"/>
    </row>
    <row r="34" spans="19:32" ht="26.25" customHeight="1">
      <c r="S34" s="342"/>
      <c r="T34" s="346"/>
      <c r="U34" s="163" t="s">
        <v>273</v>
      </c>
      <c r="V34" s="163" t="s">
        <v>272</v>
      </c>
      <c r="W34" s="163" t="s">
        <v>273</v>
      </c>
      <c r="X34" s="163" t="s">
        <v>272</v>
      </c>
      <c r="Y34" s="163" t="s">
        <v>273</v>
      </c>
      <c r="Z34" s="163" t="s">
        <v>272</v>
      </c>
      <c r="AA34" s="163" t="s">
        <v>273</v>
      </c>
      <c r="AB34" s="163" t="s">
        <v>272</v>
      </c>
      <c r="AC34" s="163" t="s">
        <v>273</v>
      </c>
      <c r="AD34" s="163" t="s">
        <v>272</v>
      </c>
      <c r="AE34" s="163" t="s">
        <v>273</v>
      </c>
      <c r="AF34" s="162" t="s">
        <v>272</v>
      </c>
    </row>
    <row r="35" spans="1:32" ht="26.25" customHeight="1">
      <c r="A35" s="303" t="s">
        <v>209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S35" s="359" t="s">
        <v>292</v>
      </c>
      <c r="T35" s="146" t="s">
        <v>271</v>
      </c>
      <c r="U35" s="158">
        <v>117.4</v>
      </c>
      <c r="V35" s="157">
        <v>116.3</v>
      </c>
      <c r="W35" s="157">
        <v>122.7</v>
      </c>
      <c r="X35" s="157">
        <v>122.4</v>
      </c>
      <c r="Y35" s="157">
        <v>128.2</v>
      </c>
      <c r="Z35" s="157">
        <v>127.9</v>
      </c>
      <c r="AA35" s="157">
        <v>134.2</v>
      </c>
      <c r="AB35" s="157">
        <v>134.2</v>
      </c>
      <c r="AC35" s="157">
        <v>139.1</v>
      </c>
      <c r="AD35" s="157">
        <v>140</v>
      </c>
      <c r="AE35" s="157">
        <v>144.7</v>
      </c>
      <c r="AF35" s="157">
        <v>147.5</v>
      </c>
    </row>
    <row r="36" spans="1:32" ht="26.25" customHeight="1" thickBot="1">
      <c r="A36" s="52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52"/>
      <c r="Q36" s="134"/>
      <c r="S36" s="345"/>
      <c r="T36" s="156" t="s">
        <v>270</v>
      </c>
      <c r="U36" s="155">
        <v>117.1</v>
      </c>
      <c r="V36" s="60">
        <v>116.2</v>
      </c>
      <c r="W36" s="60">
        <v>122.9</v>
      </c>
      <c r="X36" s="60">
        <v>122.1</v>
      </c>
      <c r="Y36" s="60">
        <v>128.8</v>
      </c>
      <c r="Z36" s="60">
        <v>128.4</v>
      </c>
      <c r="AA36" s="60">
        <v>134.1</v>
      </c>
      <c r="AB36" s="60">
        <v>133.9</v>
      </c>
      <c r="AC36" s="60">
        <v>139.1</v>
      </c>
      <c r="AD36" s="60">
        <v>141.1</v>
      </c>
      <c r="AE36" s="60">
        <v>145.2</v>
      </c>
      <c r="AF36" s="60">
        <v>147</v>
      </c>
    </row>
    <row r="37" spans="1:32" ht="26.25" customHeight="1">
      <c r="A37" s="366" t="s">
        <v>210</v>
      </c>
      <c r="B37" s="389" t="s">
        <v>208</v>
      </c>
      <c r="C37" s="390" t="s">
        <v>211</v>
      </c>
      <c r="D37" s="390" t="s">
        <v>212</v>
      </c>
      <c r="E37" s="390" t="s">
        <v>213</v>
      </c>
      <c r="F37" s="360" t="s">
        <v>207</v>
      </c>
      <c r="G37" s="360" t="s">
        <v>206</v>
      </c>
      <c r="H37" s="390" t="s">
        <v>214</v>
      </c>
      <c r="I37" s="390" t="s">
        <v>215</v>
      </c>
      <c r="J37" s="390" t="s">
        <v>216</v>
      </c>
      <c r="K37" s="390" t="s">
        <v>217</v>
      </c>
      <c r="L37" s="390" t="s">
        <v>218</v>
      </c>
      <c r="M37" s="360" t="s">
        <v>205</v>
      </c>
      <c r="N37" s="390" t="s">
        <v>219</v>
      </c>
      <c r="O37" s="360" t="s">
        <v>204</v>
      </c>
      <c r="P37" s="390" t="s">
        <v>220</v>
      </c>
      <c r="Q37" s="338" t="s">
        <v>203</v>
      </c>
      <c r="S37" s="346"/>
      <c r="T37" s="154" t="s">
        <v>269</v>
      </c>
      <c r="U37" s="153">
        <v>116.8</v>
      </c>
      <c r="V37" s="152">
        <v>116.4</v>
      </c>
      <c r="W37" s="152">
        <v>122.8</v>
      </c>
      <c r="X37" s="152">
        <v>122.1</v>
      </c>
      <c r="Y37" s="152">
        <v>127.8</v>
      </c>
      <c r="Z37" s="152">
        <v>128.2</v>
      </c>
      <c r="AA37" s="152">
        <v>133.9</v>
      </c>
      <c r="AB37" s="152">
        <v>133.9</v>
      </c>
      <c r="AC37" s="152">
        <v>139.8</v>
      </c>
      <c r="AD37" s="152">
        <v>140.8</v>
      </c>
      <c r="AE37" s="152">
        <v>145.9</v>
      </c>
      <c r="AF37" s="152">
        <v>147.5</v>
      </c>
    </row>
    <row r="38" spans="1:32" ht="26.25" customHeight="1">
      <c r="A38" s="367"/>
      <c r="B38" s="370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80"/>
      <c r="S38" s="359" t="s">
        <v>293</v>
      </c>
      <c r="T38" s="146" t="s">
        <v>271</v>
      </c>
      <c r="U38" s="158">
        <v>21.8</v>
      </c>
      <c r="V38" s="157">
        <v>21.1</v>
      </c>
      <c r="W38" s="157">
        <v>24</v>
      </c>
      <c r="X38" s="157">
        <v>24</v>
      </c>
      <c r="Y38" s="157">
        <v>27</v>
      </c>
      <c r="Z38" s="157">
        <v>26.6</v>
      </c>
      <c r="AA38" s="157">
        <v>31.1</v>
      </c>
      <c r="AB38" s="157">
        <v>30.2</v>
      </c>
      <c r="AC38" s="157">
        <v>34.1</v>
      </c>
      <c r="AD38" s="157">
        <v>34.2</v>
      </c>
      <c r="AE38" s="157">
        <v>38.1</v>
      </c>
      <c r="AF38" s="157">
        <v>39.5</v>
      </c>
    </row>
    <row r="39" spans="1:32" ht="26.25" customHeight="1">
      <c r="A39" s="368"/>
      <c r="B39" s="37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91"/>
      <c r="S39" s="345"/>
      <c r="T39" s="156" t="s">
        <v>270</v>
      </c>
      <c r="U39" s="155">
        <v>21.8</v>
      </c>
      <c r="V39" s="60">
        <v>21.3</v>
      </c>
      <c r="W39" s="60">
        <v>24.5</v>
      </c>
      <c r="X39" s="60">
        <v>24</v>
      </c>
      <c r="Y39" s="60">
        <v>27.8</v>
      </c>
      <c r="Z39" s="60">
        <v>27.2</v>
      </c>
      <c r="AA39" s="60">
        <v>31.3</v>
      </c>
      <c r="AB39" s="60">
        <v>30.5</v>
      </c>
      <c r="AC39" s="60">
        <v>34.1</v>
      </c>
      <c r="AD39" s="60">
        <v>35.2</v>
      </c>
      <c r="AE39" s="60">
        <v>38.7</v>
      </c>
      <c r="AF39" s="60">
        <v>39.1</v>
      </c>
    </row>
    <row r="40" spans="1:32" ht="26.25" customHeight="1">
      <c r="A40" s="133" t="s">
        <v>185</v>
      </c>
      <c r="B40" s="136">
        <f>SUM(C40:Q40)</f>
        <v>38746</v>
      </c>
      <c r="C40" s="130">
        <v>14478</v>
      </c>
      <c r="D40" s="130">
        <v>2569</v>
      </c>
      <c r="E40" s="130">
        <v>1253</v>
      </c>
      <c r="F40" s="130">
        <v>184</v>
      </c>
      <c r="G40" s="130">
        <v>3673</v>
      </c>
      <c r="H40" s="130">
        <v>1712</v>
      </c>
      <c r="I40" s="130">
        <v>1560</v>
      </c>
      <c r="J40" s="130">
        <v>83</v>
      </c>
      <c r="K40" s="130">
        <v>85</v>
      </c>
      <c r="L40" s="130">
        <v>202</v>
      </c>
      <c r="M40" s="130">
        <v>250</v>
      </c>
      <c r="N40" s="130">
        <v>1579</v>
      </c>
      <c r="O40" s="130">
        <v>1432</v>
      </c>
      <c r="P40" s="130">
        <v>2767</v>
      </c>
      <c r="Q40" s="130">
        <v>6919</v>
      </c>
      <c r="S40" s="346"/>
      <c r="T40" s="154" t="s">
        <v>269</v>
      </c>
      <c r="U40" s="153">
        <v>21.7</v>
      </c>
      <c r="V40" s="152">
        <v>21.6</v>
      </c>
      <c r="W40" s="152">
        <v>24.3</v>
      </c>
      <c r="X40" s="152">
        <v>23.9</v>
      </c>
      <c r="Y40" s="152">
        <v>27.3</v>
      </c>
      <c r="Z40" s="152">
        <v>27.4</v>
      </c>
      <c r="AA40" s="152">
        <v>31.6</v>
      </c>
      <c r="AB40" s="152">
        <v>30.3</v>
      </c>
      <c r="AC40" s="152">
        <v>36</v>
      </c>
      <c r="AD40" s="152">
        <v>35.3</v>
      </c>
      <c r="AE40" s="152">
        <v>39.5</v>
      </c>
      <c r="AF40" s="152">
        <v>40.2</v>
      </c>
    </row>
    <row r="41" spans="1:32" ht="26.25" customHeight="1">
      <c r="A41" s="127" t="s">
        <v>184</v>
      </c>
      <c r="B41" s="135">
        <f>SUM(C41:Q41)</f>
        <v>39112</v>
      </c>
      <c r="C41" s="7">
        <v>14598</v>
      </c>
      <c r="D41" s="7">
        <v>2708</v>
      </c>
      <c r="E41" s="7">
        <v>1277</v>
      </c>
      <c r="F41" s="7">
        <v>194</v>
      </c>
      <c r="G41" s="7">
        <v>3707</v>
      </c>
      <c r="H41" s="7">
        <v>1710</v>
      </c>
      <c r="I41" s="7">
        <v>1565</v>
      </c>
      <c r="J41" s="7">
        <v>82</v>
      </c>
      <c r="K41" s="7">
        <v>84</v>
      </c>
      <c r="L41" s="7">
        <v>192</v>
      </c>
      <c r="M41" s="7">
        <v>248</v>
      </c>
      <c r="N41" s="7">
        <v>1576</v>
      </c>
      <c r="O41" s="7">
        <v>1439</v>
      </c>
      <c r="P41" s="7">
        <v>2785</v>
      </c>
      <c r="Q41" s="7">
        <v>6947</v>
      </c>
      <c r="S41" s="359" t="s">
        <v>294</v>
      </c>
      <c r="T41" s="146" t="s">
        <v>271</v>
      </c>
      <c r="U41" s="158">
        <v>65.9</v>
      </c>
      <c r="V41" s="157">
        <v>65.4</v>
      </c>
      <c r="W41" s="157">
        <v>68.2</v>
      </c>
      <c r="X41" s="157">
        <v>68.1</v>
      </c>
      <c r="Y41" s="157">
        <v>70.8</v>
      </c>
      <c r="Z41" s="157">
        <v>70.7</v>
      </c>
      <c r="AA41" s="157">
        <v>73.3</v>
      </c>
      <c r="AB41" s="157">
        <v>73.4</v>
      </c>
      <c r="AC41" s="157">
        <v>75.4</v>
      </c>
      <c r="AD41" s="157">
        <v>76.1</v>
      </c>
      <c r="AE41" s="157">
        <v>77.7</v>
      </c>
      <c r="AF41" s="157">
        <v>79.7</v>
      </c>
    </row>
    <row r="42" spans="1:32" ht="26.25" customHeight="1">
      <c r="A42" s="129" t="s">
        <v>183</v>
      </c>
      <c r="B42" s="135">
        <f>SUM(C42:Q42)</f>
        <v>39311</v>
      </c>
      <c r="C42" s="7">
        <v>14707</v>
      </c>
      <c r="D42" s="7">
        <v>2791</v>
      </c>
      <c r="E42" s="7">
        <v>1322</v>
      </c>
      <c r="F42" s="7">
        <v>224</v>
      </c>
      <c r="G42" s="7">
        <v>3714</v>
      </c>
      <c r="H42" s="7">
        <v>1659</v>
      </c>
      <c r="I42" s="7">
        <v>1533</v>
      </c>
      <c r="J42" s="7">
        <v>81</v>
      </c>
      <c r="K42" s="7">
        <v>83</v>
      </c>
      <c r="L42" s="7">
        <v>188</v>
      </c>
      <c r="M42" s="7">
        <v>246</v>
      </c>
      <c r="N42" s="7">
        <v>1575</v>
      </c>
      <c r="O42" s="7">
        <v>1441</v>
      </c>
      <c r="P42" s="7">
        <v>2782</v>
      </c>
      <c r="Q42" s="7">
        <v>6965</v>
      </c>
      <c r="S42" s="345"/>
      <c r="T42" s="156" t="s">
        <v>270</v>
      </c>
      <c r="U42" s="155">
        <v>65.4</v>
      </c>
      <c r="V42" s="60">
        <v>65</v>
      </c>
      <c r="W42" s="60">
        <v>68.1</v>
      </c>
      <c r="X42" s="60">
        <v>67.8</v>
      </c>
      <c r="Y42" s="60">
        <v>70.8</v>
      </c>
      <c r="Z42" s="60">
        <v>70.5</v>
      </c>
      <c r="AA42" s="60">
        <v>73.2</v>
      </c>
      <c r="AB42" s="60">
        <v>73</v>
      </c>
      <c r="AC42" s="60">
        <v>75.3</v>
      </c>
      <c r="AD42" s="60">
        <v>76.7</v>
      </c>
      <c r="AE42" s="60">
        <v>77.8</v>
      </c>
      <c r="AF42" s="60">
        <v>79.4</v>
      </c>
    </row>
    <row r="43" spans="1:32" ht="26.25" customHeight="1">
      <c r="A43" s="127" t="s">
        <v>182</v>
      </c>
      <c r="B43" s="135">
        <f>SUM(C43:Q43)</f>
        <v>39390</v>
      </c>
      <c r="C43" s="45">
        <v>14765</v>
      </c>
      <c r="D43" s="45">
        <v>2895</v>
      </c>
      <c r="E43" s="45">
        <v>1348</v>
      </c>
      <c r="F43" s="45">
        <v>235</v>
      </c>
      <c r="G43" s="45">
        <v>3760</v>
      </c>
      <c r="H43" s="45">
        <v>1612</v>
      </c>
      <c r="I43" s="45">
        <v>1497</v>
      </c>
      <c r="J43" s="45">
        <v>79</v>
      </c>
      <c r="K43" s="45">
        <v>85</v>
      </c>
      <c r="L43" s="45">
        <v>184</v>
      </c>
      <c r="M43" s="45">
        <v>158</v>
      </c>
      <c r="N43" s="45">
        <v>1575</v>
      </c>
      <c r="O43" s="45">
        <v>1440</v>
      </c>
      <c r="P43" s="45">
        <v>2784</v>
      </c>
      <c r="Q43" s="45">
        <v>6973</v>
      </c>
      <c r="S43" s="346"/>
      <c r="T43" s="154" t="s">
        <v>269</v>
      </c>
      <c r="U43" s="153">
        <v>65.3</v>
      </c>
      <c r="V43" s="152">
        <v>65</v>
      </c>
      <c r="W43" s="152">
        <v>67.9</v>
      </c>
      <c r="X43" s="152">
        <v>67.7</v>
      </c>
      <c r="Y43" s="152">
        <v>70.2</v>
      </c>
      <c r="Z43" s="152">
        <v>70.6</v>
      </c>
      <c r="AA43" s="152">
        <v>73.2</v>
      </c>
      <c r="AB43" s="152">
        <v>73.1</v>
      </c>
      <c r="AC43" s="152">
        <v>75.7</v>
      </c>
      <c r="AD43" s="152">
        <v>76.5</v>
      </c>
      <c r="AE43" s="152">
        <v>78.3</v>
      </c>
      <c r="AF43" s="152">
        <v>79.7</v>
      </c>
    </row>
    <row r="44" spans="1:32" ht="26.25" customHeight="1">
      <c r="A44" s="125" t="s">
        <v>180</v>
      </c>
      <c r="B44" s="124">
        <f>SUM(C44:Q44)</f>
        <v>39706</v>
      </c>
      <c r="C44" s="122">
        <v>15016</v>
      </c>
      <c r="D44" s="122">
        <v>2901</v>
      </c>
      <c r="E44" s="122">
        <v>1369</v>
      </c>
      <c r="F44" s="122">
        <v>253</v>
      </c>
      <c r="G44" s="122">
        <v>3780</v>
      </c>
      <c r="H44" s="122">
        <v>1565</v>
      </c>
      <c r="I44" s="122">
        <v>1472</v>
      </c>
      <c r="J44" s="122">
        <v>82</v>
      </c>
      <c r="K44" s="122">
        <v>84</v>
      </c>
      <c r="L44" s="122">
        <v>180</v>
      </c>
      <c r="M44" s="122">
        <v>158</v>
      </c>
      <c r="N44" s="122">
        <v>1575</v>
      </c>
      <c r="O44" s="122">
        <v>1440</v>
      </c>
      <c r="P44" s="122">
        <v>2808</v>
      </c>
      <c r="Q44" s="122">
        <v>7023</v>
      </c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</row>
    <row r="45" spans="1:32" ht="26.25" customHeight="1" thickBot="1">
      <c r="A45" s="52" t="s">
        <v>178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S45" s="134"/>
      <c r="T45" s="134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</row>
    <row r="46" spans="1:32" ht="26.25" customHeight="1">
      <c r="A46" s="52" t="s">
        <v>202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S46" s="354" t="s">
        <v>282</v>
      </c>
      <c r="T46" s="355"/>
      <c r="U46" s="363" t="s">
        <v>281</v>
      </c>
      <c r="V46" s="364"/>
      <c r="W46" s="364"/>
      <c r="X46" s="364"/>
      <c r="Y46" s="364"/>
      <c r="Z46" s="365"/>
      <c r="AA46" s="363" t="s">
        <v>280</v>
      </c>
      <c r="AB46" s="364"/>
      <c r="AC46" s="364"/>
      <c r="AD46" s="364"/>
      <c r="AE46" s="364"/>
      <c r="AF46" s="364"/>
    </row>
    <row r="47" spans="19:32" ht="26.25" customHeight="1">
      <c r="S47" s="356"/>
      <c r="T47" s="345"/>
      <c r="U47" s="357" t="s">
        <v>279</v>
      </c>
      <c r="V47" s="358"/>
      <c r="W47" s="357" t="s">
        <v>278</v>
      </c>
      <c r="X47" s="358"/>
      <c r="Y47" s="357" t="s">
        <v>277</v>
      </c>
      <c r="Z47" s="358"/>
      <c r="AA47" s="357" t="s">
        <v>276</v>
      </c>
      <c r="AB47" s="358"/>
      <c r="AC47" s="357" t="s">
        <v>275</v>
      </c>
      <c r="AD47" s="358"/>
      <c r="AE47" s="357" t="s">
        <v>274</v>
      </c>
      <c r="AF47" s="362"/>
    </row>
    <row r="48" spans="1:32" ht="26.25" customHeight="1">
      <c r="A48" s="303" t="s">
        <v>247</v>
      </c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82"/>
      <c r="Q48" s="382"/>
      <c r="S48" s="342"/>
      <c r="T48" s="346"/>
      <c r="U48" s="160" t="s">
        <v>273</v>
      </c>
      <c r="V48" s="160" t="s">
        <v>272</v>
      </c>
      <c r="W48" s="160" t="s">
        <v>273</v>
      </c>
      <c r="X48" s="160" t="s">
        <v>272</v>
      </c>
      <c r="Y48" s="160" t="s">
        <v>273</v>
      </c>
      <c r="Z48" s="160" t="s">
        <v>272</v>
      </c>
      <c r="AA48" s="160" t="s">
        <v>273</v>
      </c>
      <c r="AB48" s="160" t="s">
        <v>272</v>
      </c>
      <c r="AC48" s="160" t="s">
        <v>273</v>
      </c>
      <c r="AD48" s="160" t="s">
        <v>272</v>
      </c>
      <c r="AE48" s="160" t="s">
        <v>273</v>
      </c>
      <c r="AF48" s="159" t="s">
        <v>272</v>
      </c>
    </row>
    <row r="49" spans="1:32" ht="26.25" customHeight="1" thickBo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134"/>
      <c r="Q49" s="148" t="s">
        <v>0</v>
      </c>
      <c r="S49" s="359" t="s">
        <v>292</v>
      </c>
      <c r="T49" s="146" t="s">
        <v>271</v>
      </c>
      <c r="U49" s="158">
        <v>151.7</v>
      </c>
      <c r="V49" s="157">
        <v>152.3</v>
      </c>
      <c r="W49" s="157">
        <v>159.4</v>
      </c>
      <c r="X49" s="157">
        <v>155.3</v>
      </c>
      <c r="Y49" s="157">
        <v>165.4</v>
      </c>
      <c r="Z49" s="157">
        <v>157.3</v>
      </c>
      <c r="AA49" s="157">
        <v>168.6</v>
      </c>
      <c r="AB49" s="157">
        <v>157.8</v>
      </c>
      <c r="AC49" s="157">
        <v>170.2</v>
      </c>
      <c r="AD49" s="157">
        <v>158.3</v>
      </c>
      <c r="AE49" s="157">
        <v>170.7</v>
      </c>
      <c r="AF49" s="157">
        <v>158.7</v>
      </c>
    </row>
    <row r="50" spans="1:32" ht="26.25" customHeight="1">
      <c r="A50" s="366" t="s">
        <v>248</v>
      </c>
      <c r="B50" s="352" t="s">
        <v>246</v>
      </c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4"/>
      <c r="Q50" s="338" t="s">
        <v>245</v>
      </c>
      <c r="S50" s="345"/>
      <c r="T50" s="156" t="s">
        <v>270</v>
      </c>
      <c r="U50" s="155">
        <v>152.7</v>
      </c>
      <c r="V50" s="60">
        <v>152.8</v>
      </c>
      <c r="W50" s="60">
        <v>160.5</v>
      </c>
      <c r="X50" s="60">
        <v>155.8</v>
      </c>
      <c r="Y50" s="60">
        <v>166.2</v>
      </c>
      <c r="Z50" s="60">
        <v>157.6</v>
      </c>
      <c r="AA50" s="60">
        <v>168.9</v>
      </c>
      <c r="AB50" s="60">
        <v>157.8</v>
      </c>
      <c r="AC50" s="60">
        <v>170.9</v>
      </c>
      <c r="AD50" s="60">
        <v>158.6</v>
      </c>
      <c r="AE50" s="60">
        <v>171.1</v>
      </c>
      <c r="AF50" s="60">
        <v>158.5</v>
      </c>
    </row>
    <row r="51" spans="1:32" ht="26.25" customHeight="1">
      <c r="A51" s="367"/>
      <c r="B51" s="369" t="s">
        <v>244</v>
      </c>
      <c r="C51" s="385" t="s">
        <v>243</v>
      </c>
      <c r="D51" s="386"/>
      <c r="E51" s="387"/>
      <c r="F51" s="387"/>
      <c r="G51" s="388"/>
      <c r="H51" s="147" t="s">
        <v>242</v>
      </c>
      <c r="I51" s="385" t="s">
        <v>241</v>
      </c>
      <c r="J51" s="387"/>
      <c r="K51" s="387"/>
      <c r="L51" s="387"/>
      <c r="M51" s="387"/>
      <c r="N51" s="387"/>
      <c r="O51" s="387"/>
      <c r="P51" s="388"/>
      <c r="Q51" s="380"/>
      <c r="S51" s="346"/>
      <c r="T51" s="154" t="s">
        <v>269</v>
      </c>
      <c r="U51" s="153">
        <v>153.6</v>
      </c>
      <c r="V51" s="152">
        <v>152.4</v>
      </c>
      <c r="W51" s="152">
        <v>161.1</v>
      </c>
      <c r="X51" s="152">
        <v>155.8</v>
      </c>
      <c r="Y51" s="152">
        <v>166.3</v>
      </c>
      <c r="Z51" s="152">
        <v>157.2</v>
      </c>
      <c r="AA51" s="152">
        <v>169.6</v>
      </c>
      <c r="AB51" s="152">
        <v>158</v>
      </c>
      <c r="AC51" s="152">
        <v>171.2</v>
      </c>
      <c r="AD51" s="152">
        <v>158</v>
      </c>
      <c r="AE51" s="152">
        <v>171.5</v>
      </c>
      <c r="AF51" s="152">
        <v>158.7</v>
      </c>
    </row>
    <row r="52" spans="1:32" ht="26.25" customHeight="1">
      <c r="A52" s="367"/>
      <c r="B52" s="370"/>
      <c r="C52" s="369" t="s">
        <v>240</v>
      </c>
      <c r="D52" s="372" t="s">
        <v>239</v>
      </c>
      <c r="E52" s="372" t="s">
        <v>238</v>
      </c>
      <c r="F52" s="372" t="s">
        <v>237</v>
      </c>
      <c r="G52" s="372" t="s">
        <v>236</v>
      </c>
      <c r="H52" s="381" t="s">
        <v>249</v>
      </c>
      <c r="I52" s="372" t="s">
        <v>235</v>
      </c>
      <c r="J52" s="379" t="s">
        <v>234</v>
      </c>
      <c r="K52" s="372" t="s">
        <v>233</v>
      </c>
      <c r="L52" s="372" t="s">
        <v>232</v>
      </c>
      <c r="M52" s="378" t="s">
        <v>231</v>
      </c>
      <c r="N52" s="372" t="s">
        <v>230</v>
      </c>
      <c r="O52" s="369" t="s">
        <v>229</v>
      </c>
      <c r="P52" s="378" t="s">
        <v>228</v>
      </c>
      <c r="Q52" s="380"/>
      <c r="S52" s="359" t="s">
        <v>293</v>
      </c>
      <c r="T52" s="146" t="s">
        <v>271</v>
      </c>
      <c r="U52" s="158">
        <v>43.4</v>
      </c>
      <c r="V52" s="157">
        <v>43.7</v>
      </c>
      <c r="W52" s="157">
        <v>49.2</v>
      </c>
      <c r="X52" s="157">
        <v>47.3</v>
      </c>
      <c r="Y52" s="157">
        <v>53.8</v>
      </c>
      <c r="Z52" s="157">
        <v>50.4</v>
      </c>
      <c r="AA52" s="157">
        <v>59.1</v>
      </c>
      <c r="AB52" s="157">
        <v>52</v>
      </c>
      <c r="AC52" s="157">
        <v>60.4</v>
      </c>
      <c r="AD52" s="157">
        <v>53.2</v>
      </c>
      <c r="AE52" s="157">
        <v>61.4</v>
      </c>
      <c r="AF52" s="157">
        <v>52.6</v>
      </c>
    </row>
    <row r="53" spans="1:32" ht="26.25" customHeight="1">
      <c r="A53" s="367"/>
      <c r="B53" s="370"/>
      <c r="C53" s="370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0"/>
      <c r="P53" s="373"/>
      <c r="Q53" s="380"/>
      <c r="S53" s="345"/>
      <c r="T53" s="156" t="s">
        <v>270</v>
      </c>
      <c r="U53" s="155">
        <v>44.4</v>
      </c>
      <c r="V53" s="60">
        <v>44.9</v>
      </c>
      <c r="W53" s="60">
        <v>49.7</v>
      </c>
      <c r="X53" s="60">
        <v>47.8</v>
      </c>
      <c r="Y53" s="60">
        <v>55.2</v>
      </c>
      <c r="Z53" s="60">
        <v>50.6</v>
      </c>
      <c r="AA53" s="60">
        <v>60.1</v>
      </c>
      <c r="AB53" s="60">
        <v>52.2</v>
      </c>
      <c r="AC53" s="60">
        <v>62.2</v>
      </c>
      <c r="AD53" s="60">
        <v>54</v>
      </c>
      <c r="AE53" s="60">
        <v>63.5</v>
      </c>
      <c r="AF53" s="60">
        <v>53.2</v>
      </c>
    </row>
    <row r="54" spans="1:32" ht="26.25" customHeight="1">
      <c r="A54" s="368"/>
      <c r="B54" s="371"/>
      <c r="C54" s="37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71"/>
      <c r="P54" s="361"/>
      <c r="Q54" s="380"/>
      <c r="S54" s="346"/>
      <c r="T54" s="154" t="s">
        <v>269</v>
      </c>
      <c r="U54" s="153">
        <v>45.5</v>
      </c>
      <c r="V54" s="152">
        <v>45</v>
      </c>
      <c r="W54" s="152">
        <v>50.7</v>
      </c>
      <c r="X54" s="152">
        <v>48.4</v>
      </c>
      <c r="Y54" s="152">
        <v>55.6</v>
      </c>
      <c r="Z54" s="152">
        <v>50.7</v>
      </c>
      <c r="AA54" s="152">
        <v>60.1</v>
      </c>
      <c r="AB54" s="152">
        <v>52.6</v>
      </c>
      <c r="AC54" s="152">
        <v>62.2</v>
      </c>
      <c r="AD54" s="152">
        <v>53.8</v>
      </c>
      <c r="AE54" s="152">
        <v>63.5</v>
      </c>
      <c r="AF54" s="152">
        <v>53.7</v>
      </c>
    </row>
    <row r="55" spans="1:32" ht="26.25" customHeight="1">
      <c r="A55" s="133" t="s">
        <v>185</v>
      </c>
      <c r="B55" s="145">
        <f>SUM(C55:P55)</f>
        <v>29</v>
      </c>
      <c r="C55" s="5">
        <v>20</v>
      </c>
      <c r="D55" s="78">
        <v>7</v>
      </c>
      <c r="E55" s="5" t="s">
        <v>2</v>
      </c>
      <c r="F55" s="5">
        <v>1</v>
      </c>
      <c r="G55" s="5">
        <v>1</v>
      </c>
      <c r="H55" s="5" t="s">
        <v>2</v>
      </c>
      <c r="I55" s="5" t="s">
        <v>2</v>
      </c>
      <c r="J55" s="5" t="s">
        <v>2</v>
      </c>
      <c r="K55" s="5" t="s">
        <v>2</v>
      </c>
      <c r="L55" s="5" t="s">
        <v>2</v>
      </c>
      <c r="M55" s="5" t="s">
        <v>2</v>
      </c>
      <c r="N55" s="5" t="s">
        <v>2</v>
      </c>
      <c r="O55" s="5" t="s">
        <v>2</v>
      </c>
      <c r="P55" s="5" t="s">
        <v>2</v>
      </c>
      <c r="Q55" s="42">
        <v>271</v>
      </c>
      <c r="S55" s="359" t="s">
        <v>294</v>
      </c>
      <c r="T55" s="146" t="s">
        <v>271</v>
      </c>
      <c r="U55" s="158">
        <v>81.1</v>
      </c>
      <c r="V55" s="157">
        <v>82.4</v>
      </c>
      <c r="W55" s="157">
        <v>84.7</v>
      </c>
      <c r="X55" s="157">
        <v>83.8</v>
      </c>
      <c r="Y55" s="157">
        <v>87.9</v>
      </c>
      <c r="Z55" s="157">
        <v>85.1</v>
      </c>
      <c r="AA55" s="157">
        <v>90.3</v>
      </c>
      <c r="AB55" s="157">
        <v>85.7</v>
      </c>
      <c r="AC55" s="157">
        <v>91.1</v>
      </c>
      <c r="AD55" s="157">
        <v>85.8</v>
      </c>
      <c r="AE55" s="157">
        <v>91.5</v>
      </c>
      <c r="AF55" s="157">
        <v>85.9</v>
      </c>
    </row>
    <row r="56" spans="1:32" ht="26.25" customHeight="1">
      <c r="A56" s="127" t="s">
        <v>184</v>
      </c>
      <c r="B56" s="143">
        <f>SUM(C56:P56)</f>
        <v>13</v>
      </c>
      <c r="C56" s="77">
        <v>2</v>
      </c>
      <c r="D56" s="78">
        <v>10</v>
      </c>
      <c r="E56" s="5" t="s">
        <v>2</v>
      </c>
      <c r="F56" s="5">
        <v>1</v>
      </c>
      <c r="G56" s="5" t="s">
        <v>2</v>
      </c>
      <c r="H56" s="5" t="s">
        <v>2</v>
      </c>
      <c r="I56" s="5" t="s">
        <v>2</v>
      </c>
      <c r="J56" s="5" t="s">
        <v>2</v>
      </c>
      <c r="K56" s="5" t="s">
        <v>2</v>
      </c>
      <c r="L56" s="5" t="s">
        <v>2</v>
      </c>
      <c r="M56" s="5" t="s">
        <v>2</v>
      </c>
      <c r="N56" s="5" t="s">
        <v>2</v>
      </c>
      <c r="O56" s="5" t="s">
        <v>2</v>
      </c>
      <c r="P56" s="5" t="s">
        <v>2</v>
      </c>
      <c r="Q56" s="78">
        <v>473</v>
      </c>
      <c r="S56" s="345"/>
      <c r="T56" s="156" t="s">
        <v>270</v>
      </c>
      <c r="U56" s="155">
        <v>81.8</v>
      </c>
      <c r="V56" s="60">
        <v>82.8</v>
      </c>
      <c r="W56" s="60">
        <v>85.4</v>
      </c>
      <c r="X56" s="60">
        <v>84.4</v>
      </c>
      <c r="Y56" s="60">
        <v>88.5</v>
      </c>
      <c r="Z56" s="60">
        <v>85.1</v>
      </c>
      <c r="AA56" s="60">
        <v>90.2</v>
      </c>
      <c r="AB56" s="60">
        <v>85.6</v>
      </c>
      <c r="AC56" s="60">
        <v>91.5</v>
      </c>
      <c r="AD56" s="60">
        <v>85.8</v>
      </c>
      <c r="AE56" s="60">
        <v>91.7</v>
      </c>
      <c r="AF56" s="60">
        <v>85.6</v>
      </c>
    </row>
    <row r="57" spans="1:32" ht="26.25" customHeight="1">
      <c r="A57" s="129" t="s">
        <v>227</v>
      </c>
      <c r="B57" s="143">
        <f>SUM(C57:P57)</f>
        <v>5</v>
      </c>
      <c r="C57" s="5" t="s">
        <v>2</v>
      </c>
      <c r="D57" s="78">
        <v>5</v>
      </c>
      <c r="E57" s="5" t="s">
        <v>2</v>
      </c>
      <c r="F57" s="5" t="s">
        <v>2</v>
      </c>
      <c r="G57" s="5" t="s">
        <v>2</v>
      </c>
      <c r="H57" s="5" t="s">
        <v>2</v>
      </c>
      <c r="I57" s="5" t="s">
        <v>2</v>
      </c>
      <c r="J57" s="5" t="s">
        <v>2</v>
      </c>
      <c r="K57" s="5" t="s">
        <v>2</v>
      </c>
      <c r="L57" s="5" t="s">
        <v>2</v>
      </c>
      <c r="M57" s="5" t="s">
        <v>2</v>
      </c>
      <c r="N57" s="5" t="s">
        <v>2</v>
      </c>
      <c r="O57" s="5" t="s">
        <v>2</v>
      </c>
      <c r="P57" s="5" t="s">
        <v>2</v>
      </c>
      <c r="Q57" s="78">
        <v>416</v>
      </c>
      <c r="S57" s="346"/>
      <c r="T57" s="154" t="s">
        <v>269</v>
      </c>
      <c r="U57" s="153">
        <v>82.3</v>
      </c>
      <c r="V57" s="152">
        <v>82.7</v>
      </c>
      <c r="W57" s="152">
        <v>85.7</v>
      </c>
      <c r="X57" s="152">
        <v>84.4</v>
      </c>
      <c r="Y57" s="152">
        <v>88.7</v>
      </c>
      <c r="Z57" s="152">
        <v>85.1</v>
      </c>
      <c r="AA57" s="152">
        <v>90.6</v>
      </c>
      <c r="AB57" s="152">
        <v>85.3</v>
      </c>
      <c r="AC57" s="152">
        <v>91.7</v>
      </c>
      <c r="AD57" s="152">
        <v>85.2</v>
      </c>
      <c r="AE57" s="152">
        <v>92</v>
      </c>
      <c r="AF57" s="152">
        <v>85.6</v>
      </c>
    </row>
    <row r="58" spans="1:32" ht="26.25" customHeight="1">
      <c r="A58" s="144" t="s">
        <v>226</v>
      </c>
      <c r="B58" s="143">
        <f>SUM(C58:P58)</f>
        <v>3</v>
      </c>
      <c r="C58" s="77" t="s">
        <v>2</v>
      </c>
      <c r="D58" s="78">
        <v>2</v>
      </c>
      <c r="E58" s="5" t="s">
        <v>2</v>
      </c>
      <c r="F58" s="77" t="s">
        <v>2</v>
      </c>
      <c r="G58" s="77">
        <v>1</v>
      </c>
      <c r="H58" s="5" t="s">
        <v>2</v>
      </c>
      <c r="I58" s="5" t="s">
        <v>2</v>
      </c>
      <c r="J58" s="5" t="s">
        <v>2</v>
      </c>
      <c r="K58" s="5" t="s">
        <v>2</v>
      </c>
      <c r="L58" s="5" t="s">
        <v>2</v>
      </c>
      <c r="M58" s="5" t="s">
        <v>2</v>
      </c>
      <c r="N58" s="5" t="s">
        <v>2</v>
      </c>
      <c r="O58" s="5" t="s">
        <v>2</v>
      </c>
      <c r="P58" s="5" t="s">
        <v>2</v>
      </c>
      <c r="Q58" s="78">
        <v>773</v>
      </c>
      <c r="S58" s="6" t="s">
        <v>268</v>
      </c>
      <c r="T58" s="151"/>
      <c r="U58" s="151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</row>
    <row r="59" spans="1:17" ht="26.25" customHeight="1">
      <c r="A59" s="142" t="s">
        <v>225</v>
      </c>
      <c r="B59" s="141">
        <f>SUM(C59:P59)</f>
        <v>59</v>
      </c>
      <c r="C59" s="140" t="s">
        <v>2</v>
      </c>
      <c r="D59" s="140" t="s">
        <v>2</v>
      </c>
      <c r="E59" s="140" t="s">
        <v>2</v>
      </c>
      <c r="F59" s="140" t="s">
        <v>2</v>
      </c>
      <c r="G59" s="140" t="s">
        <v>2</v>
      </c>
      <c r="H59" s="140">
        <v>20</v>
      </c>
      <c r="I59" s="140">
        <v>21</v>
      </c>
      <c r="J59" s="140">
        <v>3</v>
      </c>
      <c r="K59" s="140">
        <v>1</v>
      </c>
      <c r="L59" s="140">
        <v>2</v>
      </c>
      <c r="M59" s="140" t="s">
        <v>2</v>
      </c>
      <c r="N59" s="140">
        <v>10</v>
      </c>
      <c r="O59" s="139">
        <v>1</v>
      </c>
      <c r="P59" s="139">
        <v>1</v>
      </c>
      <c r="Q59" s="138">
        <v>214</v>
      </c>
    </row>
    <row r="60" spans="1:17" ht="26.25" customHeight="1">
      <c r="A60" s="52" t="s">
        <v>224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52"/>
    </row>
    <row r="61" spans="1:17" ht="26.25" customHeight="1">
      <c r="A61" s="52" t="s">
        <v>223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52"/>
      <c r="Q61" s="52"/>
    </row>
    <row r="62" spans="1:17" ht="26.25" customHeight="1">
      <c r="A62" s="52" t="s">
        <v>222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52"/>
      <c r="Q62" s="52"/>
    </row>
    <row r="63" spans="1:17" ht="26.25" customHeight="1">
      <c r="A63" s="134" t="s">
        <v>221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</sheetData>
  <sheetProtection/>
  <mergeCells count="103">
    <mergeCell ref="I5:I7"/>
    <mergeCell ref="J5:J7"/>
    <mergeCell ref="K5:K7"/>
    <mergeCell ref="L5:L7"/>
    <mergeCell ref="M5:M7"/>
    <mergeCell ref="N5:N7"/>
    <mergeCell ref="A5:A7"/>
    <mergeCell ref="A3:O3"/>
    <mergeCell ref="B5:B7"/>
    <mergeCell ref="E5:E7"/>
    <mergeCell ref="F5:F7"/>
    <mergeCell ref="C5:C7"/>
    <mergeCell ref="D5:D7"/>
    <mergeCell ref="G5:G7"/>
    <mergeCell ref="H5:H7"/>
    <mergeCell ref="O5:O7"/>
    <mergeCell ref="A22:O22"/>
    <mergeCell ref="M24:M26"/>
    <mergeCell ref="N24:N26"/>
    <mergeCell ref="O24:O26"/>
    <mergeCell ref="A24:A26"/>
    <mergeCell ref="B24:B26"/>
    <mergeCell ref="C24:C26"/>
    <mergeCell ref="D24:D26"/>
    <mergeCell ref="E24:E26"/>
    <mergeCell ref="F24:F26"/>
    <mergeCell ref="K24:K26"/>
    <mergeCell ref="L24:L26"/>
    <mergeCell ref="G24:G26"/>
    <mergeCell ref="H24:H26"/>
    <mergeCell ref="I24:I26"/>
    <mergeCell ref="J24:J26"/>
    <mergeCell ref="P37:P39"/>
    <mergeCell ref="Q37:Q39"/>
    <mergeCell ref="J37:J39"/>
    <mergeCell ref="K37:K39"/>
    <mergeCell ref="L37:L39"/>
    <mergeCell ref="M37:M39"/>
    <mergeCell ref="N37:N39"/>
    <mergeCell ref="O37:O39"/>
    <mergeCell ref="A35:Q35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F52:F54"/>
    <mergeCell ref="Q50:Q54"/>
    <mergeCell ref="H52:H54"/>
    <mergeCell ref="A48:Q48"/>
    <mergeCell ref="O52:O54"/>
    <mergeCell ref="P52:P54"/>
    <mergeCell ref="B50:P50"/>
    <mergeCell ref="C51:G51"/>
    <mergeCell ref="I51:P51"/>
    <mergeCell ref="K52:K54"/>
    <mergeCell ref="G52:G54"/>
    <mergeCell ref="M52:M54"/>
    <mergeCell ref="I52:I54"/>
    <mergeCell ref="N52:N54"/>
    <mergeCell ref="J52:J54"/>
    <mergeCell ref="L52:L54"/>
    <mergeCell ref="A50:A54"/>
    <mergeCell ref="B51:B54"/>
    <mergeCell ref="C52:C54"/>
    <mergeCell ref="D52:D54"/>
    <mergeCell ref="E52:E54"/>
    <mergeCell ref="S3:Z3"/>
    <mergeCell ref="S5:S6"/>
    <mergeCell ref="Z5:Z6"/>
    <mergeCell ref="Y5:Y6"/>
    <mergeCell ref="T5:U5"/>
    <mergeCell ref="V5:V6"/>
    <mergeCell ref="W5:W6"/>
    <mergeCell ref="X5:X6"/>
    <mergeCell ref="AE47:AF47"/>
    <mergeCell ref="U46:Z46"/>
    <mergeCell ref="AA46:AF46"/>
    <mergeCell ref="W47:X47"/>
    <mergeCell ref="Y47:Z47"/>
    <mergeCell ref="AA47:AB47"/>
    <mergeCell ref="AC47:AD47"/>
    <mergeCell ref="U47:V47"/>
    <mergeCell ref="S55:S57"/>
    <mergeCell ref="S35:S37"/>
    <mergeCell ref="S38:S40"/>
    <mergeCell ref="S41:S43"/>
    <mergeCell ref="S49:S51"/>
    <mergeCell ref="S52:S54"/>
    <mergeCell ref="S46:T48"/>
    <mergeCell ref="W33:X33"/>
    <mergeCell ref="Y33:Z33"/>
    <mergeCell ref="S30:AF30"/>
    <mergeCell ref="AE33:AF33"/>
    <mergeCell ref="AC33:AD33"/>
    <mergeCell ref="U32:AF32"/>
    <mergeCell ref="S32:T34"/>
    <mergeCell ref="AA33:AB33"/>
    <mergeCell ref="U33:V33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landscape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7"/>
  <sheetViews>
    <sheetView zoomScalePageLayoutView="0" workbookViewId="0" topLeftCell="Q1">
      <selection activeCell="AA1" sqref="AA1"/>
    </sheetView>
  </sheetViews>
  <sheetFormatPr defaultColWidth="11.8984375" defaultRowHeight="22.5" customHeight="1"/>
  <cols>
    <col min="1" max="3" width="11.8984375" style="0" customWidth="1"/>
    <col min="4" max="4" width="13.09765625" style="0" customWidth="1"/>
  </cols>
  <sheetData>
    <row r="1" spans="1:27" ht="22.5" customHeight="1">
      <c r="A1" s="50" t="s">
        <v>296</v>
      </c>
      <c r="T1" s="51" t="s">
        <v>408</v>
      </c>
      <c r="AA1" s="51" t="s">
        <v>391</v>
      </c>
    </row>
    <row r="3" spans="1:20" ht="22.5" customHeight="1">
      <c r="A3" s="303" t="s">
        <v>328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4" spans="1:20" ht="22.5" customHeight="1" thickBot="1">
      <c r="A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22.5" customHeight="1">
      <c r="A5" s="395" t="s">
        <v>329</v>
      </c>
      <c r="B5" s="420"/>
      <c r="C5" s="421"/>
      <c r="D5" s="352" t="s">
        <v>327</v>
      </c>
      <c r="E5" s="353"/>
      <c r="F5" s="353"/>
      <c r="G5" s="353"/>
      <c r="H5" s="353"/>
      <c r="I5" s="353"/>
      <c r="J5" s="353"/>
      <c r="K5" s="353"/>
      <c r="L5" s="353"/>
      <c r="M5" s="377"/>
      <c r="N5" s="352" t="s">
        <v>326</v>
      </c>
      <c r="O5" s="353"/>
      <c r="P5" s="353"/>
      <c r="Q5" s="353"/>
      <c r="R5" s="353"/>
      <c r="S5" s="353"/>
      <c r="T5" s="353"/>
    </row>
    <row r="6" spans="1:20" ht="22.5" customHeight="1">
      <c r="A6" s="422"/>
      <c r="B6" s="422"/>
      <c r="C6" s="423"/>
      <c r="D6" s="372" t="s">
        <v>325</v>
      </c>
      <c r="E6" s="400" t="s">
        <v>324</v>
      </c>
      <c r="F6" s="96"/>
      <c r="G6" s="96"/>
      <c r="H6" s="96"/>
      <c r="I6" s="96"/>
      <c r="J6" s="187"/>
      <c r="K6" s="372" t="s">
        <v>323</v>
      </c>
      <c r="L6" s="372" t="s">
        <v>322</v>
      </c>
      <c r="M6" s="430" t="s">
        <v>321</v>
      </c>
      <c r="N6" s="372" t="s">
        <v>320</v>
      </c>
      <c r="O6" s="400" t="s">
        <v>319</v>
      </c>
      <c r="P6" s="408"/>
      <c r="Q6" s="409"/>
      <c r="R6" s="372" t="s">
        <v>318</v>
      </c>
      <c r="S6" s="372" t="s">
        <v>317</v>
      </c>
      <c r="T6" s="411" t="s">
        <v>316</v>
      </c>
    </row>
    <row r="7" spans="1:20" ht="22.5" customHeight="1">
      <c r="A7" s="422"/>
      <c r="B7" s="422"/>
      <c r="C7" s="423"/>
      <c r="D7" s="410"/>
      <c r="E7" s="415"/>
      <c r="F7" s="349" t="s">
        <v>315</v>
      </c>
      <c r="G7" s="351"/>
      <c r="H7" s="351"/>
      <c r="I7" s="350"/>
      <c r="J7" s="372" t="s">
        <v>314</v>
      </c>
      <c r="K7" s="410"/>
      <c r="L7" s="410"/>
      <c r="M7" s="373"/>
      <c r="N7" s="410"/>
      <c r="O7" s="401"/>
      <c r="P7" s="399"/>
      <c r="Q7" s="403"/>
      <c r="R7" s="410"/>
      <c r="S7" s="410"/>
      <c r="T7" s="412"/>
    </row>
    <row r="8" spans="1:20" ht="22.5" customHeight="1">
      <c r="A8" s="422"/>
      <c r="B8" s="422"/>
      <c r="C8" s="423"/>
      <c r="D8" s="410"/>
      <c r="E8" s="415"/>
      <c r="F8" s="369" t="s">
        <v>313</v>
      </c>
      <c r="G8" s="369" t="s">
        <v>312</v>
      </c>
      <c r="H8" s="369" t="s">
        <v>311</v>
      </c>
      <c r="I8" s="372" t="s">
        <v>310</v>
      </c>
      <c r="J8" s="410"/>
      <c r="K8" s="410"/>
      <c r="L8" s="410"/>
      <c r="M8" s="373"/>
      <c r="N8" s="410"/>
      <c r="O8" s="369" t="s">
        <v>309</v>
      </c>
      <c r="P8" s="372" t="s">
        <v>308</v>
      </c>
      <c r="Q8" s="369" t="s">
        <v>307</v>
      </c>
      <c r="R8" s="410"/>
      <c r="S8" s="410"/>
      <c r="T8" s="412"/>
    </row>
    <row r="9" spans="1:20" ht="22.5" customHeight="1">
      <c r="A9" s="424"/>
      <c r="B9" s="424"/>
      <c r="C9" s="425"/>
      <c r="D9" s="97" t="s">
        <v>306</v>
      </c>
      <c r="E9" s="401"/>
      <c r="F9" s="402"/>
      <c r="G9" s="402"/>
      <c r="H9" s="402"/>
      <c r="I9" s="405"/>
      <c r="J9" s="97" t="s">
        <v>305</v>
      </c>
      <c r="K9" s="97" t="s">
        <v>305</v>
      </c>
      <c r="L9" s="186" t="s">
        <v>305</v>
      </c>
      <c r="M9" s="120" t="s">
        <v>303</v>
      </c>
      <c r="N9" s="147" t="s">
        <v>304</v>
      </c>
      <c r="O9" s="402"/>
      <c r="P9" s="405"/>
      <c r="Q9" s="402"/>
      <c r="R9" s="119" t="s">
        <v>304</v>
      </c>
      <c r="S9" s="97" t="s">
        <v>304</v>
      </c>
      <c r="T9" s="97" t="s">
        <v>303</v>
      </c>
    </row>
    <row r="10" spans="1:20" ht="22.5" customHeight="1">
      <c r="A10" s="426" t="s">
        <v>350</v>
      </c>
      <c r="B10" s="408"/>
      <c r="C10" s="409"/>
      <c r="D10" s="184">
        <v>1174264</v>
      </c>
      <c r="E10" s="184">
        <f>SUM(F10,J10)</f>
        <v>498669</v>
      </c>
      <c r="F10" s="184">
        <f>SUM(G10:I10)</f>
        <v>498608</v>
      </c>
      <c r="G10" s="184">
        <v>337080</v>
      </c>
      <c r="H10" s="184">
        <v>142449</v>
      </c>
      <c r="I10" s="184">
        <v>19079</v>
      </c>
      <c r="J10" s="184">
        <v>61</v>
      </c>
      <c r="K10" s="184">
        <v>19038</v>
      </c>
      <c r="L10" s="185">
        <v>16080</v>
      </c>
      <c r="M10" s="183">
        <v>6.82316277045511</v>
      </c>
      <c r="N10" s="171">
        <v>1169804</v>
      </c>
      <c r="O10" s="184">
        <f>SUM(P10:Q10)</f>
        <v>321035</v>
      </c>
      <c r="P10" s="171">
        <v>321035</v>
      </c>
      <c r="Q10" s="170" t="s">
        <v>2</v>
      </c>
      <c r="R10" s="171">
        <v>4669</v>
      </c>
      <c r="S10" s="171">
        <v>942118</v>
      </c>
      <c r="T10" s="183">
        <v>80.2</v>
      </c>
    </row>
    <row r="11" spans="1:20" ht="22.5" customHeight="1">
      <c r="A11" s="427" t="s">
        <v>302</v>
      </c>
      <c r="B11" s="427"/>
      <c r="C11" s="427"/>
      <c r="D11" s="171">
        <v>1176846</v>
      </c>
      <c r="E11" s="171">
        <f>SUM(F11,J11)</f>
        <v>474006</v>
      </c>
      <c r="F11" s="171">
        <f>SUM(G11:I11)</f>
        <v>473949</v>
      </c>
      <c r="G11" s="171">
        <v>347774</v>
      </c>
      <c r="H11" s="171">
        <v>97960</v>
      </c>
      <c r="I11" s="171">
        <v>28215</v>
      </c>
      <c r="J11" s="171">
        <v>57</v>
      </c>
      <c r="K11" s="171">
        <v>23825</v>
      </c>
      <c r="L11" s="182">
        <v>18504</v>
      </c>
      <c r="M11" s="168">
        <v>8.595541097322993</v>
      </c>
      <c r="N11" s="171">
        <v>1172601</v>
      </c>
      <c r="O11" s="171">
        <f>SUM(P11:Q11)</f>
        <v>324846</v>
      </c>
      <c r="P11" s="171">
        <v>324846</v>
      </c>
      <c r="Q11" s="170" t="s">
        <v>2</v>
      </c>
      <c r="R11" s="171">
        <v>4442</v>
      </c>
      <c r="S11" s="171">
        <v>965143</v>
      </c>
      <c r="T11" s="168">
        <v>82</v>
      </c>
    </row>
    <row r="12" spans="1:20" ht="22.5" customHeight="1">
      <c r="A12" s="427" t="s">
        <v>301</v>
      </c>
      <c r="B12" s="427"/>
      <c r="C12" s="427"/>
      <c r="D12" s="171">
        <v>1177988</v>
      </c>
      <c r="E12" s="171">
        <f>SUM(F12,J12)</f>
        <v>471558</v>
      </c>
      <c r="F12" s="171">
        <f>SUM(G12:I12)</f>
        <v>471557</v>
      </c>
      <c r="G12" s="171">
        <v>354324</v>
      </c>
      <c r="H12" s="171">
        <v>87398</v>
      </c>
      <c r="I12" s="171">
        <v>29835</v>
      </c>
      <c r="J12" s="171">
        <v>1</v>
      </c>
      <c r="K12" s="171">
        <v>25521</v>
      </c>
      <c r="L12" s="182">
        <v>20234</v>
      </c>
      <c r="M12" s="168">
        <v>9.303748950265458</v>
      </c>
      <c r="N12" s="171">
        <v>1174911</v>
      </c>
      <c r="O12" s="171">
        <f>SUM(P12:Q12)</f>
        <v>296114</v>
      </c>
      <c r="P12" s="171">
        <v>296114</v>
      </c>
      <c r="Q12" s="170" t="s">
        <v>2</v>
      </c>
      <c r="R12" s="171">
        <v>3081</v>
      </c>
      <c r="S12" s="171">
        <v>981695</v>
      </c>
      <c r="T12" s="168">
        <v>83.3</v>
      </c>
    </row>
    <row r="13" spans="1:20" ht="22.5" customHeight="1">
      <c r="A13" s="428" t="s">
        <v>181</v>
      </c>
      <c r="B13" s="428"/>
      <c r="C13" s="428"/>
      <c r="D13" s="171">
        <v>1178883</v>
      </c>
      <c r="E13" s="171">
        <f>SUM(F13,J13)</f>
        <v>482352</v>
      </c>
      <c r="F13" s="171">
        <f>SUM(G13:I13)</f>
        <v>482349</v>
      </c>
      <c r="G13" s="173">
        <v>357707</v>
      </c>
      <c r="H13" s="173">
        <v>82854</v>
      </c>
      <c r="I13" s="173">
        <v>41788</v>
      </c>
      <c r="J13" s="171">
        <v>3</v>
      </c>
      <c r="K13" s="171">
        <v>34390</v>
      </c>
      <c r="L13" s="182">
        <v>20848</v>
      </c>
      <c r="M13" s="168">
        <v>10.977410437661591</v>
      </c>
      <c r="N13" s="171">
        <v>1176171</v>
      </c>
      <c r="O13" s="171">
        <f>SUM(P13:Q13)</f>
        <v>282945</v>
      </c>
      <c r="P13" s="171">
        <v>282945</v>
      </c>
      <c r="Q13" s="170" t="s">
        <v>2</v>
      </c>
      <c r="R13" s="171">
        <v>2724</v>
      </c>
      <c r="S13" s="171">
        <v>1011717</v>
      </c>
      <c r="T13" s="168">
        <v>86</v>
      </c>
    </row>
    <row r="14" spans="1:20" ht="22.5" customHeight="1">
      <c r="A14" s="429" t="s">
        <v>179</v>
      </c>
      <c r="B14" s="429"/>
      <c r="C14" s="429"/>
      <c r="D14" s="181">
        <f aca="true" t="shared" si="0" ref="D14:L14">SUM(D26,D39)</f>
        <v>1178917</v>
      </c>
      <c r="E14" s="181">
        <f t="shared" si="0"/>
        <v>483523</v>
      </c>
      <c r="F14" s="181">
        <f t="shared" si="0"/>
        <v>483521</v>
      </c>
      <c r="G14" s="181">
        <f t="shared" si="0"/>
        <v>362648</v>
      </c>
      <c r="H14" s="181">
        <f t="shared" si="0"/>
        <v>74555</v>
      </c>
      <c r="I14" s="181">
        <f t="shared" si="0"/>
        <v>46318</v>
      </c>
      <c r="J14" s="181">
        <f t="shared" si="0"/>
        <v>2</v>
      </c>
      <c r="K14" s="181">
        <f t="shared" si="0"/>
        <v>37992</v>
      </c>
      <c r="L14" s="181">
        <f t="shared" si="0"/>
        <v>19525</v>
      </c>
      <c r="M14" s="178">
        <v>11.43374562167277</v>
      </c>
      <c r="N14" s="181">
        <f>SUM(N26,N39)</f>
        <v>1175914</v>
      </c>
      <c r="O14" s="181">
        <f>SUM(O26,O39)</f>
        <v>270934</v>
      </c>
      <c r="P14" s="181">
        <f>SUM(P26,P39)</f>
        <v>270934</v>
      </c>
      <c r="Q14" s="29" t="s">
        <v>2</v>
      </c>
      <c r="R14" s="181">
        <f>SUM(R26,R39)</f>
        <v>3014</v>
      </c>
      <c r="S14" s="181">
        <f>SUM(S26,S39)</f>
        <v>1030788</v>
      </c>
      <c r="T14" s="176">
        <v>87.7</v>
      </c>
    </row>
    <row r="15" spans="1:20" ht="22.5" customHeight="1">
      <c r="A15" s="367"/>
      <c r="B15" s="367"/>
      <c r="C15" s="367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1:20" ht="22.5" customHeight="1">
      <c r="A16" s="416" t="s">
        <v>300</v>
      </c>
      <c r="B16" s="416"/>
      <c r="C16" s="417"/>
      <c r="D16" s="170">
        <v>439977</v>
      </c>
      <c r="E16" s="171">
        <f aca="true" t="shared" si="1" ref="E16:E26">SUM(F16,J16)</f>
        <v>197538</v>
      </c>
      <c r="F16" s="171">
        <f aca="true" t="shared" si="2" ref="F16:F26">SUM(G16:I16)</f>
        <v>197538</v>
      </c>
      <c r="G16" s="170">
        <v>153049</v>
      </c>
      <c r="H16" s="170">
        <v>32200</v>
      </c>
      <c r="I16" s="170">
        <v>12289</v>
      </c>
      <c r="J16" s="170" t="s">
        <v>61</v>
      </c>
      <c r="K16" s="170">
        <v>12289</v>
      </c>
      <c r="L16" s="173">
        <v>9364</v>
      </c>
      <c r="M16" s="172">
        <v>10.465341079351576</v>
      </c>
      <c r="N16" s="170">
        <v>439977</v>
      </c>
      <c r="O16" s="171">
        <f>SUM(P16:Q16)</f>
        <v>44403</v>
      </c>
      <c r="P16" s="170">
        <v>44403</v>
      </c>
      <c r="Q16" s="170" t="s">
        <v>2</v>
      </c>
      <c r="R16" s="170" t="s">
        <v>2</v>
      </c>
      <c r="S16" s="169">
        <v>429462</v>
      </c>
      <c r="T16" s="168">
        <f>100*S16/N16</f>
        <v>97.61010234625901</v>
      </c>
    </row>
    <row r="17" spans="1:20" ht="22.5" customHeight="1">
      <c r="A17" s="416" t="s">
        <v>330</v>
      </c>
      <c r="B17" s="416"/>
      <c r="C17" s="417"/>
      <c r="D17" s="170">
        <v>109143</v>
      </c>
      <c r="E17" s="171">
        <f t="shared" si="1"/>
        <v>38933</v>
      </c>
      <c r="F17" s="171">
        <f t="shared" si="2"/>
        <v>38933</v>
      </c>
      <c r="G17" s="170">
        <v>30453</v>
      </c>
      <c r="H17" s="170">
        <v>3323</v>
      </c>
      <c r="I17" s="170">
        <v>5157</v>
      </c>
      <c r="J17" s="170" t="s">
        <v>61</v>
      </c>
      <c r="K17" s="170">
        <v>5157</v>
      </c>
      <c r="L17" s="173">
        <v>150</v>
      </c>
      <c r="M17" s="172">
        <v>13.578793848988052</v>
      </c>
      <c r="N17" s="170" t="s">
        <v>2</v>
      </c>
      <c r="O17" s="170" t="s">
        <v>2</v>
      </c>
      <c r="P17" s="170" t="s">
        <v>2</v>
      </c>
      <c r="Q17" s="170" t="s">
        <v>2</v>
      </c>
      <c r="R17" s="170" t="s">
        <v>2</v>
      </c>
      <c r="S17" s="170" t="s">
        <v>2</v>
      </c>
      <c r="T17" s="170" t="s">
        <v>2</v>
      </c>
    </row>
    <row r="18" spans="1:20" ht="22.5" customHeight="1">
      <c r="A18" s="416" t="s">
        <v>331</v>
      </c>
      <c r="B18" s="416"/>
      <c r="C18" s="417"/>
      <c r="D18" s="170">
        <v>28455</v>
      </c>
      <c r="E18" s="171">
        <f t="shared" si="1"/>
        <v>22007</v>
      </c>
      <c r="F18" s="171">
        <f t="shared" si="2"/>
        <v>22007</v>
      </c>
      <c r="G18" s="170">
        <v>11455</v>
      </c>
      <c r="H18" s="170">
        <v>10142</v>
      </c>
      <c r="I18" s="170">
        <v>410</v>
      </c>
      <c r="J18" s="170" t="s">
        <v>61</v>
      </c>
      <c r="K18" s="170">
        <v>410</v>
      </c>
      <c r="L18" s="173">
        <v>166</v>
      </c>
      <c r="M18" s="172">
        <v>2.597754025165742</v>
      </c>
      <c r="N18" s="170">
        <v>28455</v>
      </c>
      <c r="O18" s="171">
        <f>SUM(P18:Q18)</f>
        <v>15445</v>
      </c>
      <c r="P18" s="170">
        <v>15445</v>
      </c>
      <c r="Q18" s="170" t="s">
        <v>2</v>
      </c>
      <c r="R18" s="170" t="s">
        <v>2</v>
      </c>
      <c r="S18" s="169">
        <v>15589</v>
      </c>
      <c r="T18" s="168">
        <f>100*S18/N18</f>
        <v>54.78474784747848</v>
      </c>
    </row>
    <row r="19" spans="1:20" ht="22.5" customHeight="1">
      <c r="A19" s="416" t="s">
        <v>332</v>
      </c>
      <c r="B19" s="416"/>
      <c r="C19" s="417"/>
      <c r="D19" s="170">
        <v>21765</v>
      </c>
      <c r="E19" s="171">
        <f t="shared" si="1"/>
        <v>9022</v>
      </c>
      <c r="F19" s="171">
        <f t="shared" si="2"/>
        <v>9022</v>
      </c>
      <c r="G19" s="170">
        <v>5251</v>
      </c>
      <c r="H19" s="170">
        <v>3188</v>
      </c>
      <c r="I19" s="170">
        <v>583</v>
      </c>
      <c r="J19" s="170" t="s">
        <v>61</v>
      </c>
      <c r="K19" s="170">
        <v>583</v>
      </c>
      <c r="L19" s="173">
        <v>51</v>
      </c>
      <c r="M19" s="172">
        <v>6.987765898820676</v>
      </c>
      <c r="N19" s="170" t="s">
        <v>2</v>
      </c>
      <c r="O19" s="170" t="s">
        <v>2</v>
      </c>
      <c r="P19" s="170" t="s">
        <v>2</v>
      </c>
      <c r="Q19" s="170" t="s">
        <v>2</v>
      </c>
      <c r="R19" s="170" t="s">
        <v>2</v>
      </c>
      <c r="S19" s="170" t="s">
        <v>2</v>
      </c>
      <c r="T19" s="170" t="s">
        <v>2</v>
      </c>
    </row>
    <row r="20" spans="1:20" ht="22.5" customHeight="1">
      <c r="A20" s="416" t="s">
        <v>333</v>
      </c>
      <c r="B20" s="416"/>
      <c r="C20" s="417"/>
      <c r="D20" s="170">
        <v>69079</v>
      </c>
      <c r="E20" s="171">
        <f t="shared" si="1"/>
        <v>33897</v>
      </c>
      <c r="F20" s="171">
        <f t="shared" si="2"/>
        <v>33897</v>
      </c>
      <c r="G20" s="170">
        <v>26423</v>
      </c>
      <c r="H20" s="170">
        <v>2178</v>
      </c>
      <c r="I20" s="170">
        <v>5296</v>
      </c>
      <c r="J20" s="170" t="s">
        <v>61</v>
      </c>
      <c r="K20" s="170">
        <v>2217</v>
      </c>
      <c r="L20" s="173">
        <v>1300</v>
      </c>
      <c r="M20" s="172">
        <v>9.992328891666903</v>
      </c>
      <c r="N20" s="170" t="s">
        <v>2</v>
      </c>
      <c r="O20" s="170" t="s">
        <v>2</v>
      </c>
      <c r="P20" s="170" t="s">
        <v>2</v>
      </c>
      <c r="Q20" s="170" t="s">
        <v>2</v>
      </c>
      <c r="R20" s="170" t="s">
        <v>2</v>
      </c>
      <c r="S20" s="170" t="s">
        <v>2</v>
      </c>
      <c r="T20" s="170" t="s">
        <v>2</v>
      </c>
    </row>
    <row r="21" spans="1:20" ht="22.5" customHeight="1">
      <c r="A21" s="416" t="s">
        <v>334</v>
      </c>
      <c r="B21" s="416"/>
      <c r="C21" s="417"/>
      <c r="D21" s="170">
        <v>10438</v>
      </c>
      <c r="E21" s="171">
        <f t="shared" si="1"/>
        <v>3899</v>
      </c>
      <c r="F21" s="171">
        <f t="shared" si="2"/>
        <v>3899</v>
      </c>
      <c r="G21" s="170">
        <v>3513</v>
      </c>
      <c r="H21" s="170">
        <v>266</v>
      </c>
      <c r="I21" s="170">
        <v>120</v>
      </c>
      <c r="J21" s="170" t="s">
        <v>61</v>
      </c>
      <c r="K21" s="170">
        <v>120</v>
      </c>
      <c r="L21" s="173">
        <v>138</v>
      </c>
      <c r="M21" s="172">
        <v>6.390884320039633</v>
      </c>
      <c r="N21" s="170">
        <v>10316</v>
      </c>
      <c r="O21" s="171">
        <f>SUM(P21:Q21)</f>
        <v>3962</v>
      </c>
      <c r="P21" s="170">
        <v>3962</v>
      </c>
      <c r="Q21" s="170" t="s">
        <v>2</v>
      </c>
      <c r="R21" s="170">
        <v>122</v>
      </c>
      <c r="S21" s="169">
        <v>8690</v>
      </c>
      <c r="T21" s="168">
        <v>83.3</v>
      </c>
    </row>
    <row r="22" spans="1:20" ht="22.5" customHeight="1">
      <c r="A22" s="416" t="s">
        <v>335</v>
      </c>
      <c r="B22" s="416"/>
      <c r="C22" s="417"/>
      <c r="D22" s="170">
        <v>10875</v>
      </c>
      <c r="E22" s="171">
        <f t="shared" si="1"/>
        <v>4348</v>
      </c>
      <c r="F22" s="171">
        <f t="shared" si="2"/>
        <v>4348</v>
      </c>
      <c r="G22" s="170">
        <v>2782</v>
      </c>
      <c r="H22" s="170">
        <v>1430</v>
      </c>
      <c r="I22" s="170">
        <v>136</v>
      </c>
      <c r="J22" s="170" t="s">
        <v>61</v>
      </c>
      <c r="K22" s="170">
        <v>136</v>
      </c>
      <c r="L22" s="173">
        <v>158</v>
      </c>
      <c r="M22" s="172">
        <v>6.524633821571238</v>
      </c>
      <c r="N22" s="170" t="s">
        <v>2</v>
      </c>
      <c r="O22" s="170" t="s">
        <v>2</v>
      </c>
      <c r="P22" s="170" t="s">
        <v>2</v>
      </c>
      <c r="Q22" s="170" t="s">
        <v>2</v>
      </c>
      <c r="R22" s="170" t="s">
        <v>2</v>
      </c>
      <c r="S22" s="170" t="s">
        <v>2</v>
      </c>
      <c r="T22" s="170" t="s">
        <v>2</v>
      </c>
    </row>
    <row r="23" spans="1:20" ht="22.5" customHeight="1">
      <c r="A23" s="416" t="s">
        <v>336</v>
      </c>
      <c r="B23" s="416"/>
      <c r="C23" s="417"/>
      <c r="D23" s="180">
        <v>12638</v>
      </c>
      <c r="E23" s="171">
        <f t="shared" si="1"/>
        <v>5317</v>
      </c>
      <c r="F23" s="171">
        <f t="shared" si="2"/>
        <v>5317</v>
      </c>
      <c r="G23" s="170" t="s">
        <v>61</v>
      </c>
      <c r="H23" s="170">
        <v>5224</v>
      </c>
      <c r="I23" s="170">
        <v>93</v>
      </c>
      <c r="J23" s="170" t="s">
        <v>61</v>
      </c>
      <c r="K23" s="170">
        <v>93</v>
      </c>
      <c r="L23" s="173">
        <v>81</v>
      </c>
      <c r="M23" s="172">
        <v>3.2234160800296405</v>
      </c>
      <c r="N23" s="170" t="s">
        <v>2</v>
      </c>
      <c r="O23" s="170" t="s">
        <v>2</v>
      </c>
      <c r="P23" s="170" t="s">
        <v>2</v>
      </c>
      <c r="Q23" s="170" t="s">
        <v>2</v>
      </c>
      <c r="R23" s="170" t="s">
        <v>2</v>
      </c>
      <c r="S23" s="170" t="s">
        <v>2</v>
      </c>
      <c r="T23" s="170" t="s">
        <v>2</v>
      </c>
    </row>
    <row r="24" spans="1:20" ht="22.5" customHeight="1">
      <c r="A24" s="416" t="s">
        <v>337</v>
      </c>
      <c r="B24" s="416"/>
      <c r="C24" s="417"/>
      <c r="D24" s="180">
        <v>4992</v>
      </c>
      <c r="E24" s="171">
        <f t="shared" si="1"/>
        <v>514</v>
      </c>
      <c r="F24" s="171">
        <f t="shared" si="2"/>
        <v>514</v>
      </c>
      <c r="G24" s="170" t="s">
        <v>61</v>
      </c>
      <c r="H24" s="170">
        <v>482</v>
      </c>
      <c r="I24" s="170">
        <v>32</v>
      </c>
      <c r="J24" s="170" t="s">
        <v>61</v>
      </c>
      <c r="K24" s="170">
        <v>32</v>
      </c>
      <c r="L24" s="173">
        <v>1</v>
      </c>
      <c r="M24" s="172">
        <v>6.407766990291262</v>
      </c>
      <c r="N24" s="170" t="s">
        <v>2</v>
      </c>
      <c r="O24" s="170" t="s">
        <v>2</v>
      </c>
      <c r="P24" s="170" t="s">
        <v>2</v>
      </c>
      <c r="Q24" s="170" t="s">
        <v>2</v>
      </c>
      <c r="R24" s="170" t="s">
        <v>2</v>
      </c>
      <c r="S24" s="170" t="s">
        <v>2</v>
      </c>
      <c r="T24" s="170" t="s">
        <v>2</v>
      </c>
    </row>
    <row r="25" spans="1:20" ht="22.5" customHeight="1">
      <c r="A25" s="416" t="s">
        <v>338</v>
      </c>
      <c r="B25" s="416"/>
      <c r="C25" s="417"/>
      <c r="D25" s="170">
        <v>8546</v>
      </c>
      <c r="E25" s="171">
        <f t="shared" si="1"/>
        <v>3226</v>
      </c>
      <c r="F25" s="171">
        <f t="shared" si="2"/>
        <v>3226</v>
      </c>
      <c r="G25" s="170">
        <v>2630</v>
      </c>
      <c r="H25" s="170">
        <v>505</v>
      </c>
      <c r="I25" s="170">
        <v>91</v>
      </c>
      <c r="J25" s="170" t="s">
        <v>61</v>
      </c>
      <c r="K25" s="170">
        <v>91</v>
      </c>
      <c r="L25" s="170" t="s">
        <v>61</v>
      </c>
      <c r="M25" s="172">
        <v>2.820830750154991</v>
      </c>
      <c r="N25" s="170" t="s">
        <v>2</v>
      </c>
      <c r="O25" s="170" t="s">
        <v>2</v>
      </c>
      <c r="P25" s="170" t="s">
        <v>2</v>
      </c>
      <c r="Q25" s="170" t="s">
        <v>2</v>
      </c>
      <c r="R25" s="170" t="s">
        <v>2</v>
      </c>
      <c r="S25" s="170" t="s">
        <v>2</v>
      </c>
      <c r="T25" s="170" t="s">
        <v>2</v>
      </c>
    </row>
    <row r="26" spans="1:20" ht="22.5" customHeight="1">
      <c r="A26" s="419" t="s">
        <v>349</v>
      </c>
      <c r="B26" s="419"/>
      <c r="C26" s="419"/>
      <c r="D26" s="29">
        <f>SUM(D16:D25)</f>
        <v>715908</v>
      </c>
      <c r="E26" s="35">
        <f t="shared" si="1"/>
        <v>318701</v>
      </c>
      <c r="F26" s="35">
        <f t="shared" si="2"/>
        <v>318701</v>
      </c>
      <c r="G26" s="29">
        <v>235556</v>
      </c>
      <c r="H26" s="29">
        <v>58938</v>
      </c>
      <c r="I26" s="29">
        <v>24207</v>
      </c>
      <c r="J26" s="29" t="s">
        <v>61</v>
      </c>
      <c r="K26" s="29">
        <v>21128</v>
      </c>
      <c r="L26" s="179">
        <v>11409</v>
      </c>
      <c r="M26" s="178">
        <v>9.856411499197238</v>
      </c>
      <c r="N26" s="29">
        <v>478748</v>
      </c>
      <c r="O26" s="35">
        <f>SUM(P26:Q26)</f>
        <v>63810</v>
      </c>
      <c r="P26" s="29">
        <v>63810</v>
      </c>
      <c r="Q26" s="29" t="s">
        <v>2</v>
      </c>
      <c r="R26" s="29">
        <v>122</v>
      </c>
      <c r="S26" s="177">
        <v>453741</v>
      </c>
      <c r="T26" s="176">
        <f>100*S26/N26</f>
        <v>94.776583923066</v>
      </c>
    </row>
    <row r="27" spans="1:20" ht="22.5" customHeight="1">
      <c r="A27" s="418"/>
      <c r="B27" s="418"/>
      <c r="C27" s="418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</row>
    <row r="28" spans="1:20" ht="22.5" customHeight="1">
      <c r="A28" s="416" t="s">
        <v>339</v>
      </c>
      <c r="B28" s="416"/>
      <c r="C28" s="417"/>
      <c r="D28" s="170" t="s">
        <v>61</v>
      </c>
      <c r="E28" s="170" t="s">
        <v>61</v>
      </c>
      <c r="F28" s="170" t="s">
        <v>61</v>
      </c>
      <c r="G28" s="170" t="s">
        <v>61</v>
      </c>
      <c r="H28" s="170" t="s">
        <v>61</v>
      </c>
      <c r="I28" s="170" t="s">
        <v>61</v>
      </c>
      <c r="J28" s="170" t="s">
        <v>61</v>
      </c>
      <c r="K28" s="170" t="s">
        <v>61</v>
      </c>
      <c r="L28" s="170" t="s">
        <v>61</v>
      </c>
      <c r="M28" s="170" t="s">
        <v>61</v>
      </c>
      <c r="N28" s="170">
        <v>178172</v>
      </c>
      <c r="O28" s="171">
        <f>SUM(P28:Q28)</f>
        <v>55377</v>
      </c>
      <c r="P28" s="170">
        <v>55377</v>
      </c>
      <c r="Q28" s="170" t="s">
        <v>2</v>
      </c>
      <c r="R28" s="170">
        <v>50</v>
      </c>
      <c r="S28" s="169">
        <v>146548</v>
      </c>
      <c r="T28" s="168">
        <v>82.2</v>
      </c>
    </row>
    <row r="29" spans="1:20" ht="22.5" customHeight="1">
      <c r="A29" s="416" t="s">
        <v>340</v>
      </c>
      <c r="B29" s="416"/>
      <c r="C29" s="417"/>
      <c r="D29" s="170" t="s">
        <v>61</v>
      </c>
      <c r="E29" s="170" t="s">
        <v>61</v>
      </c>
      <c r="F29" s="170" t="s">
        <v>61</v>
      </c>
      <c r="G29" s="170" t="s">
        <v>61</v>
      </c>
      <c r="H29" s="170" t="s">
        <v>61</v>
      </c>
      <c r="I29" s="170" t="s">
        <v>61</v>
      </c>
      <c r="J29" s="170" t="s">
        <v>61</v>
      </c>
      <c r="K29" s="170" t="s">
        <v>61</v>
      </c>
      <c r="L29" s="170" t="s">
        <v>61</v>
      </c>
      <c r="M29" s="170" t="s">
        <v>61</v>
      </c>
      <c r="N29" s="170">
        <v>79890</v>
      </c>
      <c r="O29" s="171">
        <f>SUM(P29:Q29)</f>
        <v>19947</v>
      </c>
      <c r="P29" s="170">
        <v>19947</v>
      </c>
      <c r="Q29" s="170" t="s">
        <v>2</v>
      </c>
      <c r="R29" s="170" t="s">
        <v>2</v>
      </c>
      <c r="S29" s="169">
        <v>72250</v>
      </c>
      <c r="T29" s="168">
        <f>100*S29/N29</f>
        <v>90.4368506696708</v>
      </c>
    </row>
    <row r="30" spans="1:20" ht="22.5" customHeight="1">
      <c r="A30" s="416" t="s">
        <v>341</v>
      </c>
      <c r="B30" s="416"/>
      <c r="C30" s="417"/>
      <c r="D30" s="170">
        <v>49854</v>
      </c>
      <c r="E30" s="171">
        <f>SUM(F30,J30)</f>
        <v>17942</v>
      </c>
      <c r="F30" s="171">
        <f>SUM(G30:I30)</f>
        <v>17942</v>
      </c>
      <c r="G30" s="170">
        <v>10042</v>
      </c>
      <c r="H30" s="170">
        <v>6731</v>
      </c>
      <c r="I30" s="170">
        <v>1169</v>
      </c>
      <c r="J30" s="170" t="s">
        <v>61</v>
      </c>
      <c r="K30" s="170">
        <v>1169</v>
      </c>
      <c r="L30" s="173">
        <v>844</v>
      </c>
      <c r="M30" s="172">
        <v>10.715426381347811</v>
      </c>
      <c r="N30" s="170" t="s">
        <v>2</v>
      </c>
      <c r="O30" s="170" t="s">
        <v>2</v>
      </c>
      <c r="P30" s="170" t="s">
        <v>2</v>
      </c>
      <c r="Q30" s="170" t="s">
        <v>2</v>
      </c>
      <c r="R30" s="170" t="s">
        <v>2</v>
      </c>
      <c r="S30" s="170" t="s">
        <v>2</v>
      </c>
      <c r="T30" s="170" t="s">
        <v>2</v>
      </c>
    </row>
    <row r="31" spans="1:20" ht="22.5" customHeight="1">
      <c r="A31" s="416" t="s">
        <v>342</v>
      </c>
      <c r="B31" s="416"/>
      <c r="C31" s="417"/>
      <c r="D31" s="170">
        <v>149913</v>
      </c>
      <c r="E31" s="171">
        <f>SUM(F31,J31)</f>
        <v>60256</v>
      </c>
      <c r="F31" s="171">
        <f>SUM(G31:I31)</f>
        <v>60256</v>
      </c>
      <c r="G31" s="170">
        <v>48145</v>
      </c>
      <c r="H31" s="170" t="s">
        <v>61</v>
      </c>
      <c r="I31" s="170">
        <v>12111</v>
      </c>
      <c r="J31" s="170" t="s">
        <v>61</v>
      </c>
      <c r="K31" s="170">
        <v>6864</v>
      </c>
      <c r="L31" s="173">
        <v>3173</v>
      </c>
      <c r="M31" s="172">
        <v>15.823992180233015</v>
      </c>
      <c r="N31" s="170" t="s">
        <v>2</v>
      </c>
      <c r="O31" s="170" t="s">
        <v>2</v>
      </c>
      <c r="P31" s="170" t="s">
        <v>2</v>
      </c>
      <c r="Q31" s="170" t="s">
        <v>2</v>
      </c>
      <c r="R31" s="170" t="s">
        <v>2</v>
      </c>
      <c r="S31" s="170" t="s">
        <v>2</v>
      </c>
      <c r="T31" s="170" t="s">
        <v>2</v>
      </c>
    </row>
    <row r="32" spans="1:20" ht="22.5" customHeight="1">
      <c r="A32" s="416" t="s">
        <v>343</v>
      </c>
      <c r="B32" s="416"/>
      <c r="C32" s="417"/>
      <c r="D32" s="170" t="s">
        <v>61</v>
      </c>
      <c r="E32" s="170" t="s">
        <v>61</v>
      </c>
      <c r="F32" s="170" t="s">
        <v>61</v>
      </c>
      <c r="G32" s="170" t="s">
        <v>61</v>
      </c>
      <c r="H32" s="170" t="s">
        <v>61</v>
      </c>
      <c r="I32" s="170" t="s">
        <v>61</v>
      </c>
      <c r="J32" s="170" t="s">
        <v>61</v>
      </c>
      <c r="K32" s="170" t="s">
        <v>61</v>
      </c>
      <c r="L32" s="170" t="s">
        <v>61</v>
      </c>
      <c r="M32" s="170" t="s">
        <v>61</v>
      </c>
      <c r="N32" s="170">
        <v>119877</v>
      </c>
      <c r="O32" s="171">
        <f aca="true" t="shared" si="3" ref="O32:O38">SUM(P32:Q32)</f>
        <v>27301</v>
      </c>
      <c r="P32" s="170">
        <v>27301</v>
      </c>
      <c r="Q32" s="170" t="s">
        <v>2</v>
      </c>
      <c r="R32" s="170" t="s">
        <v>2</v>
      </c>
      <c r="S32" s="169">
        <v>114439</v>
      </c>
      <c r="T32" s="168">
        <f>100*S32/N32</f>
        <v>95.46368360903259</v>
      </c>
    </row>
    <row r="33" spans="1:20" ht="22.5" customHeight="1">
      <c r="A33" s="416" t="s">
        <v>299</v>
      </c>
      <c r="B33" s="416"/>
      <c r="C33" s="417"/>
      <c r="D33" s="170">
        <v>96331</v>
      </c>
      <c r="E33" s="171">
        <f>SUM(F33,J33)</f>
        <v>26359</v>
      </c>
      <c r="F33" s="171">
        <f>SUM(G33:I33)</f>
        <v>26358</v>
      </c>
      <c r="G33" s="170">
        <v>23177</v>
      </c>
      <c r="H33" s="170">
        <v>1699</v>
      </c>
      <c r="I33" s="170">
        <v>1482</v>
      </c>
      <c r="J33" s="170">
        <v>1</v>
      </c>
      <c r="K33" s="170">
        <v>1482</v>
      </c>
      <c r="L33" s="173">
        <v>2856</v>
      </c>
      <c r="M33" s="172">
        <v>14.849044978434996</v>
      </c>
      <c r="N33" s="170">
        <v>96331</v>
      </c>
      <c r="O33" s="171">
        <f t="shared" si="3"/>
        <v>18141</v>
      </c>
      <c r="P33" s="170">
        <v>18141</v>
      </c>
      <c r="Q33" s="170" t="s">
        <v>2</v>
      </c>
      <c r="R33" s="170">
        <v>4</v>
      </c>
      <c r="S33" s="169">
        <v>92586</v>
      </c>
      <c r="T33" s="168">
        <f>100*S33/N33</f>
        <v>96.11236258317676</v>
      </c>
    </row>
    <row r="34" spans="1:20" ht="22.5" customHeight="1">
      <c r="A34" s="416" t="s">
        <v>344</v>
      </c>
      <c r="B34" s="416"/>
      <c r="C34" s="417"/>
      <c r="D34" s="170">
        <v>59289</v>
      </c>
      <c r="E34" s="171">
        <f>SUM(F34,J34)</f>
        <v>19525</v>
      </c>
      <c r="F34" s="171">
        <f>SUM(G34:I34)</f>
        <v>19524</v>
      </c>
      <c r="G34" s="170">
        <v>14507</v>
      </c>
      <c r="H34" s="170">
        <v>3291</v>
      </c>
      <c r="I34" s="170">
        <v>1726</v>
      </c>
      <c r="J34" s="170">
        <v>1</v>
      </c>
      <c r="K34" s="170">
        <v>1726</v>
      </c>
      <c r="L34" s="173">
        <v>1088</v>
      </c>
      <c r="M34" s="172">
        <v>13.65224141276926</v>
      </c>
      <c r="N34" s="170">
        <v>70164</v>
      </c>
      <c r="O34" s="171">
        <f t="shared" si="3"/>
        <v>25826</v>
      </c>
      <c r="P34" s="170">
        <v>25826</v>
      </c>
      <c r="Q34" s="170" t="s">
        <v>2</v>
      </c>
      <c r="R34" s="170">
        <v>7</v>
      </c>
      <c r="S34" s="169">
        <v>42622</v>
      </c>
      <c r="T34" s="168">
        <f>100*S34/N34</f>
        <v>60.74625163901716</v>
      </c>
    </row>
    <row r="35" spans="1:20" ht="22.5" customHeight="1">
      <c r="A35" s="416" t="s">
        <v>345</v>
      </c>
      <c r="B35" s="416"/>
      <c r="C35" s="417"/>
      <c r="D35" s="170">
        <v>86474</v>
      </c>
      <c r="E35" s="171">
        <f>SUM(F35,J35)</f>
        <v>29197</v>
      </c>
      <c r="F35" s="171">
        <f>SUM(G35:I35)</f>
        <v>29197</v>
      </c>
      <c r="G35" s="170">
        <v>20951</v>
      </c>
      <c r="H35" s="170">
        <v>3299</v>
      </c>
      <c r="I35" s="170">
        <v>4947</v>
      </c>
      <c r="J35" s="170" t="s">
        <v>61</v>
      </c>
      <c r="K35" s="170">
        <v>4947</v>
      </c>
      <c r="L35" s="173">
        <v>154</v>
      </c>
      <c r="M35" s="172">
        <v>17.37930564546353</v>
      </c>
      <c r="N35" s="170">
        <v>86474</v>
      </c>
      <c r="O35" s="171">
        <f t="shared" si="3"/>
        <v>38375</v>
      </c>
      <c r="P35" s="170">
        <v>38375</v>
      </c>
      <c r="Q35" s="170" t="s">
        <v>2</v>
      </c>
      <c r="R35" s="170" t="s">
        <v>2</v>
      </c>
      <c r="S35" s="169">
        <v>74321</v>
      </c>
      <c r="T35" s="168">
        <f>100*S35/N35</f>
        <v>85.94606471309295</v>
      </c>
    </row>
    <row r="36" spans="1:20" ht="22.5" customHeight="1">
      <c r="A36" s="416" t="s">
        <v>346</v>
      </c>
      <c r="B36" s="416"/>
      <c r="C36" s="417"/>
      <c r="D36" s="170">
        <v>21148</v>
      </c>
      <c r="E36" s="171">
        <f>SUM(F36,J36)</f>
        <v>7048</v>
      </c>
      <c r="F36" s="171">
        <f>SUM(G36:I36)</f>
        <v>7048</v>
      </c>
      <c r="G36" s="170">
        <v>5775</v>
      </c>
      <c r="H36" s="170">
        <v>597</v>
      </c>
      <c r="I36" s="170">
        <v>676</v>
      </c>
      <c r="J36" s="170" t="s">
        <v>61</v>
      </c>
      <c r="K36" s="170">
        <v>676</v>
      </c>
      <c r="L36" s="173">
        <v>1</v>
      </c>
      <c r="M36" s="172">
        <v>9.604199177188253</v>
      </c>
      <c r="N36" s="170">
        <v>19620</v>
      </c>
      <c r="O36" s="171">
        <f t="shared" si="3"/>
        <v>6726</v>
      </c>
      <c r="P36" s="170">
        <v>6726</v>
      </c>
      <c r="Q36" s="170" t="s">
        <v>2</v>
      </c>
      <c r="R36" s="170">
        <v>1528</v>
      </c>
      <c r="S36" s="169">
        <v>8415</v>
      </c>
      <c r="T36" s="168">
        <v>39.8</v>
      </c>
    </row>
    <row r="37" spans="1:20" ht="22.5" customHeight="1">
      <c r="A37" s="416" t="s">
        <v>347</v>
      </c>
      <c r="B37" s="416"/>
      <c r="C37" s="417"/>
      <c r="D37" s="170" t="s">
        <v>61</v>
      </c>
      <c r="E37" s="171">
        <f>SUM(F37,J37)</f>
        <v>4495</v>
      </c>
      <c r="F37" s="171">
        <f>SUM(G37:I37)</f>
        <v>4495</v>
      </c>
      <c r="G37" s="170">
        <v>4495</v>
      </c>
      <c r="H37" s="170" t="s">
        <v>2</v>
      </c>
      <c r="I37" s="170" t="s">
        <v>61</v>
      </c>
      <c r="J37" s="170" t="s">
        <v>61</v>
      </c>
      <c r="K37" s="170" t="s">
        <v>61</v>
      </c>
      <c r="L37" s="170" t="s">
        <v>61</v>
      </c>
      <c r="M37" s="170" t="s">
        <v>61</v>
      </c>
      <c r="N37" s="170">
        <v>16512</v>
      </c>
      <c r="O37" s="171">
        <f t="shared" si="3"/>
        <v>4868</v>
      </c>
      <c r="P37" s="170">
        <v>4868</v>
      </c>
      <c r="Q37" s="170" t="s">
        <v>2</v>
      </c>
      <c r="R37" s="170">
        <v>1118</v>
      </c>
      <c r="S37" s="169">
        <v>10080</v>
      </c>
      <c r="T37" s="168">
        <v>57.2</v>
      </c>
    </row>
    <row r="38" spans="1:20" ht="22.5" customHeight="1">
      <c r="A38" s="416" t="s">
        <v>348</v>
      </c>
      <c r="B38" s="416"/>
      <c r="C38" s="417"/>
      <c r="D38" s="170" t="s">
        <v>2</v>
      </c>
      <c r="E38" s="170" t="s">
        <v>2</v>
      </c>
      <c r="F38" s="170" t="s">
        <v>2</v>
      </c>
      <c r="G38" s="170" t="s">
        <v>2</v>
      </c>
      <c r="H38" s="170" t="s">
        <v>2</v>
      </c>
      <c r="I38" s="170" t="s">
        <v>2</v>
      </c>
      <c r="J38" s="170" t="s">
        <v>2</v>
      </c>
      <c r="K38" s="170" t="s">
        <v>61</v>
      </c>
      <c r="L38" s="170" t="s">
        <v>61</v>
      </c>
      <c r="M38" s="170" t="s">
        <v>61</v>
      </c>
      <c r="N38" s="170">
        <v>30126</v>
      </c>
      <c r="O38" s="171">
        <f t="shared" si="3"/>
        <v>10563</v>
      </c>
      <c r="P38" s="170">
        <v>10563</v>
      </c>
      <c r="Q38" s="170" t="s">
        <v>2</v>
      </c>
      <c r="R38" s="170">
        <v>185</v>
      </c>
      <c r="S38" s="169">
        <v>15786</v>
      </c>
      <c r="T38" s="168">
        <v>52.1</v>
      </c>
    </row>
    <row r="39" spans="1:20" ht="22.5" customHeight="1">
      <c r="A39" s="413" t="s">
        <v>349</v>
      </c>
      <c r="B39" s="413"/>
      <c r="C39" s="414"/>
      <c r="D39" s="167">
        <f aca="true" t="shared" si="4" ref="D39:L39">SUM(D28:D38)</f>
        <v>463009</v>
      </c>
      <c r="E39" s="166">
        <f t="shared" si="4"/>
        <v>164822</v>
      </c>
      <c r="F39" s="166">
        <f t="shared" si="4"/>
        <v>164820</v>
      </c>
      <c r="G39" s="166">
        <f t="shared" si="4"/>
        <v>127092</v>
      </c>
      <c r="H39" s="166">
        <f t="shared" si="4"/>
        <v>15617</v>
      </c>
      <c r="I39" s="166">
        <f t="shared" si="4"/>
        <v>22111</v>
      </c>
      <c r="J39" s="166">
        <f t="shared" si="4"/>
        <v>2</v>
      </c>
      <c r="K39" s="166">
        <f t="shared" si="4"/>
        <v>16864</v>
      </c>
      <c r="L39" s="166">
        <f t="shared" si="4"/>
        <v>8116</v>
      </c>
      <c r="M39" s="165">
        <v>14.444650043946893</v>
      </c>
      <c r="N39" s="166">
        <f>SUM(N28:N38)</f>
        <v>697166</v>
      </c>
      <c r="O39" s="166">
        <f>SUM(O28:O38)</f>
        <v>207124</v>
      </c>
      <c r="P39" s="166">
        <f>SUM(P28:P38)</f>
        <v>207124</v>
      </c>
      <c r="Q39" s="166" t="s">
        <v>2</v>
      </c>
      <c r="R39" s="166">
        <f>SUM(R28:R38)</f>
        <v>2892</v>
      </c>
      <c r="S39" s="166">
        <f>SUM(S28:S38)</f>
        <v>577047</v>
      </c>
      <c r="T39" s="165">
        <v>82.4</v>
      </c>
    </row>
    <row r="40" spans="1:18" ht="22.5" customHeight="1">
      <c r="A40" s="6" t="s">
        <v>298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6"/>
      <c r="M40" s="6"/>
      <c r="N40" s="6"/>
      <c r="O40" s="6"/>
      <c r="P40" s="6"/>
      <c r="Q40" s="6"/>
      <c r="R40" s="6"/>
    </row>
    <row r="41" spans="1:18" ht="22.5" customHeight="1">
      <c r="A41" s="6" t="s">
        <v>297</v>
      </c>
      <c r="B41" s="9"/>
      <c r="C41" s="9"/>
      <c r="D41" s="9"/>
      <c r="E41" s="9"/>
      <c r="F41" s="9"/>
      <c r="G41" s="9"/>
      <c r="H41" s="164"/>
      <c r="I41" s="164"/>
      <c r="J41" s="9"/>
      <c r="K41" s="9"/>
      <c r="L41" s="6"/>
      <c r="M41" s="6"/>
      <c r="N41" s="6"/>
      <c r="O41" s="6"/>
      <c r="P41" s="6"/>
      <c r="Q41" s="6"/>
      <c r="R41" s="6"/>
    </row>
    <row r="42" spans="1:18" ht="22.5" customHeight="1">
      <c r="A42" s="6"/>
      <c r="B42" s="9"/>
      <c r="C42" s="9"/>
      <c r="D42" s="9"/>
      <c r="E42" s="9"/>
      <c r="F42" s="9"/>
      <c r="G42" s="9"/>
      <c r="H42" s="164"/>
      <c r="I42" s="164"/>
      <c r="J42" s="9"/>
      <c r="K42" s="9"/>
      <c r="L42" s="6"/>
      <c r="M42" s="6"/>
      <c r="N42" s="6"/>
      <c r="O42" s="6"/>
      <c r="P42" s="6"/>
      <c r="Q42" s="6"/>
      <c r="R42" s="6"/>
    </row>
    <row r="45" spans="1:35" ht="22.5" customHeight="1">
      <c r="A45" s="303" t="s">
        <v>374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82"/>
      <c r="Q45" s="303" t="s">
        <v>389</v>
      </c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227"/>
      <c r="AC45" s="227"/>
      <c r="AD45" s="227"/>
      <c r="AE45" s="227"/>
      <c r="AF45" s="227"/>
      <c r="AG45" s="227"/>
      <c r="AH45" s="227"/>
      <c r="AI45" s="227"/>
    </row>
    <row r="46" spans="1:25" ht="22.5" customHeight="1" thickBot="1">
      <c r="A46" s="52"/>
      <c r="B46" s="52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Q46" s="52"/>
      <c r="R46" s="121"/>
      <c r="S46" s="121"/>
      <c r="T46" s="121"/>
      <c r="U46" s="121"/>
      <c r="V46" s="121"/>
      <c r="W46" s="121"/>
      <c r="X46" s="121"/>
      <c r="Y46" s="121"/>
    </row>
    <row r="47" spans="1:25" ht="22.5" customHeight="1">
      <c r="A47" s="344" t="s">
        <v>368</v>
      </c>
      <c r="B47" s="338" t="s">
        <v>373</v>
      </c>
      <c r="C47" s="340"/>
      <c r="D47" s="340"/>
      <c r="E47" s="340"/>
      <c r="F47" s="340"/>
      <c r="G47" s="406"/>
      <c r="H47" s="338" t="s">
        <v>372</v>
      </c>
      <c r="I47" s="340"/>
      <c r="J47" s="340"/>
      <c r="K47" s="340"/>
      <c r="L47" s="340"/>
      <c r="M47" s="340"/>
      <c r="N47" s="9"/>
      <c r="O47" s="9"/>
      <c r="Q47" s="354" t="s">
        <v>387</v>
      </c>
      <c r="R47" s="338" t="s">
        <v>386</v>
      </c>
      <c r="S47" s="344"/>
      <c r="T47" s="338" t="s">
        <v>385</v>
      </c>
      <c r="U47" s="344"/>
      <c r="V47" s="338" t="s">
        <v>384</v>
      </c>
      <c r="W47" s="344"/>
      <c r="X47" s="338" t="s">
        <v>383</v>
      </c>
      <c r="Y47" s="354"/>
    </row>
    <row r="48" spans="1:25" ht="22.5" customHeight="1">
      <c r="A48" s="367"/>
      <c r="B48" s="391"/>
      <c r="C48" s="343"/>
      <c r="D48" s="343"/>
      <c r="E48" s="343"/>
      <c r="F48" s="343"/>
      <c r="G48" s="368"/>
      <c r="H48" s="391"/>
      <c r="I48" s="343"/>
      <c r="J48" s="343"/>
      <c r="K48" s="343"/>
      <c r="L48" s="343"/>
      <c r="M48" s="343"/>
      <c r="N48" s="9"/>
      <c r="O48" s="9"/>
      <c r="Q48" s="398"/>
      <c r="R48" s="401"/>
      <c r="S48" s="403"/>
      <c r="T48" s="401"/>
      <c r="U48" s="403"/>
      <c r="V48" s="401"/>
      <c r="W48" s="403"/>
      <c r="X48" s="401"/>
      <c r="Y48" s="399"/>
    </row>
    <row r="49" spans="1:25" ht="22.5" customHeight="1">
      <c r="A49" s="367"/>
      <c r="B49" s="372" t="s">
        <v>357</v>
      </c>
      <c r="C49" s="372" t="s">
        <v>362</v>
      </c>
      <c r="D49" s="372" t="s">
        <v>361</v>
      </c>
      <c r="E49" s="372" t="s">
        <v>360</v>
      </c>
      <c r="F49" s="372" t="s">
        <v>359</v>
      </c>
      <c r="G49" s="372" t="s">
        <v>358</v>
      </c>
      <c r="H49" s="372" t="s">
        <v>357</v>
      </c>
      <c r="I49" s="372" t="s">
        <v>362</v>
      </c>
      <c r="J49" s="372" t="s">
        <v>361</v>
      </c>
      <c r="K49" s="372" t="s">
        <v>360</v>
      </c>
      <c r="L49" s="372" t="s">
        <v>359</v>
      </c>
      <c r="M49" s="404" t="s">
        <v>358</v>
      </c>
      <c r="N49" s="52"/>
      <c r="O49" s="188"/>
      <c r="Q49" s="398"/>
      <c r="R49" s="369" t="s">
        <v>377</v>
      </c>
      <c r="S49" s="369" t="s">
        <v>376</v>
      </c>
      <c r="T49" s="369" t="s">
        <v>377</v>
      </c>
      <c r="U49" s="369" t="s">
        <v>376</v>
      </c>
      <c r="V49" s="369" t="s">
        <v>377</v>
      </c>
      <c r="W49" s="369" t="s">
        <v>376</v>
      </c>
      <c r="X49" s="369" t="s">
        <v>377</v>
      </c>
      <c r="Y49" s="400" t="s">
        <v>376</v>
      </c>
    </row>
    <row r="50" spans="1:25" ht="22.5" customHeight="1">
      <c r="A50" s="368"/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94"/>
      <c r="N50" s="52"/>
      <c r="O50" s="188"/>
      <c r="Q50" s="399"/>
      <c r="R50" s="402"/>
      <c r="S50" s="402"/>
      <c r="T50" s="402"/>
      <c r="U50" s="402"/>
      <c r="V50" s="402"/>
      <c r="W50" s="402"/>
      <c r="X50" s="402"/>
      <c r="Y50" s="401"/>
    </row>
    <row r="51" spans="1:25" ht="22.5" customHeight="1">
      <c r="A51" s="133" t="s">
        <v>356</v>
      </c>
      <c r="B51" s="208">
        <v>0.005</v>
      </c>
      <c r="C51" s="207">
        <v>0.004</v>
      </c>
      <c r="D51" s="206">
        <v>0.005</v>
      </c>
      <c r="E51" s="206">
        <v>0.005</v>
      </c>
      <c r="F51" s="206">
        <v>0.005</v>
      </c>
      <c r="G51" s="206">
        <v>0.005</v>
      </c>
      <c r="H51" s="206">
        <v>0.012</v>
      </c>
      <c r="I51" s="207">
        <v>0.009</v>
      </c>
      <c r="J51" s="206">
        <v>0.016</v>
      </c>
      <c r="K51" s="206">
        <v>0.016</v>
      </c>
      <c r="L51" s="206">
        <v>0.006</v>
      </c>
      <c r="M51" s="206">
        <v>0.014</v>
      </c>
      <c r="N51" s="52"/>
      <c r="O51" s="201"/>
      <c r="Q51" s="118" t="s">
        <v>356</v>
      </c>
      <c r="R51" s="225">
        <f>SUM(T51,V51,X51,R62,T62,V62,X62,Z62)</f>
        <v>682</v>
      </c>
      <c r="S51" s="222">
        <f>100*R51/$R51</f>
        <v>100</v>
      </c>
      <c r="T51" s="223">
        <v>80</v>
      </c>
      <c r="U51" s="222">
        <f>100*T51/$R51</f>
        <v>11.730205278592376</v>
      </c>
      <c r="V51" s="223">
        <v>69</v>
      </c>
      <c r="W51" s="222">
        <f>100*V51/$R51</f>
        <v>10.117302052785924</v>
      </c>
      <c r="X51" s="224" t="s">
        <v>2</v>
      </c>
      <c r="Y51" s="224" t="s">
        <v>2</v>
      </c>
    </row>
    <row r="52" spans="1:25" ht="22.5" customHeight="1">
      <c r="A52" s="144" t="s">
        <v>355</v>
      </c>
      <c r="B52" s="202">
        <v>0.005</v>
      </c>
      <c r="C52" s="201">
        <v>0.003</v>
      </c>
      <c r="D52" s="201">
        <v>0.004</v>
      </c>
      <c r="E52" s="201">
        <v>0.004</v>
      </c>
      <c r="F52" s="201">
        <v>0.004</v>
      </c>
      <c r="G52" s="201">
        <v>0.004</v>
      </c>
      <c r="H52" s="201">
        <v>0.012</v>
      </c>
      <c r="I52" s="201">
        <v>0.01</v>
      </c>
      <c r="J52" s="201">
        <v>0.016</v>
      </c>
      <c r="K52" s="201">
        <v>0.017</v>
      </c>
      <c r="L52" s="201">
        <v>0.007</v>
      </c>
      <c r="M52" s="201">
        <v>0.014</v>
      </c>
      <c r="N52" s="52"/>
      <c r="O52" s="201"/>
      <c r="Q52" s="221" t="s">
        <v>355</v>
      </c>
      <c r="R52" s="110">
        <f>SUM(T52,V52,X52,R63,T63,V63,X63,Z63)</f>
        <v>632</v>
      </c>
      <c r="S52" s="218">
        <f>100*R52/$R52</f>
        <v>100</v>
      </c>
      <c r="T52" s="219">
        <v>120</v>
      </c>
      <c r="U52" s="218">
        <f>100*T52/$R52</f>
        <v>18.9873417721519</v>
      </c>
      <c r="V52" s="219">
        <v>64</v>
      </c>
      <c r="W52" s="218">
        <f>100*V52/$R52</f>
        <v>10.126582278481013</v>
      </c>
      <c r="X52" s="220" t="s">
        <v>2</v>
      </c>
      <c r="Y52" s="220" t="s">
        <v>2</v>
      </c>
    </row>
    <row r="53" spans="1:25" ht="22.5" customHeight="1">
      <c r="A53" s="144" t="s">
        <v>371</v>
      </c>
      <c r="B53" s="199">
        <v>0.004</v>
      </c>
      <c r="C53" s="198">
        <v>0.003</v>
      </c>
      <c r="D53" s="198">
        <v>0.003</v>
      </c>
      <c r="E53" s="198">
        <v>0.003</v>
      </c>
      <c r="F53" s="198">
        <v>0.004</v>
      </c>
      <c r="G53" s="198">
        <v>0.003</v>
      </c>
      <c r="H53" s="198">
        <v>0.011</v>
      </c>
      <c r="I53" s="198">
        <v>0.009</v>
      </c>
      <c r="J53" s="198">
        <v>0.016</v>
      </c>
      <c r="K53" s="198">
        <v>0.016</v>
      </c>
      <c r="L53" s="198">
        <v>0.007</v>
      </c>
      <c r="M53" s="198">
        <v>0.014</v>
      </c>
      <c r="N53" s="52"/>
      <c r="O53" s="198"/>
      <c r="Q53" s="114" t="s">
        <v>371</v>
      </c>
      <c r="R53" s="110">
        <f>SUM(T53,V53,X53,R64,T64,V64,X64,Z64)</f>
        <v>840</v>
      </c>
      <c r="S53" s="218">
        <f>100*R53/$R53</f>
        <v>100</v>
      </c>
      <c r="T53" s="219">
        <v>320</v>
      </c>
      <c r="U53" s="218">
        <f>100*T53/$R53</f>
        <v>38.095238095238095</v>
      </c>
      <c r="V53" s="219">
        <v>54</v>
      </c>
      <c r="W53" s="218">
        <f>100*V53/$R53</f>
        <v>6.428571428571429</v>
      </c>
      <c r="X53" s="220" t="s">
        <v>2</v>
      </c>
      <c r="Y53" s="220" t="s">
        <v>2</v>
      </c>
    </row>
    <row r="54" spans="1:25" ht="22.5" customHeight="1">
      <c r="A54" s="144" t="s">
        <v>370</v>
      </c>
      <c r="B54" s="199">
        <v>0.004</v>
      </c>
      <c r="C54" s="198">
        <v>0.003</v>
      </c>
      <c r="D54" s="198">
        <v>0.003</v>
      </c>
      <c r="E54" s="198">
        <v>0.004</v>
      </c>
      <c r="F54" s="198">
        <v>0.003</v>
      </c>
      <c r="G54" s="198">
        <v>0.004</v>
      </c>
      <c r="H54" s="198">
        <v>0.01</v>
      </c>
      <c r="I54" s="198">
        <v>0.01</v>
      </c>
      <c r="J54" s="198">
        <v>0.015</v>
      </c>
      <c r="K54" s="198">
        <v>0.014</v>
      </c>
      <c r="L54" s="198">
        <v>0.007</v>
      </c>
      <c r="M54" s="198">
        <v>0.013</v>
      </c>
      <c r="N54" s="52"/>
      <c r="O54" s="198"/>
      <c r="Q54" s="114" t="s">
        <v>370</v>
      </c>
      <c r="R54" s="110">
        <f>SUM(T54,V54,X54,R65,T65,V65,X65,Z65)</f>
        <v>745</v>
      </c>
      <c r="S54" s="218">
        <f>100*R54/$R54</f>
        <v>100</v>
      </c>
      <c r="T54" s="219">
        <v>203</v>
      </c>
      <c r="U54" s="218">
        <f>100*T54/$R54</f>
        <v>27.248322147651006</v>
      </c>
      <c r="V54" s="219">
        <v>97</v>
      </c>
      <c r="W54" s="218">
        <f>100*V54/$R54</f>
        <v>13.020134228187919</v>
      </c>
      <c r="X54" s="220" t="s">
        <v>2</v>
      </c>
      <c r="Y54" s="220" t="s">
        <v>2</v>
      </c>
    </row>
    <row r="55" spans="1:25" ht="22.5" customHeight="1">
      <c r="A55" s="125" t="s">
        <v>369</v>
      </c>
      <c r="B55" s="195">
        <v>0.004</v>
      </c>
      <c r="C55" s="194">
        <v>0.004</v>
      </c>
      <c r="D55" s="194">
        <v>0.004</v>
      </c>
      <c r="E55" s="194">
        <v>0.004</v>
      </c>
      <c r="F55" s="194">
        <v>0.004</v>
      </c>
      <c r="G55" s="194">
        <v>0.004</v>
      </c>
      <c r="H55" s="194">
        <v>0.009</v>
      </c>
      <c r="I55" s="194">
        <v>0.009</v>
      </c>
      <c r="J55" s="194">
        <v>0.013</v>
      </c>
      <c r="K55" s="194">
        <v>0.014</v>
      </c>
      <c r="L55" s="194">
        <v>0.006</v>
      </c>
      <c r="M55" s="194">
        <v>0.014</v>
      </c>
      <c r="N55" s="139"/>
      <c r="O55" s="211"/>
      <c r="Q55" s="217" t="s">
        <v>369</v>
      </c>
      <c r="R55" s="216">
        <f>SUM(T55,V55,X55,R66,T66,V66,X66,Z66)</f>
        <v>1004</v>
      </c>
      <c r="S55" s="152">
        <f>100*R55/$R55</f>
        <v>100</v>
      </c>
      <c r="T55" s="214">
        <v>231</v>
      </c>
      <c r="U55" s="152">
        <f>100*T55/$R55</f>
        <v>23.00796812749004</v>
      </c>
      <c r="V55" s="214">
        <v>148</v>
      </c>
      <c r="W55" s="152">
        <f>100*V55/$R55</f>
        <v>14.741035856573705</v>
      </c>
      <c r="X55" s="215" t="s">
        <v>2</v>
      </c>
      <c r="Y55" s="215" t="s">
        <v>2</v>
      </c>
    </row>
    <row r="56" spans="1:35" ht="22.5" customHeight="1">
      <c r="A56" s="210"/>
      <c r="B56" s="210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Q56" s="226" t="s">
        <v>390</v>
      </c>
      <c r="R56" s="213"/>
      <c r="S56" s="212"/>
      <c r="T56" s="213"/>
      <c r="U56" s="212"/>
      <c r="V56" s="213"/>
      <c r="W56" s="212"/>
      <c r="X56" s="47"/>
      <c r="Y56" s="47"/>
      <c r="Z56" s="213"/>
      <c r="AA56" s="212"/>
      <c r="AB56" s="52"/>
      <c r="AC56" s="52"/>
      <c r="AD56" s="52"/>
      <c r="AE56" s="52"/>
      <c r="AF56" s="52"/>
      <c r="AG56" s="52"/>
      <c r="AH56" s="52"/>
      <c r="AI56" s="52"/>
    </row>
    <row r="57" spans="1:27" ht="22.5" customHeight="1" thickBot="1">
      <c r="A57" s="6"/>
      <c r="B57" s="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148" t="s">
        <v>388</v>
      </c>
    </row>
    <row r="58" spans="1:27" ht="22.5" customHeight="1">
      <c r="A58" s="344" t="s">
        <v>368</v>
      </c>
      <c r="B58" s="407" t="s">
        <v>367</v>
      </c>
      <c r="C58" s="340"/>
      <c r="D58" s="340"/>
      <c r="E58" s="340"/>
      <c r="F58" s="340"/>
      <c r="G58" s="406"/>
      <c r="H58" s="354" t="s">
        <v>366</v>
      </c>
      <c r="I58" s="340"/>
      <c r="J58" s="340"/>
      <c r="K58" s="340"/>
      <c r="L58" s="340"/>
      <c r="M58" s="406"/>
      <c r="N58" s="360" t="s">
        <v>365</v>
      </c>
      <c r="O58" s="98" t="s">
        <v>364</v>
      </c>
      <c r="Q58" s="354" t="s">
        <v>387</v>
      </c>
      <c r="R58" s="338" t="s">
        <v>382</v>
      </c>
      <c r="S58" s="344"/>
      <c r="T58" s="338" t="s">
        <v>381</v>
      </c>
      <c r="U58" s="344"/>
      <c r="V58" s="338" t="s">
        <v>380</v>
      </c>
      <c r="W58" s="344"/>
      <c r="X58" s="338" t="s">
        <v>379</v>
      </c>
      <c r="Y58" s="344"/>
      <c r="Z58" s="338" t="s">
        <v>378</v>
      </c>
      <c r="AA58" s="354"/>
    </row>
    <row r="59" spans="1:27" ht="22.5" customHeight="1">
      <c r="A59" s="367"/>
      <c r="B59" s="391"/>
      <c r="C59" s="343"/>
      <c r="D59" s="343"/>
      <c r="E59" s="343"/>
      <c r="F59" s="343"/>
      <c r="G59" s="368"/>
      <c r="H59" s="343"/>
      <c r="I59" s="343"/>
      <c r="J59" s="343"/>
      <c r="K59" s="343"/>
      <c r="L59" s="343"/>
      <c r="M59" s="368"/>
      <c r="N59" s="405"/>
      <c r="O59" s="137" t="s">
        <v>363</v>
      </c>
      <c r="Q59" s="398"/>
      <c r="R59" s="401"/>
      <c r="S59" s="403"/>
      <c r="T59" s="401"/>
      <c r="U59" s="403"/>
      <c r="V59" s="401"/>
      <c r="W59" s="403"/>
      <c r="X59" s="401"/>
      <c r="Y59" s="403"/>
      <c r="Z59" s="401"/>
      <c r="AA59" s="399"/>
    </row>
    <row r="60" spans="1:27" ht="22.5" customHeight="1">
      <c r="A60" s="367"/>
      <c r="B60" s="372" t="s">
        <v>357</v>
      </c>
      <c r="C60" s="372" t="s">
        <v>362</v>
      </c>
      <c r="D60" s="372" t="s">
        <v>361</v>
      </c>
      <c r="E60" s="372" t="s">
        <v>360</v>
      </c>
      <c r="F60" s="372" t="s">
        <v>359</v>
      </c>
      <c r="G60" s="372" t="s">
        <v>358</v>
      </c>
      <c r="H60" s="372" t="s">
        <v>357</v>
      </c>
      <c r="I60" s="372" t="s">
        <v>362</v>
      </c>
      <c r="J60" s="372" t="s">
        <v>361</v>
      </c>
      <c r="K60" s="372" t="s">
        <v>360</v>
      </c>
      <c r="L60" s="372" t="s">
        <v>359</v>
      </c>
      <c r="M60" s="372" t="s">
        <v>358</v>
      </c>
      <c r="N60" s="372" t="s">
        <v>357</v>
      </c>
      <c r="O60" s="404" t="s">
        <v>357</v>
      </c>
      <c r="Q60" s="398"/>
      <c r="R60" s="369" t="s">
        <v>377</v>
      </c>
      <c r="S60" s="369" t="s">
        <v>376</v>
      </c>
      <c r="T60" s="369" t="s">
        <v>377</v>
      </c>
      <c r="U60" s="369" t="s">
        <v>376</v>
      </c>
      <c r="V60" s="369" t="s">
        <v>377</v>
      </c>
      <c r="W60" s="369" t="s">
        <v>376</v>
      </c>
      <c r="X60" s="369" t="s">
        <v>377</v>
      </c>
      <c r="Y60" s="369" t="s">
        <v>376</v>
      </c>
      <c r="Z60" s="369" t="s">
        <v>377</v>
      </c>
      <c r="AA60" s="400" t="s">
        <v>376</v>
      </c>
    </row>
    <row r="61" spans="1:27" ht="22.5" customHeight="1">
      <c r="A61" s="368"/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94"/>
      <c r="Q61" s="399"/>
      <c r="R61" s="402"/>
      <c r="S61" s="402"/>
      <c r="T61" s="402"/>
      <c r="U61" s="402"/>
      <c r="V61" s="402"/>
      <c r="W61" s="402"/>
      <c r="X61" s="402"/>
      <c r="Y61" s="402"/>
      <c r="Z61" s="402"/>
      <c r="AA61" s="401"/>
    </row>
    <row r="62" spans="1:27" ht="22.5" customHeight="1">
      <c r="A62" s="133" t="s">
        <v>356</v>
      </c>
      <c r="B62" s="208">
        <v>0.024</v>
      </c>
      <c r="C62" s="207">
        <v>0.026</v>
      </c>
      <c r="D62" s="206">
        <v>0.028</v>
      </c>
      <c r="E62" s="206">
        <v>0.029</v>
      </c>
      <c r="F62" s="206">
        <v>0.027</v>
      </c>
      <c r="G62" s="206">
        <v>0.029</v>
      </c>
      <c r="H62" s="207">
        <v>0.039</v>
      </c>
      <c r="I62" s="206">
        <v>0.036000000000000004</v>
      </c>
      <c r="J62" s="206">
        <v>0.034</v>
      </c>
      <c r="K62" s="206">
        <v>0.031</v>
      </c>
      <c r="L62" s="206">
        <v>0.038</v>
      </c>
      <c r="M62" s="205">
        <v>0.04</v>
      </c>
      <c r="N62" s="204">
        <v>0.4</v>
      </c>
      <c r="O62" s="203">
        <v>1.99</v>
      </c>
      <c r="Q62" s="118" t="s">
        <v>356</v>
      </c>
      <c r="R62" s="223">
        <v>118</v>
      </c>
      <c r="S62" s="222">
        <f>100*R62/$R51</f>
        <v>17.302052785923753</v>
      </c>
      <c r="T62" s="223">
        <v>13</v>
      </c>
      <c r="U62" s="222">
        <f>100*T62/$R51</f>
        <v>1.906158357771261</v>
      </c>
      <c r="V62" s="224" t="s">
        <v>2</v>
      </c>
      <c r="W62" s="224" t="s">
        <v>2</v>
      </c>
      <c r="X62" s="223">
        <v>96</v>
      </c>
      <c r="Y62" s="222">
        <f>100*X62/$R51</f>
        <v>14.07624633431085</v>
      </c>
      <c r="Z62" s="223">
        <v>306</v>
      </c>
      <c r="AA62" s="222">
        <f>100*Z62/$R51</f>
        <v>44.868035190615835</v>
      </c>
    </row>
    <row r="63" spans="1:27" ht="22.5" customHeight="1">
      <c r="A63" s="144" t="s">
        <v>355</v>
      </c>
      <c r="B63" s="202">
        <v>0.026</v>
      </c>
      <c r="C63" s="201">
        <v>0.023</v>
      </c>
      <c r="D63" s="201">
        <v>0.026</v>
      </c>
      <c r="E63" s="201">
        <v>0.026</v>
      </c>
      <c r="F63" s="201">
        <v>0.025</v>
      </c>
      <c r="G63" s="201">
        <v>0.025</v>
      </c>
      <c r="H63" s="201">
        <v>0.034</v>
      </c>
      <c r="I63" s="201">
        <v>0.034</v>
      </c>
      <c r="J63" s="201">
        <v>0.035</v>
      </c>
      <c r="K63" s="201">
        <v>0.031</v>
      </c>
      <c r="L63" s="201">
        <v>0.037</v>
      </c>
      <c r="M63" s="197">
        <v>0.037</v>
      </c>
      <c r="N63" s="86">
        <v>0.4</v>
      </c>
      <c r="O63" s="200">
        <v>1.98</v>
      </c>
      <c r="Q63" s="221" t="s">
        <v>355</v>
      </c>
      <c r="R63" s="219">
        <v>67</v>
      </c>
      <c r="S63" s="218">
        <f>100*R63/$R52</f>
        <v>10.60126582278481</v>
      </c>
      <c r="T63" s="219">
        <v>8</v>
      </c>
      <c r="U63" s="218">
        <f>100*T63/$R52</f>
        <v>1.2658227848101267</v>
      </c>
      <c r="V63" s="220" t="s">
        <v>2</v>
      </c>
      <c r="W63" s="220" t="s">
        <v>2</v>
      </c>
      <c r="X63" s="219">
        <v>76</v>
      </c>
      <c r="Y63" s="218">
        <f>100*X63/$R52</f>
        <v>12.025316455696203</v>
      </c>
      <c r="Z63" s="219">
        <v>297</v>
      </c>
      <c r="AA63" s="218">
        <f>100*Z63/$R52</f>
        <v>46.99367088607595</v>
      </c>
    </row>
    <row r="64" spans="1:27" ht="22.5" customHeight="1">
      <c r="A64" s="144" t="s">
        <v>354</v>
      </c>
      <c r="B64" s="199">
        <v>0.024</v>
      </c>
      <c r="C64" s="198">
        <v>0.022</v>
      </c>
      <c r="D64" s="198">
        <v>0.024</v>
      </c>
      <c r="E64" s="198">
        <v>0.023</v>
      </c>
      <c r="F64" s="198">
        <v>0.024</v>
      </c>
      <c r="G64" s="198">
        <v>0.019</v>
      </c>
      <c r="H64" s="198">
        <v>0.03</v>
      </c>
      <c r="I64" s="198">
        <v>0.034</v>
      </c>
      <c r="J64" s="198">
        <v>0.03</v>
      </c>
      <c r="K64" s="198">
        <v>0.028</v>
      </c>
      <c r="L64" s="198">
        <v>0.039</v>
      </c>
      <c r="M64" s="197">
        <v>0.034</v>
      </c>
      <c r="N64" s="86">
        <v>0.4</v>
      </c>
      <c r="O64" s="196">
        <v>2</v>
      </c>
      <c r="Q64" s="114" t="s">
        <v>371</v>
      </c>
      <c r="R64" s="219">
        <v>73</v>
      </c>
      <c r="S64" s="218">
        <f>100*R64/$R53</f>
        <v>8.69047619047619</v>
      </c>
      <c r="T64" s="219">
        <v>12</v>
      </c>
      <c r="U64" s="218">
        <f>100*T64/$R53</f>
        <v>1.4285714285714286</v>
      </c>
      <c r="V64" s="220" t="s">
        <v>2</v>
      </c>
      <c r="W64" s="220" t="s">
        <v>2</v>
      </c>
      <c r="X64" s="219">
        <v>66</v>
      </c>
      <c r="Y64" s="218">
        <f>100*X64/$R53</f>
        <v>7.857142857142857</v>
      </c>
      <c r="Z64" s="219">
        <v>315</v>
      </c>
      <c r="AA64" s="218">
        <f>100*Z64/$R53</f>
        <v>37.5</v>
      </c>
    </row>
    <row r="65" spans="1:27" ht="22.5" customHeight="1">
      <c r="A65" s="144" t="s">
        <v>353</v>
      </c>
      <c r="B65" s="199">
        <v>0.02</v>
      </c>
      <c r="C65" s="198">
        <v>0.021</v>
      </c>
      <c r="D65" s="198">
        <v>0.023</v>
      </c>
      <c r="E65" s="198">
        <v>0.021</v>
      </c>
      <c r="F65" s="198">
        <v>0.022</v>
      </c>
      <c r="G65" s="198">
        <v>0.02</v>
      </c>
      <c r="H65" s="198">
        <v>0.034</v>
      </c>
      <c r="I65" s="198">
        <v>0.031</v>
      </c>
      <c r="J65" s="198">
        <v>0.032</v>
      </c>
      <c r="K65" s="198">
        <v>0.031</v>
      </c>
      <c r="L65" s="198">
        <v>0.035</v>
      </c>
      <c r="M65" s="197">
        <v>0.034</v>
      </c>
      <c r="N65" s="86">
        <v>0.3</v>
      </c>
      <c r="O65" s="196">
        <v>1.98</v>
      </c>
      <c r="Q65" s="114" t="s">
        <v>370</v>
      </c>
      <c r="R65" s="219">
        <v>72</v>
      </c>
      <c r="S65" s="218">
        <f>100*R65/$R54</f>
        <v>9.664429530201343</v>
      </c>
      <c r="T65" s="219">
        <v>10</v>
      </c>
      <c r="U65" s="218">
        <f>100*T65/$R54</f>
        <v>1.342281879194631</v>
      </c>
      <c r="V65" s="220" t="s">
        <v>2</v>
      </c>
      <c r="W65" s="220" t="s">
        <v>2</v>
      </c>
      <c r="X65" s="219">
        <v>74</v>
      </c>
      <c r="Y65" s="218">
        <f>100*X65/$R54</f>
        <v>9.93288590604027</v>
      </c>
      <c r="Z65" s="219">
        <v>289</v>
      </c>
      <c r="AA65" s="218">
        <f>100*Z65/$R54</f>
        <v>38.79194630872483</v>
      </c>
    </row>
    <row r="66" spans="1:27" ht="22.5" customHeight="1">
      <c r="A66" s="125" t="s">
        <v>352</v>
      </c>
      <c r="B66" s="195">
        <v>0.023</v>
      </c>
      <c r="C66" s="194">
        <v>0.023</v>
      </c>
      <c r="D66" s="194">
        <v>0.027</v>
      </c>
      <c r="E66" s="194">
        <v>0.025</v>
      </c>
      <c r="F66" s="194">
        <v>0.024</v>
      </c>
      <c r="G66" s="194">
        <v>0.024</v>
      </c>
      <c r="H66" s="194">
        <v>0.034</v>
      </c>
      <c r="I66" s="194">
        <v>0.032</v>
      </c>
      <c r="J66" s="194">
        <v>0.032</v>
      </c>
      <c r="K66" s="194">
        <v>0.03</v>
      </c>
      <c r="L66" s="194">
        <v>0.035</v>
      </c>
      <c r="M66" s="193">
        <v>0.034</v>
      </c>
      <c r="N66" s="192">
        <v>0.4</v>
      </c>
      <c r="O66" s="191">
        <v>1.99</v>
      </c>
      <c r="Q66" s="217" t="s">
        <v>369</v>
      </c>
      <c r="R66" s="214">
        <v>81</v>
      </c>
      <c r="S66" s="152">
        <f>100*R66/$R55</f>
        <v>8.06772908366534</v>
      </c>
      <c r="T66" s="214">
        <v>6</v>
      </c>
      <c r="U66" s="152">
        <f>100*T66/$R55</f>
        <v>0.5976095617529881</v>
      </c>
      <c r="V66" s="215" t="s">
        <v>2</v>
      </c>
      <c r="W66" s="215" t="s">
        <v>2</v>
      </c>
      <c r="X66" s="214">
        <v>99</v>
      </c>
      <c r="Y66" s="152">
        <f>100*X66/$R55</f>
        <v>9.860557768924302</v>
      </c>
      <c r="Z66" s="214">
        <v>439</v>
      </c>
      <c r="AA66" s="152">
        <f>100*Z66/$R55</f>
        <v>43.72509960159363</v>
      </c>
    </row>
    <row r="67" spans="1:17" ht="22.5" customHeight="1">
      <c r="A67" s="116" t="s">
        <v>351</v>
      </c>
      <c r="B67" s="190"/>
      <c r="C67" s="190"/>
      <c r="D67" s="190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Q67" s="116" t="s">
        <v>375</v>
      </c>
    </row>
  </sheetData>
  <sheetProtection/>
  <mergeCells count="117">
    <mergeCell ref="A3:T3"/>
    <mergeCell ref="R6:R8"/>
    <mergeCell ref="L6:L8"/>
    <mergeCell ref="O8:O9"/>
    <mergeCell ref="J7:J8"/>
    <mergeCell ref="K6:K8"/>
    <mergeCell ref="M6:M8"/>
    <mergeCell ref="N6:N8"/>
    <mergeCell ref="A5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39:C39"/>
    <mergeCell ref="D6:D8"/>
    <mergeCell ref="E6:E9"/>
    <mergeCell ref="F7:I7"/>
    <mergeCell ref="F8:F9"/>
    <mergeCell ref="G8:G9"/>
    <mergeCell ref="H8:H9"/>
    <mergeCell ref="I8:I9"/>
    <mergeCell ref="A33:C33"/>
    <mergeCell ref="A34:C34"/>
    <mergeCell ref="O6:Q7"/>
    <mergeCell ref="P8:P9"/>
    <mergeCell ref="Q8:Q9"/>
    <mergeCell ref="S6:S8"/>
    <mergeCell ref="T6:T8"/>
    <mergeCell ref="D5:M5"/>
    <mergeCell ref="N5:T5"/>
    <mergeCell ref="A45:O45"/>
    <mergeCell ref="A58:A61"/>
    <mergeCell ref="B60:B61"/>
    <mergeCell ref="B58:G59"/>
    <mergeCell ref="C49:C50"/>
    <mergeCell ref="D49:D50"/>
    <mergeCell ref="A47:A50"/>
    <mergeCell ref="B49:B50"/>
    <mergeCell ref="B47:G48"/>
    <mergeCell ref="H47:M48"/>
    <mergeCell ref="C60:C61"/>
    <mergeCell ref="D60:D61"/>
    <mergeCell ref="H58:M59"/>
    <mergeCell ref="I60:I61"/>
    <mergeCell ref="E60:E61"/>
    <mergeCell ref="F60:F61"/>
    <mergeCell ref="G49:G50"/>
    <mergeCell ref="G60:G61"/>
    <mergeCell ref="K49:K50"/>
    <mergeCell ref="I49:I50"/>
    <mergeCell ref="N58:N59"/>
    <mergeCell ref="N60:N61"/>
    <mergeCell ref="H60:H61"/>
    <mergeCell ref="H49:H50"/>
    <mergeCell ref="E49:E50"/>
    <mergeCell ref="F49:F50"/>
    <mergeCell ref="O60:O61"/>
    <mergeCell ref="J49:J50"/>
    <mergeCell ref="L49:L50"/>
    <mergeCell ref="J60:J61"/>
    <mergeCell ref="L60:L61"/>
    <mergeCell ref="M49:M50"/>
    <mergeCell ref="K60:K61"/>
    <mergeCell ref="M60:M61"/>
    <mergeCell ref="R60:R61"/>
    <mergeCell ref="S60:S61"/>
    <mergeCell ref="T60:T61"/>
    <mergeCell ref="R58:S59"/>
    <mergeCell ref="W49:W50"/>
    <mergeCell ref="V49:V50"/>
    <mergeCell ref="T58:U59"/>
    <mergeCell ref="Z58:AA59"/>
    <mergeCell ref="X60:X61"/>
    <mergeCell ref="Y60:Y61"/>
    <mergeCell ref="X58:Y59"/>
    <mergeCell ref="Z60:Z61"/>
    <mergeCell ref="V47:W48"/>
    <mergeCell ref="AA60:AA61"/>
    <mergeCell ref="T47:U48"/>
    <mergeCell ref="T49:T50"/>
    <mergeCell ref="W60:W61"/>
    <mergeCell ref="U60:U61"/>
    <mergeCell ref="V58:W59"/>
    <mergeCell ref="V60:V61"/>
    <mergeCell ref="Q58:Q61"/>
    <mergeCell ref="Q45:AA45"/>
    <mergeCell ref="Y49:Y50"/>
    <mergeCell ref="R49:R50"/>
    <mergeCell ref="S49:S50"/>
    <mergeCell ref="Q47:Q50"/>
    <mergeCell ref="X47:Y48"/>
    <mergeCell ref="U49:U50"/>
    <mergeCell ref="X49:X50"/>
    <mergeCell ref="R47:S48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landscape" paperSize="8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H1">
      <selection activeCell="M1" sqref="M1"/>
    </sheetView>
  </sheetViews>
  <sheetFormatPr defaultColWidth="18.796875" defaultRowHeight="16.5" customHeight="1"/>
  <cols>
    <col min="1" max="1" width="3.09765625" style="0" customWidth="1"/>
    <col min="2" max="16384" width="18.69921875" style="0" customWidth="1"/>
  </cols>
  <sheetData>
    <row r="1" spans="1:13" ht="16.5" customHeight="1">
      <c r="A1" s="50" t="s">
        <v>392</v>
      </c>
      <c r="M1" s="51" t="s">
        <v>409</v>
      </c>
    </row>
    <row r="2" ht="18.75" customHeight="1"/>
    <row r="3" spans="1:13" ht="19.5" customHeight="1">
      <c r="A3" s="303" t="s">
        <v>406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</row>
    <row r="4" spans="1:13" ht="18.7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257" t="s">
        <v>405</v>
      </c>
    </row>
    <row r="5" spans="1:13" ht="16.5" customHeight="1">
      <c r="A5" s="395" t="s">
        <v>418</v>
      </c>
      <c r="B5" s="442"/>
      <c r="C5" s="390" t="s">
        <v>410</v>
      </c>
      <c r="D5" s="256" t="s">
        <v>404</v>
      </c>
      <c r="E5" s="256"/>
      <c r="F5" s="431" t="s">
        <v>414</v>
      </c>
      <c r="G5" s="432"/>
      <c r="H5" s="447" t="s">
        <v>415</v>
      </c>
      <c r="I5" s="377"/>
      <c r="J5" s="445" t="s">
        <v>407</v>
      </c>
      <c r="K5" s="446"/>
      <c r="L5" s="441" t="s">
        <v>417</v>
      </c>
      <c r="M5" s="353"/>
    </row>
    <row r="6" spans="1:13" ht="16.5" customHeight="1">
      <c r="A6" s="443"/>
      <c r="B6" s="444"/>
      <c r="C6" s="433"/>
      <c r="D6" s="258" t="s">
        <v>411</v>
      </c>
      <c r="E6" s="259" t="s">
        <v>412</v>
      </c>
      <c r="F6" s="258" t="s">
        <v>411</v>
      </c>
      <c r="G6" s="259" t="s">
        <v>413</v>
      </c>
      <c r="H6" s="258" t="s">
        <v>411</v>
      </c>
      <c r="I6" s="259" t="s">
        <v>413</v>
      </c>
      <c r="J6" s="258" t="s">
        <v>411</v>
      </c>
      <c r="K6" s="259" t="s">
        <v>413</v>
      </c>
      <c r="L6" s="258" t="s">
        <v>411</v>
      </c>
      <c r="M6" s="259" t="s">
        <v>416</v>
      </c>
    </row>
    <row r="7" spans="1:13" ht="16.5" customHeight="1">
      <c r="A7" s="439" t="s">
        <v>419</v>
      </c>
      <c r="B7" s="440"/>
      <c r="C7" s="255">
        <v>1174131</v>
      </c>
      <c r="D7" s="254">
        <v>525416</v>
      </c>
      <c r="E7" s="253">
        <f>100*D7/$C7</f>
        <v>44.749350796461385</v>
      </c>
      <c r="F7" s="254">
        <v>50558</v>
      </c>
      <c r="G7" s="253">
        <f>100*F7/$C7</f>
        <v>4.305993113204575</v>
      </c>
      <c r="H7" s="254" t="s">
        <v>61</v>
      </c>
      <c r="I7" s="254" t="s">
        <v>61</v>
      </c>
      <c r="J7" s="254">
        <v>13265</v>
      </c>
      <c r="K7" s="253">
        <f>100*J7/$C7</f>
        <v>1.1297717205320361</v>
      </c>
      <c r="L7" s="254">
        <v>589239</v>
      </c>
      <c r="M7" s="253">
        <f>100*L7/$C7</f>
        <v>50.18511563019799</v>
      </c>
    </row>
    <row r="8" spans="1:13" ht="16.5" customHeight="1">
      <c r="A8" s="436" t="s">
        <v>301</v>
      </c>
      <c r="B8" s="437"/>
      <c r="C8" s="252">
        <v>1174889</v>
      </c>
      <c r="D8" s="173">
        <v>559678</v>
      </c>
      <c r="E8" s="244">
        <f>100*D8/$C8</f>
        <v>47.6366703577955</v>
      </c>
      <c r="F8" s="173">
        <v>56035</v>
      </c>
      <c r="G8" s="244">
        <f>100*F8/$C8</f>
        <v>4.7693867250438124</v>
      </c>
      <c r="H8" s="173">
        <v>16922</v>
      </c>
      <c r="I8" s="244">
        <f>100*H8/$C8</f>
        <v>1.4403062757417935</v>
      </c>
      <c r="J8" s="173">
        <v>12792</v>
      </c>
      <c r="K8" s="244">
        <f>100*J8/$C8</f>
        <v>1.088783706375666</v>
      </c>
      <c r="L8" s="173">
        <v>645427</v>
      </c>
      <c r="M8" s="244">
        <f>100*L8/$C8</f>
        <v>54.93514706495677</v>
      </c>
    </row>
    <row r="9" spans="1:13" ht="16.5" customHeight="1">
      <c r="A9" s="438">
        <v>10</v>
      </c>
      <c r="B9" s="437"/>
      <c r="C9" s="252">
        <v>1175511</v>
      </c>
      <c r="D9" s="173">
        <v>587713</v>
      </c>
      <c r="E9" s="244">
        <f>100*D9/$C9</f>
        <v>49.99638455105907</v>
      </c>
      <c r="F9" s="173">
        <v>56188</v>
      </c>
      <c r="G9" s="244">
        <f>100*F9/$C9</f>
        <v>4.779878708068236</v>
      </c>
      <c r="H9" s="173">
        <v>24182</v>
      </c>
      <c r="I9" s="244">
        <f>100*H9/$C9</f>
        <v>2.05714791269499</v>
      </c>
      <c r="J9" s="173">
        <v>17422</v>
      </c>
      <c r="K9" s="244">
        <f>100*J9/$C9</f>
        <v>1.482078857620218</v>
      </c>
      <c r="L9" s="173">
        <v>685505</v>
      </c>
      <c r="M9" s="244">
        <f>100*L9/$C9</f>
        <v>58.315490029442515</v>
      </c>
    </row>
    <row r="10" spans="1:13" ht="16.5" customHeight="1">
      <c r="A10" s="438">
        <v>11</v>
      </c>
      <c r="B10" s="437"/>
      <c r="C10" s="252">
        <v>1175661</v>
      </c>
      <c r="D10" s="173">
        <v>623467</v>
      </c>
      <c r="E10" s="244">
        <f>100*D10/$C10</f>
        <v>53.03118841230593</v>
      </c>
      <c r="F10" s="173">
        <v>63390</v>
      </c>
      <c r="G10" s="244">
        <f>100*F10/$C10</f>
        <v>5.391860408740275</v>
      </c>
      <c r="H10" s="173">
        <v>36722</v>
      </c>
      <c r="I10" s="244">
        <f>100*H10/$C10</f>
        <v>3.1235194499094554</v>
      </c>
      <c r="J10" s="173">
        <v>7166</v>
      </c>
      <c r="K10" s="244">
        <f>100*J10/$C10</f>
        <v>0.6095294476894275</v>
      </c>
      <c r="L10" s="173">
        <v>730745</v>
      </c>
      <c r="M10" s="244">
        <f>100*L10/$C10</f>
        <v>62.156097718645086</v>
      </c>
    </row>
    <row r="11" spans="1:13" ht="16.5" customHeight="1">
      <c r="A11" s="435">
        <v>12</v>
      </c>
      <c r="B11" s="322"/>
      <c r="C11" s="35">
        <f>SUM(C13:C22,C25,C31,C41,C48,C54,C62,C68)</f>
        <v>1176601</v>
      </c>
      <c r="D11" s="35">
        <f>SUM(D13:D22,D25,D31,D41,D48,D54,D62,D68)</f>
        <v>673696</v>
      </c>
      <c r="E11" s="237">
        <f>100*D11/$C11</f>
        <v>57.25781297143212</v>
      </c>
      <c r="F11" s="35">
        <f>SUM(F13:F22,F25,F31,F41,F48,F54,F62,F68)</f>
        <v>68552</v>
      </c>
      <c r="G11" s="237">
        <f>100*F11/$C11</f>
        <v>5.82627415750964</v>
      </c>
      <c r="H11" s="35">
        <f>SUM(H13:H22,H25,H31,H41,H48,H54,H62,H68)</f>
        <v>36882</v>
      </c>
      <c r="I11" s="237">
        <f>100*H11/$C11</f>
        <v>3.134622527092872</v>
      </c>
      <c r="J11" s="35">
        <f>SUM(J13:J22,J25,J31,J41,J48,J54,J62,J68)</f>
        <v>7799</v>
      </c>
      <c r="K11" s="237">
        <f>100*J11/$C11</f>
        <v>0.6628415240170628</v>
      </c>
      <c r="L11" s="35">
        <f>SUM(L13:L22,L25,L31,L41,L48,L54,L62,L68)</f>
        <v>786929</v>
      </c>
      <c r="M11" s="237">
        <f>100*L11/$C11</f>
        <v>66.88155118005169</v>
      </c>
    </row>
    <row r="12" spans="1:13" ht="16.5" customHeight="1">
      <c r="A12" s="251"/>
      <c r="B12" s="250"/>
      <c r="C12" s="249"/>
      <c r="D12" s="246"/>
      <c r="E12" s="246"/>
      <c r="F12" s="246"/>
      <c r="G12" s="246"/>
      <c r="H12" s="246"/>
      <c r="I12" s="246"/>
      <c r="J12" s="246"/>
      <c r="K12" s="246"/>
      <c r="L12" s="246"/>
      <c r="M12" s="246"/>
    </row>
    <row r="13" spans="1:13" ht="16.5" customHeight="1">
      <c r="A13" s="319" t="s">
        <v>3</v>
      </c>
      <c r="B13" s="320"/>
      <c r="C13" s="248">
        <v>439475</v>
      </c>
      <c r="D13" s="247">
        <v>362765</v>
      </c>
      <c r="E13" s="237">
        <f aca="true" t="shared" si="0" ref="E13:E20">100*D13/$C13</f>
        <v>82.5450822003527</v>
      </c>
      <c r="F13" s="247">
        <v>6275</v>
      </c>
      <c r="G13" s="237">
        <f>100*F13/$C13</f>
        <v>1.4278400364070767</v>
      </c>
      <c r="H13" s="247">
        <v>5857</v>
      </c>
      <c r="I13" s="237">
        <f aca="true" t="shared" si="1" ref="I13:I18">100*H13/$C13</f>
        <v>1.332726548722908</v>
      </c>
      <c r="J13" s="247">
        <v>1059</v>
      </c>
      <c r="K13" s="237">
        <f>100*J13/$C13</f>
        <v>0.24096933841515444</v>
      </c>
      <c r="L13" s="247">
        <v>375956</v>
      </c>
      <c r="M13" s="237">
        <f aca="true" t="shared" si="2" ref="M13:M20">100*L13/$C13</f>
        <v>85.54661812389783</v>
      </c>
    </row>
    <row r="14" spans="1:13" ht="16.5" customHeight="1">
      <c r="A14" s="319" t="s">
        <v>4</v>
      </c>
      <c r="B14" s="320"/>
      <c r="C14" s="248">
        <v>47553</v>
      </c>
      <c r="D14" s="247">
        <v>3836</v>
      </c>
      <c r="E14" s="237">
        <f t="shared" si="0"/>
        <v>8.066788635837908</v>
      </c>
      <c r="F14" s="247">
        <v>2224</v>
      </c>
      <c r="G14" s="237">
        <f>100*F14/$C14</f>
        <v>4.676886842049924</v>
      </c>
      <c r="H14" s="247">
        <v>2267</v>
      </c>
      <c r="I14" s="237">
        <f t="shared" si="1"/>
        <v>4.767312262107543</v>
      </c>
      <c r="J14" s="247">
        <v>1559</v>
      </c>
      <c r="K14" s="237">
        <f>100*J14/$C14</f>
        <v>3.2784472062751036</v>
      </c>
      <c r="L14" s="247">
        <v>9886</v>
      </c>
      <c r="M14" s="237">
        <f t="shared" si="2"/>
        <v>20.78943494627048</v>
      </c>
    </row>
    <row r="15" spans="1:13" ht="16.5" customHeight="1">
      <c r="A15" s="319" t="s">
        <v>5</v>
      </c>
      <c r="B15" s="320"/>
      <c r="C15" s="248">
        <v>109286</v>
      </c>
      <c r="D15" s="247">
        <v>34594</v>
      </c>
      <c r="E15" s="237">
        <f t="shared" si="0"/>
        <v>31.65455776586205</v>
      </c>
      <c r="F15" s="247">
        <v>4662</v>
      </c>
      <c r="G15" s="237">
        <f>100*F15/$C15</f>
        <v>4.265871200336731</v>
      </c>
      <c r="H15" s="247">
        <v>9392</v>
      </c>
      <c r="I15" s="237">
        <f t="shared" si="1"/>
        <v>8.593964460223633</v>
      </c>
      <c r="J15" s="247">
        <v>3543</v>
      </c>
      <c r="K15" s="237">
        <f>100*J15/$C15</f>
        <v>3.2419523086214155</v>
      </c>
      <c r="L15" s="247">
        <v>52191</v>
      </c>
      <c r="M15" s="237">
        <f t="shared" si="2"/>
        <v>47.75634573504383</v>
      </c>
    </row>
    <row r="16" spans="1:13" ht="16.5" customHeight="1">
      <c r="A16" s="319" t="s">
        <v>6</v>
      </c>
      <c r="B16" s="320"/>
      <c r="C16" s="248">
        <v>27754</v>
      </c>
      <c r="D16" s="238">
        <v>4717</v>
      </c>
      <c r="E16" s="237">
        <f t="shared" si="0"/>
        <v>16.99574836059667</v>
      </c>
      <c r="F16" s="238">
        <v>141</v>
      </c>
      <c r="G16" s="237">
        <f>100*F16/$C16</f>
        <v>0.5080348778554442</v>
      </c>
      <c r="H16" s="238">
        <v>434</v>
      </c>
      <c r="I16" s="237">
        <f t="shared" si="1"/>
        <v>1.5637385602075375</v>
      </c>
      <c r="J16" s="238" t="s">
        <v>61</v>
      </c>
      <c r="K16" s="238" t="s">
        <v>61</v>
      </c>
      <c r="L16" s="247">
        <v>5292</v>
      </c>
      <c r="M16" s="237">
        <f t="shared" si="2"/>
        <v>19.06752179865965</v>
      </c>
    </row>
    <row r="17" spans="1:13" ht="16.5" customHeight="1">
      <c r="A17" s="319" t="s">
        <v>7</v>
      </c>
      <c r="B17" s="320"/>
      <c r="C17" s="248">
        <v>21245</v>
      </c>
      <c r="D17" s="247">
        <v>4409</v>
      </c>
      <c r="E17" s="237">
        <f t="shared" si="0"/>
        <v>20.75311838079548</v>
      </c>
      <c r="F17" s="238" t="s">
        <v>61</v>
      </c>
      <c r="G17" s="238" t="s">
        <v>61</v>
      </c>
      <c r="H17" s="247">
        <v>1108</v>
      </c>
      <c r="I17" s="237">
        <f t="shared" si="1"/>
        <v>5.215344787008708</v>
      </c>
      <c r="J17" s="238" t="s">
        <v>61</v>
      </c>
      <c r="K17" s="238" t="s">
        <v>61</v>
      </c>
      <c r="L17" s="247">
        <v>5517</v>
      </c>
      <c r="M17" s="237">
        <f t="shared" si="2"/>
        <v>25.968463167804188</v>
      </c>
    </row>
    <row r="18" spans="1:13" ht="16.5" customHeight="1">
      <c r="A18" s="319" t="s">
        <v>8</v>
      </c>
      <c r="B18" s="320"/>
      <c r="C18" s="248">
        <v>68353</v>
      </c>
      <c r="D18" s="247">
        <v>24210</v>
      </c>
      <c r="E18" s="237">
        <f t="shared" si="0"/>
        <v>35.4190745102629</v>
      </c>
      <c r="F18" s="238">
        <v>3228</v>
      </c>
      <c r="G18" s="237">
        <f>100*F18/$C18</f>
        <v>4.722543268035054</v>
      </c>
      <c r="H18" s="247">
        <v>1956</v>
      </c>
      <c r="I18" s="237">
        <f t="shared" si="1"/>
        <v>2.861615437508229</v>
      </c>
      <c r="J18" s="238" t="s">
        <v>61</v>
      </c>
      <c r="K18" s="238" t="s">
        <v>61</v>
      </c>
      <c r="L18" s="247">
        <v>29394</v>
      </c>
      <c r="M18" s="237">
        <f t="shared" si="2"/>
        <v>43.00323321580618</v>
      </c>
    </row>
    <row r="19" spans="1:13" ht="16.5" customHeight="1">
      <c r="A19" s="319" t="s">
        <v>9</v>
      </c>
      <c r="B19" s="320"/>
      <c r="C19" s="248">
        <v>26123</v>
      </c>
      <c r="D19" s="247">
        <v>10276</v>
      </c>
      <c r="E19" s="237">
        <f t="shared" si="0"/>
        <v>39.33698273552042</v>
      </c>
      <c r="F19" s="238">
        <v>2385</v>
      </c>
      <c r="G19" s="237">
        <f>100*F19/$C19</f>
        <v>9.12988554147686</v>
      </c>
      <c r="H19" s="238" t="s">
        <v>61</v>
      </c>
      <c r="I19" s="238" t="s">
        <v>61</v>
      </c>
      <c r="J19" s="238" t="s">
        <v>61</v>
      </c>
      <c r="K19" s="238" t="s">
        <v>61</v>
      </c>
      <c r="L19" s="247">
        <v>12661</v>
      </c>
      <c r="M19" s="237">
        <f t="shared" si="2"/>
        <v>48.46686827699728</v>
      </c>
    </row>
    <row r="20" spans="1:13" ht="16.5" customHeight="1">
      <c r="A20" s="319" t="s">
        <v>10</v>
      </c>
      <c r="B20" s="320"/>
      <c r="C20" s="248">
        <v>66653</v>
      </c>
      <c r="D20" s="247">
        <v>47889</v>
      </c>
      <c r="E20" s="237">
        <f t="shared" si="0"/>
        <v>71.84822888692182</v>
      </c>
      <c r="F20" s="238">
        <v>5652</v>
      </c>
      <c r="G20" s="237">
        <f>100*F20/$C20</f>
        <v>8.479738346361003</v>
      </c>
      <c r="H20" s="247">
        <v>3545</v>
      </c>
      <c r="I20" s="237">
        <f>100*H20/$C20</f>
        <v>5.318590311013758</v>
      </c>
      <c r="J20" s="238" t="s">
        <v>61</v>
      </c>
      <c r="K20" s="238" t="s">
        <v>61</v>
      </c>
      <c r="L20" s="247">
        <v>57086</v>
      </c>
      <c r="M20" s="237">
        <f t="shared" si="2"/>
        <v>85.64655754429658</v>
      </c>
    </row>
    <row r="21" spans="1:13" ht="16.5" customHeight="1">
      <c r="A21" s="38"/>
      <c r="B21" s="39"/>
      <c r="C21" s="248"/>
      <c r="D21" s="247"/>
      <c r="E21" s="246"/>
      <c r="F21" s="238"/>
      <c r="G21" s="246"/>
      <c r="H21" s="247"/>
      <c r="I21" s="246"/>
      <c r="J21" s="247"/>
      <c r="K21" s="246"/>
      <c r="L21" s="247"/>
      <c r="M21" s="246"/>
    </row>
    <row r="22" spans="1:13" ht="16.5" customHeight="1">
      <c r="A22" s="319" t="s">
        <v>403</v>
      </c>
      <c r="B22" s="320"/>
      <c r="C22" s="35">
        <f>SUM(C23)</f>
        <v>10250</v>
      </c>
      <c r="D22" s="35">
        <f>SUM(D23)</f>
        <v>4093</v>
      </c>
      <c r="E22" s="237">
        <f>100*D22/$C22</f>
        <v>39.93170731707317</v>
      </c>
      <c r="F22" s="238" t="s">
        <v>61</v>
      </c>
      <c r="G22" s="238" t="s">
        <v>61</v>
      </c>
      <c r="H22" s="35">
        <f>SUM(H23)</f>
        <v>381</v>
      </c>
      <c r="I22" s="237">
        <f>100*H22/$C22</f>
        <v>3.7170731707317075</v>
      </c>
      <c r="J22" s="238" t="s">
        <v>61</v>
      </c>
      <c r="K22" s="238" t="s">
        <v>61</v>
      </c>
      <c r="L22" s="35">
        <f>SUM(L23)</f>
        <v>4474</v>
      </c>
      <c r="M22" s="237">
        <f>100*L22/$C22</f>
        <v>43.64878048780488</v>
      </c>
    </row>
    <row r="23" spans="1:13" ht="16.5" customHeight="1">
      <c r="A23" s="219"/>
      <c r="B23" s="243" t="s">
        <v>12</v>
      </c>
      <c r="C23" s="242">
        <v>10250</v>
      </c>
      <c r="D23" s="240">
        <v>4093</v>
      </c>
      <c r="E23" s="244">
        <f>100*D23/$C23</f>
        <v>39.93170731707317</v>
      </c>
      <c r="F23" s="241" t="s">
        <v>2</v>
      </c>
      <c r="G23" s="241" t="s">
        <v>61</v>
      </c>
      <c r="H23" s="240">
        <v>381</v>
      </c>
      <c r="I23" s="244">
        <f>100*H23/$C23</f>
        <v>3.7170731707317075</v>
      </c>
      <c r="J23" s="245" t="s">
        <v>2</v>
      </c>
      <c r="K23" s="241" t="s">
        <v>61</v>
      </c>
      <c r="L23" s="240">
        <v>4474</v>
      </c>
      <c r="M23" s="244">
        <f>100*L23/$C23</f>
        <v>43.64878048780488</v>
      </c>
    </row>
    <row r="24" spans="1:13" ht="16.5" customHeight="1">
      <c r="A24" s="219"/>
      <c r="B24" s="243"/>
      <c r="C24" s="242"/>
      <c r="D24" s="240"/>
      <c r="E24" s="239"/>
      <c r="F24" s="241"/>
      <c r="G24" s="239"/>
      <c r="H24" s="240"/>
      <c r="I24" s="239"/>
      <c r="J24" s="241"/>
      <c r="K24" s="239"/>
      <c r="L24" s="240"/>
      <c r="M24" s="239"/>
    </row>
    <row r="25" spans="1:13" ht="16.5" customHeight="1">
      <c r="A25" s="319" t="s">
        <v>402</v>
      </c>
      <c r="B25" s="434"/>
      <c r="C25" s="35">
        <f>SUM(C26:C29)</f>
        <v>50637</v>
      </c>
      <c r="D25" s="35">
        <f>SUM(D26:D29)</f>
        <v>29687</v>
      </c>
      <c r="E25" s="237">
        <f>100*D25/$C25</f>
        <v>58.62709086241286</v>
      </c>
      <c r="F25" s="35">
        <f>SUM(F26:F29)</f>
        <v>6713</v>
      </c>
      <c r="G25" s="237">
        <f>100*F25/$C25</f>
        <v>13.257104488812528</v>
      </c>
      <c r="H25" s="35">
        <f>SUM(H26:H29)</f>
        <v>1589</v>
      </c>
      <c r="I25" s="237">
        <f>100*H25/$C25</f>
        <v>3.138021604755416</v>
      </c>
      <c r="J25" s="238" t="s">
        <v>61</v>
      </c>
      <c r="K25" s="238" t="s">
        <v>61</v>
      </c>
      <c r="L25" s="35">
        <f>SUM(L26:L29)</f>
        <v>37989</v>
      </c>
      <c r="M25" s="237">
        <f>100*L25/$C25</f>
        <v>75.02221695598081</v>
      </c>
    </row>
    <row r="26" spans="1:13" ht="16.5" customHeight="1">
      <c r="A26" s="219"/>
      <c r="B26" s="243" t="s">
        <v>14</v>
      </c>
      <c r="C26" s="242">
        <v>15953</v>
      </c>
      <c r="D26" s="240">
        <v>9780</v>
      </c>
      <c r="E26" s="244">
        <f>100*D26/$C26</f>
        <v>61.30508368331975</v>
      </c>
      <c r="F26" s="241" t="s">
        <v>2</v>
      </c>
      <c r="G26" s="241" t="s">
        <v>61</v>
      </c>
      <c r="H26" s="245" t="s">
        <v>2</v>
      </c>
      <c r="I26" s="241" t="s">
        <v>61</v>
      </c>
      <c r="J26" s="245" t="s">
        <v>2</v>
      </c>
      <c r="K26" s="241" t="s">
        <v>61</v>
      </c>
      <c r="L26" s="240">
        <v>9780</v>
      </c>
      <c r="M26" s="244">
        <f>100*L26/$C26</f>
        <v>61.30508368331975</v>
      </c>
    </row>
    <row r="27" spans="1:13" ht="16.5" customHeight="1">
      <c r="A27" s="219"/>
      <c r="B27" s="243" t="s">
        <v>15</v>
      </c>
      <c r="C27" s="242">
        <v>15788</v>
      </c>
      <c r="D27" s="240">
        <v>10737</v>
      </c>
      <c r="E27" s="244">
        <f>100*D27/$C27</f>
        <v>68.00734735241956</v>
      </c>
      <c r="F27" s="241" t="s">
        <v>2</v>
      </c>
      <c r="G27" s="241" t="s">
        <v>61</v>
      </c>
      <c r="H27" s="240">
        <v>101</v>
      </c>
      <c r="I27" s="244">
        <f>100*H27/$C27</f>
        <v>0.6397263744616164</v>
      </c>
      <c r="J27" s="245" t="s">
        <v>2</v>
      </c>
      <c r="K27" s="241" t="s">
        <v>61</v>
      </c>
      <c r="L27" s="240">
        <v>10838</v>
      </c>
      <c r="M27" s="244">
        <f>100*L27/$C27</f>
        <v>68.64707372688117</v>
      </c>
    </row>
    <row r="28" spans="1:13" ht="16.5" customHeight="1">
      <c r="A28" s="219"/>
      <c r="B28" s="243" t="s">
        <v>16</v>
      </c>
      <c r="C28" s="242">
        <v>13934</v>
      </c>
      <c r="D28" s="240">
        <v>9170</v>
      </c>
      <c r="E28" s="244">
        <f>100*D28/$C28</f>
        <v>65.81024831347783</v>
      </c>
      <c r="F28" s="241">
        <v>2366</v>
      </c>
      <c r="G28" s="244">
        <f>100*F28/$C28</f>
        <v>16.980048801492753</v>
      </c>
      <c r="H28" s="240">
        <v>1277</v>
      </c>
      <c r="I28" s="244">
        <f>100*H28/$C28</f>
        <v>9.164633271135353</v>
      </c>
      <c r="J28" s="245" t="s">
        <v>2</v>
      </c>
      <c r="K28" s="241" t="s">
        <v>61</v>
      </c>
      <c r="L28" s="240">
        <v>12813</v>
      </c>
      <c r="M28" s="244">
        <f>100*L28/$C28</f>
        <v>91.95493038610593</v>
      </c>
    </row>
    <row r="29" spans="1:13" ht="16.5" customHeight="1">
      <c r="A29" s="219"/>
      <c r="B29" s="243" t="s">
        <v>17</v>
      </c>
      <c r="C29" s="242">
        <v>4962</v>
      </c>
      <c r="D29" s="241" t="s">
        <v>2</v>
      </c>
      <c r="E29" s="241" t="s">
        <v>61</v>
      </c>
      <c r="F29" s="241">
        <v>4347</v>
      </c>
      <c r="G29" s="244">
        <f>100*F29/$C29</f>
        <v>87.60580411124546</v>
      </c>
      <c r="H29" s="241">
        <v>211</v>
      </c>
      <c r="I29" s="244">
        <f>100*H29/$C29</f>
        <v>4.252317613865377</v>
      </c>
      <c r="J29" s="245" t="s">
        <v>2</v>
      </c>
      <c r="K29" s="241" t="s">
        <v>61</v>
      </c>
      <c r="L29" s="240">
        <v>4558</v>
      </c>
      <c r="M29" s="244">
        <f>100*L29/$C29</f>
        <v>91.85812172511085</v>
      </c>
    </row>
    <row r="30" spans="1:13" ht="16.5" customHeight="1">
      <c r="A30" s="219"/>
      <c r="B30" s="243"/>
      <c r="C30" s="242"/>
      <c r="D30" s="241"/>
      <c r="E30" s="239"/>
      <c r="F30" s="241"/>
      <c r="G30" s="239"/>
      <c r="H30" s="241"/>
      <c r="I30" s="239"/>
      <c r="J30" s="240"/>
      <c r="K30" s="239"/>
      <c r="L30" s="240"/>
      <c r="M30" s="239"/>
    </row>
    <row r="31" spans="1:13" ht="16.5" customHeight="1">
      <c r="A31" s="319" t="s">
        <v>401</v>
      </c>
      <c r="B31" s="434"/>
      <c r="C31" s="35">
        <f>SUM(C32:C39)</f>
        <v>84624</v>
      </c>
      <c r="D31" s="35">
        <f>SUM(D32:D39)</f>
        <v>51087</v>
      </c>
      <c r="E31" s="237">
        <f>100*D31/$C31</f>
        <v>60.369398752127054</v>
      </c>
      <c r="F31" s="35">
        <f>SUM(F32:F39)</f>
        <v>3357</v>
      </c>
      <c r="G31" s="237">
        <f>100*F31/$C31</f>
        <v>3.9669597277368123</v>
      </c>
      <c r="H31" s="35">
        <f>SUM(H32:H39)</f>
        <v>4087</v>
      </c>
      <c r="I31" s="237">
        <f>100*H31/$C31</f>
        <v>4.829599168084704</v>
      </c>
      <c r="J31" s="35">
        <f>SUM(J32:J39)</f>
        <v>664</v>
      </c>
      <c r="K31" s="237">
        <f>100*J31/$C31</f>
        <v>0.7846473813575345</v>
      </c>
      <c r="L31" s="35">
        <f>SUM(L32:L39)</f>
        <v>59195</v>
      </c>
      <c r="M31" s="237">
        <f aca="true" t="shared" si="3" ref="M31:M39">100*L31/$C31</f>
        <v>69.9506050293061</v>
      </c>
    </row>
    <row r="32" spans="1:13" ht="16.5" customHeight="1">
      <c r="A32" s="219"/>
      <c r="B32" s="243" t="s">
        <v>19</v>
      </c>
      <c r="C32" s="242">
        <v>12990</v>
      </c>
      <c r="D32" s="240">
        <v>12301</v>
      </c>
      <c r="E32" s="244">
        <f>100*D32/$C32</f>
        <v>94.69591993841416</v>
      </c>
      <c r="F32" s="241" t="s">
        <v>2</v>
      </c>
      <c r="G32" s="241" t="s">
        <v>61</v>
      </c>
      <c r="H32" s="240">
        <v>7</v>
      </c>
      <c r="I32" s="244">
        <f>100*H32/$C32</f>
        <v>0.05388760585065435</v>
      </c>
      <c r="J32" s="245" t="s">
        <v>2</v>
      </c>
      <c r="K32" s="241" t="s">
        <v>61</v>
      </c>
      <c r="L32" s="240">
        <v>12308</v>
      </c>
      <c r="M32" s="244">
        <f t="shared" si="3"/>
        <v>94.74980754426483</v>
      </c>
    </row>
    <row r="33" spans="1:13" ht="16.5" customHeight="1">
      <c r="A33" s="219"/>
      <c r="B33" s="243" t="s">
        <v>20</v>
      </c>
      <c r="C33" s="242">
        <v>22031</v>
      </c>
      <c r="D33" s="240">
        <v>11170</v>
      </c>
      <c r="E33" s="244">
        <f>100*D33/$C33</f>
        <v>50.701284553583584</v>
      </c>
      <c r="F33" s="240">
        <v>542</v>
      </c>
      <c r="G33" s="244">
        <f>100*F33/$C33</f>
        <v>2.460169760791612</v>
      </c>
      <c r="H33" s="240">
        <v>2359</v>
      </c>
      <c r="I33" s="244">
        <f>100*H33/$C33</f>
        <v>10.707639235622532</v>
      </c>
      <c r="J33" s="245" t="s">
        <v>2</v>
      </c>
      <c r="K33" s="241" t="s">
        <v>61</v>
      </c>
      <c r="L33" s="240">
        <v>14071</v>
      </c>
      <c r="M33" s="244">
        <f t="shared" si="3"/>
        <v>63.86909354999773</v>
      </c>
    </row>
    <row r="34" spans="1:13" ht="16.5" customHeight="1">
      <c r="A34" s="219"/>
      <c r="B34" s="243" t="s">
        <v>21</v>
      </c>
      <c r="C34" s="242">
        <v>41549</v>
      </c>
      <c r="D34" s="240">
        <v>24020</v>
      </c>
      <c r="E34" s="244">
        <f>100*D34/$C34</f>
        <v>57.811258995403016</v>
      </c>
      <c r="F34" s="241" t="s">
        <v>2</v>
      </c>
      <c r="G34" s="241" t="s">
        <v>61</v>
      </c>
      <c r="H34" s="240">
        <v>1644</v>
      </c>
      <c r="I34" s="244">
        <f>100*H34/$C34</f>
        <v>3.9567739295771256</v>
      </c>
      <c r="J34" s="245" t="s">
        <v>2</v>
      </c>
      <c r="K34" s="241" t="s">
        <v>61</v>
      </c>
      <c r="L34" s="240">
        <v>25664</v>
      </c>
      <c r="M34" s="244">
        <f t="shared" si="3"/>
        <v>61.76803292498015</v>
      </c>
    </row>
    <row r="35" spans="1:13" ht="16.5" customHeight="1">
      <c r="A35" s="219"/>
      <c r="B35" s="243" t="s">
        <v>22</v>
      </c>
      <c r="C35" s="242">
        <v>1270</v>
      </c>
      <c r="D35" s="241" t="s">
        <v>2</v>
      </c>
      <c r="E35" s="241" t="s">
        <v>61</v>
      </c>
      <c r="F35" s="241">
        <v>950</v>
      </c>
      <c r="G35" s="244">
        <f>100*F35/$C35</f>
        <v>74.80314960629921</v>
      </c>
      <c r="H35" s="241">
        <v>12</v>
      </c>
      <c r="I35" s="244">
        <f>100*H35/$C35</f>
        <v>0.9448818897637795</v>
      </c>
      <c r="J35" s="241">
        <v>62</v>
      </c>
      <c r="K35" s="244">
        <f>100*J35/$C35</f>
        <v>4.881889763779528</v>
      </c>
      <c r="L35" s="240">
        <v>1024</v>
      </c>
      <c r="M35" s="244">
        <f t="shared" si="3"/>
        <v>80.62992125984252</v>
      </c>
    </row>
    <row r="36" spans="1:13" ht="16.5" customHeight="1">
      <c r="A36" s="219"/>
      <c r="B36" s="243" t="s">
        <v>23</v>
      </c>
      <c r="C36" s="242">
        <v>1489</v>
      </c>
      <c r="D36" s="240">
        <v>963</v>
      </c>
      <c r="E36" s="244">
        <f>100*D36/$C36</f>
        <v>64.67427803895232</v>
      </c>
      <c r="F36" s="241" t="s">
        <v>2</v>
      </c>
      <c r="G36" s="241" t="s">
        <v>61</v>
      </c>
      <c r="H36" s="245" t="s">
        <v>2</v>
      </c>
      <c r="I36" s="241" t="s">
        <v>61</v>
      </c>
      <c r="J36" s="241">
        <v>495</v>
      </c>
      <c r="K36" s="244">
        <f>100*J36/$C36</f>
        <v>33.243787777031564</v>
      </c>
      <c r="L36" s="240">
        <v>1458</v>
      </c>
      <c r="M36" s="244">
        <f t="shared" si="3"/>
        <v>97.91806581598388</v>
      </c>
    </row>
    <row r="37" spans="1:13" ht="16.5" customHeight="1">
      <c r="A37" s="219"/>
      <c r="B37" s="243" t="s">
        <v>24</v>
      </c>
      <c r="C37" s="242">
        <v>3279</v>
      </c>
      <c r="D37" s="240">
        <v>1581</v>
      </c>
      <c r="E37" s="244">
        <f>100*D37/$C37</f>
        <v>48.21591948764868</v>
      </c>
      <c r="F37" s="241">
        <v>1509</v>
      </c>
      <c r="G37" s="244">
        <f>100*F37/$C37</f>
        <v>46.02012808783166</v>
      </c>
      <c r="H37" s="240">
        <v>56</v>
      </c>
      <c r="I37" s="244">
        <f>100*H37/$C37</f>
        <v>1.7078377554132358</v>
      </c>
      <c r="J37" s="245" t="s">
        <v>2</v>
      </c>
      <c r="K37" s="241" t="s">
        <v>61</v>
      </c>
      <c r="L37" s="240">
        <v>3146</v>
      </c>
      <c r="M37" s="244">
        <f t="shared" si="3"/>
        <v>95.94388533089356</v>
      </c>
    </row>
    <row r="38" spans="1:13" ht="16.5" customHeight="1">
      <c r="A38" s="219"/>
      <c r="B38" s="243" t="s">
        <v>25</v>
      </c>
      <c r="C38" s="242">
        <v>794</v>
      </c>
      <c r="D38" s="240">
        <v>123</v>
      </c>
      <c r="E38" s="244">
        <f>100*D38/$C38</f>
        <v>15.4911838790932</v>
      </c>
      <c r="F38" s="240">
        <v>356</v>
      </c>
      <c r="G38" s="244">
        <f>100*F38/$C38</f>
        <v>44.83627204030227</v>
      </c>
      <c r="H38" s="240">
        <v>9</v>
      </c>
      <c r="I38" s="244">
        <f>100*H38/$C38</f>
        <v>1.1335012594458438</v>
      </c>
      <c r="J38" s="240">
        <v>107</v>
      </c>
      <c r="K38" s="244">
        <f>100*J38/$C38</f>
        <v>13.476070528967254</v>
      </c>
      <c r="L38" s="240">
        <v>595</v>
      </c>
      <c r="M38" s="244">
        <f t="shared" si="3"/>
        <v>74.93702770780857</v>
      </c>
    </row>
    <row r="39" spans="1:13" ht="16.5" customHeight="1">
      <c r="A39" s="219"/>
      <c r="B39" s="243" t="s">
        <v>26</v>
      </c>
      <c r="C39" s="242">
        <v>1222</v>
      </c>
      <c r="D39" s="240">
        <v>929</v>
      </c>
      <c r="E39" s="244">
        <f>100*D39/$C39</f>
        <v>76.0229132569558</v>
      </c>
      <c r="F39" s="241" t="s">
        <v>2</v>
      </c>
      <c r="G39" s="241" t="s">
        <v>61</v>
      </c>
      <c r="H39" s="245" t="s">
        <v>2</v>
      </c>
      <c r="I39" s="241" t="s">
        <v>61</v>
      </c>
      <c r="J39" s="245" t="s">
        <v>2</v>
      </c>
      <c r="K39" s="241" t="s">
        <v>61</v>
      </c>
      <c r="L39" s="240">
        <v>929</v>
      </c>
      <c r="M39" s="244">
        <f t="shared" si="3"/>
        <v>76.0229132569558</v>
      </c>
    </row>
    <row r="40" spans="1:13" ht="16.5" customHeight="1">
      <c r="A40" s="219"/>
      <c r="B40" s="243"/>
      <c r="C40" s="242"/>
      <c r="D40" s="240"/>
      <c r="E40" s="239"/>
      <c r="F40" s="241"/>
      <c r="G40" s="239"/>
      <c r="H40" s="240"/>
      <c r="I40" s="239"/>
      <c r="J40" s="241"/>
      <c r="K40" s="239"/>
      <c r="L40" s="240"/>
      <c r="M40" s="239"/>
    </row>
    <row r="41" spans="1:13" ht="16.5" customHeight="1">
      <c r="A41" s="319" t="s">
        <v>400</v>
      </c>
      <c r="B41" s="434"/>
      <c r="C41" s="35">
        <f>SUM(C42:C46)</f>
        <v>97287</v>
      </c>
      <c r="D41" s="35">
        <f>SUM(D42:D46)</f>
        <v>64848</v>
      </c>
      <c r="E41" s="237">
        <f aca="true" t="shared" si="4" ref="E41:E46">100*D41/$C41</f>
        <v>66.65638780104227</v>
      </c>
      <c r="F41" s="35">
        <f>SUM(F42:F46)</f>
        <v>6887</v>
      </c>
      <c r="G41" s="237">
        <f>100*F41/$C41</f>
        <v>7.079054755517181</v>
      </c>
      <c r="H41" s="35">
        <f>SUM(H42:H46)</f>
        <v>1683</v>
      </c>
      <c r="I41" s="237">
        <f>100*H41/$C41</f>
        <v>1.7299330845847851</v>
      </c>
      <c r="J41" s="238" t="s">
        <v>61</v>
      </c>
      <c r="K41" s="238" t="s">
        <v>61</v>
      </c>
      <c r="L41" s="35">
        <f>SUM(L42:L46)</f>
        <v>73418</v>
      </c>
      <c r="M41" s="237">
        <f aca="true" t="shared" si="5" ref="M41:M46">100*L41/$C41</f>
        <v>75.46537564114425</v>
      </c>
    </row>
    <row r="42" spans="1:13" ht="16.5" customHeight="1">
      <c r="A42" s="219"/>
      <c r="B42" s="243" t="s">
        <v>28</v>
      </c>
      <c r="C42" s="242">
        <v>35324</v>
      </c>
      <c r="D42" s="240">
        <v>19704</v>
      </c>
      <c r="E42" s="244">
        <f t="shared" si="4"/>
        <v>55.78077227947005</v>
      </c>
      <c r="F42" s="241">
        <v>1332</v>
      </c>
      <c r="G42" s="244">
        <f>100*F42/$C42</f>
        <v>3.7708073830823237</v>
      </c>
      <c r="H42" s="240">
        <v>1265</v>
      </c>
      <c r="I42" s="244">
        <f>100*H42/$C42</f>
        <v>3.581134639338693</v>
      </c>
      <c r="J42" s="245" t="s">
        <v>2</v>
      </c>
      <c r="K42" s="241" t="s">
        <v>61</v>
      </c>
      <c r="L42" s="240">
        <v>22301</v>
      </c>
      <c r="M42" s="244">
        <f t="shared" si="5"/>
        <v>63.13271430189106</v>
      </c>
    </row>
    <row r="43" spans="1:13" ht="16.5" customHeight="1">
      <c r="A43" s="219"/>
      <c r="B43" s="243" t="s">
        <v>29</v>
      </c>
      <c r="C43" s="242">
        <v>10859</v>
      </c>
      <c r="D43" s="240">
        <v>5775</v>
      </c>
      <c r="E43" s="244">
        <f t="shared" si="4"/>
        <v>53.18169260521227</v>
      </c>
      <c r="F43" s="241">
        <v>3810</v>
      </c>
      <c r="G43" s="244">
        <f>100*F43/$C43</f>
        <v>35.08610369278939</v>
      </c>
      <c r="H43" s="245" t="s">
        <v>2</v>
      </c>
      <c r="I43" s="241" t="s">
        <v>61</v>
      </c>
      <c r="J43" s="245" t="s">
        <v>2</v>
      </c>
      <c r="K43" s="241" t="s">
        <v>61</v>
      </c>
      <c r="L43" s="240">
        <v>9585</v>
      </c>
      <c r="M43" s="244">
        <f t="shared" si="5"/>
        <v>88.26779629800166</v>
      </c>
    </row>
    <row r="44" spans="1:13" ht="16.5" customHeight="1">
      <c r="A44" s="219"/>
      <c r="B44" s="243" t="s">
        <v>30</v>
      </c>
      <c r="C44" s="242">
        <v>11730</v>
      </c>
      <c r="D44" s="240">
        <v>7365</v>
      </c>
      <c r="E44" s="244">
        <f t="shared" si="4"/>
        <v>62.78772378516624</v>
      </c>
      <c r="F44" s="241" t="s">
        <v>2</v>
      </c>
      <c r="G44" s="241" t="s">
        <v>61</v>
      </c>
      <c r="H44" s="245" t="s">
        <v>2</v>
      </c>
      <c r="I44" s="241" t="s">
        <v>61</v>
      </c>
      <c r="J44" s="245" t="s">
        <v>2</v>
      </c>
      <c r="K44" s="241" t="s">
        <v>61</v>
      </c>
      <c r="L44" s="240">
        <v>7365</v>
      </c>
      <c r="M44" s="244">
        <f t="shared" si="5"/>
        <v>62.78772378516624</v>
      </c>
    </row>
    <row r="45" spans="1:13" ht="16.5" customHeight="1">
      <c r="A45" s="219"/>
      <c r="B45" s="243" t="s">
        <v>31</v>
      </c>
      <c r="C45" s="242">
        <v>12805</v>
      </c>
      <c r="D45" s="240">
        <v>7681</v>
      </c>
      <c r="E45" s="244">
        <f t="shared" si="4"/>
        <v>59.98438110113237</v>
      </c>
      <c r="F45" s="241">
        <v>1745</v>
      </c>
      <c r="G45" s="244">
        <f>100*F45/$C45</f>
        <v>13.627489262007028</v>
      </c>
      <c r="H45" s="240">
        <v>65</v>
      </c>
      <c r="I45" s="244">
        <f>100*H45/$C45</f>
        <v>0.5076142131979695</v>
      </c>
      <c r="J45" s="245" t="s">
        <v>2</v>
      </c>
      <c r="K45" s="241" t="s">
        <v>61</v>
      </c>
      <c r="L45" s="240">
        <v>9491</v>
      </c>
      <c r="M45" s="244">
        <f t="shared" si="5"/>
        <v>74.11948457633737</v>
      </c>
    </row>
    <row r="46" spans="1:13" ht="16.5" customHeight="1">
      <c r="A46" s="219"/>
      <c r="B46" s="243" t="s">
        <v>32</v>
      </c>
      <c r="C46" s="242">
        <v>26569</v>
      </c>
      <c r="D46" s="240">
        <v>24323</v>
      </c>
      <c r="E46" s="244">
        <f t="shared" si="4"/>
        <v>91.54653919981934</v>
      </c>
      <c r="F46" s="241" t="s">
        <v>2</v>
      </c>
      <c r="G46" s="241" t="s">
        <v>61</v>
      </c>
      <c r="H46" s="240">
        <v>353</v>
      </c>
      <c r="I46" s="244">
        <f>100*H46/$C46</f>
        <v>1.3286160563062215</v>
      </c>
      <c r="J46" s="245" t="s">
        <v>2</v>
      </c>
      <c r="K46" s="241" t="s">
        <v>61</v>
      </c>
      <c r="L46" s="240">
        <v>24676</v>
      </c>
      <c r="M46" s="244">
        <f t="shared" si="5"/>
        <v>92.87515525612557</v>
      </c>
    </row>
    <row r="47" spans="1:13" ht="16.5" customHeight="1">
      <c r="A47" s="219"/>
      <c r="B47" s="243"/>
      <c r="C47" s="242"/>
      <c r="D47" s="240"/>
      <c r="E47" s="239"/>
      <c r="F47" s="240"/>
      <c r="G47" s="239"/>
      <c r="H47" s="240"/>
      <c r="I47" s="239"/>
      <c r="J47" s="241"/>
      <c r="K47" s="239"/>
      <c r="L47" s="240"/>
      <c r="M47" s="239"/>
    </row>
    <row r="48" spans="1:13" ht="16.5" customHeight="1">
      <c r="A48" s="319" t="s">
        <v>399</v>
      </c>
      <c r="B48" s="434"/>
      <c r="C48" s="35">
        <f>SUM(C49:C52)</f>
        <v>43223</v>
      </c>
      <c r="D48" s="35">
        <f>SUM(D49:D52)</f>
        <v>9903</v>
      </c>
      <c r="E48" s="237">
        <f>100*D48/$C48</f>
        <v>22.91141290516623</v>
      </c>
      <c r="F48" s="35">
        <f>SUM(F49:F52)</f>
        <v>8955</v>
      </c>
      <c r="G48" s="237">
        <f>100*F48/$C48</f>
        <v>20.718136177498092</v>
      </c>
      <c r="H48" s="35">
        <f>SUM(H49:H52)</f>
        <v>909</v>
      </c>
      <c r="I48" s="237">
        <f>100*H48/$C48</f>
        <v>2.1030469888716654</v>
      </c>
      <c r="J48" s="35">
        <f>SUM(J49:J52)</f>
        <v>974</v>
      </c>
      <c r="K48" s="237">
        <f>100*J48/$C48</f>
        <v>2.253429886865789</v>
      </c>
      <c r="L48" s="35">
        <f>SUM(L49:L52)</f>
        <v>20741</v>
      </c>
      <c r="M48" s="237">
        <f>100*L48/$C48</f>
        <v>47.986025958401775</v>
      </c>
    </row>
    <row r="49" spans="1:13" ht="16.5" customHeight="1">
      <c r="A49" s="219"/>
      <c r="B49" s="243" t="s">
        <v>34</v>
      </c>
      <c r="C49" s="242">
        <v>10619</v>
      </c>
      <c r="D49" s="241">
        <v>1520</v>
      </c>
      <c r="E49" s="244">
        <f>100*D49/$C49</f>
        <v>14.31396553347773</v>
      </c>
      <c r="F49" s="241">
        <v>550</v>
      </c>
      <c r="G49" s="244">
        <f>100*F49/$C49</f>
        <v>5.179395423297862</v>
      </c>
      <c r="H49" s="241">
        <v>606</v>
      </c>
      <c r="I49" s="244">
        <f>100*H49/$C49</f>
        <v>5.706752048215463</v>
      </c>
      <c r="J49" s="245" t="s">
        <v>2</v>
      </c>
      <c r="K49" s="241" t="s">
        <v>61</v>
      </c>
      <c r="L49" s="240">
        <v>2676</v>
      </c>
      <c r="M49" s="244">
        <f>100*L49/$C49</f>
        <v>25.200113004991053</v>
      </c>
    </row>
    <row r="50" spans="1:13" ht="16.5" customHeight="1">
      <c r="A50" s="219"/>
      <c r="B50" s="243" t="s">
        <v>35</v>
      </c>
      <c r="C50" s="242">
        <v>7545</v>
      </c>
      <c r="D50" s="241">
        <v>1310</v>
      </c>
      <c r="E50" s="244">
        <f>100*D50/$C50</f>
        <v>17.362491716368456</v>
      </c>
      <c r="F50" s="241">
        <v>1679</v>
      </c>
      <c r="G50" s="244">
        <f>100*F50/$C50</f>
        <v>22.253147779986747</v>
      </c>
      <c r="H50" s="241">
        <v>25</v>
      </c>
      <c r="I50" s="244">
        <f>100*H50/$C50</f>
        <v>0.3313452617627568</v>
      </c>
      <c r="J50" s="245" t="s">
        <v>2</v>
      </c>
      <c r="K50" s="241" t="s">
        <v>61</v>
      </c>
      <c r="L50" s="241">
        <v>3014</v>
      </c>
      <c r="M50" s="244">
        <f>100*L50/$C50</f>
        <v>39.94698475811796</v>
      </c>
    </row>
    <row r="51" spans="1:13" ht="16.5" customHeight="1">
      <c r="A51" s="219"/>
      <c r="B51" s="243" t="s">
        <v>36</v>
      </c>
      <c r="C51" s="242">
        <v>16095</v>
      </c>
      <c r="D51" s="241">
        <v>505</v>
      </c>
      <c r="E51" s="244">
        <f>100*D51/$C51</f>
        <v>3.1376203789996895</v>
      </c>
      <c r="F51" s="241">
        <v>4567</v>
      </c>
      <c r="G51" s="244">
        <f>100*F51/$C51</f>
        <v>28.375271823547685</v>
      </c>
      <c r="H51" s="241">
        <v>278</v>
      </c>
      <c r="I51" s="244">
        <f>100*H51/$C51</f>
        <v>1.7272444858651754</v>
      </c>
      <c r="J51" s="241">
        <v>974</v>
      </c>
      <c r="K51" s="244">
        <f>100*J51/$C51</f>
        <v>6.0515688101895</v>
      </c>
      <c r="L51" s="240">
        <v>6324</v>
      </c>
      <c r="M51" s="244">
        <f>100*L51/$C51</f>
        <v>39.29170549860205</v>
      </c>
    </row>
    <row r="52" spans="1:13" ht="16.5" customHeight="1">
      <c r="A52" s="219"/>
      <c r="B52" s="243" t="s">
        <v>37</v>
      </c>
      <c r="C52" s="242">
        <v>8964</v>
      </c>
      <c r="D52" s="240">
        <v>6568</v>
      </c>
      <c r="E52" s="244">
        <f>100*D52/$C52</f>
        <v>73.27086122266846</v>
      </c>
      <c r="F52" s="241">
        <v>2159</v>
      </c>
      <c r="G52" s="244">
        <f>100*F52/$C52</f>
        <v>24.085229808121376</v>
      </c>
      <c r="H52" s="245" t="s">
        <v>2</v>
      </c>
      <c r="I52" s="241" t="s">
        <v>61</v>
      </c>
      <c r="J52" s="245" t="s">
        <v>2</v>
      </c>
      <c r="K52" s="241" t="s">
        <v>61</v>
      </c>
      <c r="L52" s="240">
        <v>8727</v>
      </c>
      <c r="M52" s="244">
        <f>100*L52/$C52</f>
        <v>97.35609103078983</v>
      </c>
    </row>
    <row r="53" spans="1:13" ht="16.5" customHeight="1">
      <c r="A53" s="219"/>
      <c r="B53" s="243"/>
      <c r="C53" s="242"/>
      <c r="D53" s="240"/>
      <c r="E53" s="239"/>
      <c r="F53" s="241"/>
      <c r="G53" s="239"/>
      <c r="H53" s="240"/>
      <c r="I53" s="239"/>
      <c r="J53" s="240"/>
      <c r="K53" s="239"/>
      <c r="L53" s="240"/>
      <c r="M53" s="239"/>
    </row>
    <row r="54" spans="1:13" ht="16.5" customHeight="1">
      <c r="A54" s="319" t="s">
        <v>398</v>
      </c>
      <c r="B54" s="434"/>
      <c r="C54" s="35">
        <f>SUM(C55:C60)</f>
        <v>38037</v>
      </c>
      <c r="D54" s="35">
        <f>SUM(D55:D60)</f>
        <v>15117</v>
      </c>
      <c r="E54" s="237">
        <f aca="true" t="shared" si="6" ref="E54:E60">100*D54/$C54</f>
        <v>39.742881930751636</v>
      </c>
      <c r="F54" s="35">
        <f>SUM(F55:F60)</f>
        <v>12682</v>
      </c>
      <c r="G54" s="237">
        <f aca="true" t="shared" si="7" ref="G54:G60">100*F54/$C54</f>
        <v>33.34122039067224</v>
      </c>
      <c r="H54" s="35">
        <f>SUM(H55:H60)</f>
        <v>343</v>
      </c>
      <c r="I54" s="237">
        <f>100*H54/$C54</f>
        <v>0.9017535557483503</v>
      </c>
      <c r="J54" s="238" t="s">
        <v>61</v>
      </c>
      <c r="K54" s="238" t="s">
        <v>61</v>
      </c>
      <c r="L54" s="35">
        <f>SUM(L55:L60)</f>
        <v>28142</v>
      </c>
      <c r="M54" s="237">
        <f aca="true" t="shared" si="8" ref="M54:M60">100*L54/$C54</f>
        <v>73.98585587717223</v>
      </c>
    </row>
    <row r="55" spans="1:13" ht="16.5" customHeight="1">
      <c r="A55" s="219"/>
      <c r="B55" s="243" t="s">
        <v>39</v>
      </c>
      <c r="C55" s="242">
        <v>6040</v>
      </c>
      <c r="D55" s="240">
        <v>2135</v>
      </c>
      <c r="E55" s="244">
        <f t="shared" si="6"/>
        <v>35.347682119205295</v>
      </c>
      <c r="F55" s="241">
        <v>3837</v>
      </c>
      <c r="G55" s="244">
        <f t="shared" si="7"/>
        <v>63.526490066225165</v>
      </c>
      <c r="H55" s="240">
        <v>13</v>
      </c>
      <c r="I55" s="244">
        <f>100*H55/$C55</f>
        <v>0.2152317880794702</v>
      </c>
      <c r="J55" s="245" t="s">
        <v>2</v>
      </c>
      <c r="K55" s="241" t="s">
        <v>61</v>
      </c>
      <c r="L55" s="240">
        <v>5985</v>
      </c>
      <c r="M55" s="244">
        <f t="shared" si="8"/>
        <v>99.08940397350993</v>
      </c>
    </row>
    <row r="56" spans="1:13" ht="16.5" customHeight="1">
      <c r="A56" s="219"/>
      <c r="B56" s="243" t="s">
        <v>40</v>
      </c>
      <c r="C56" s="242">
        <v>5931</v>
      </c>
      <c r="D56" s="241">
        <v>3266</v>
      </c>
      <c r="E56" s="244">
        <f t="shared" si="6"/>
        <v>55.0665992244141</v>
      </c>
      <c r="F56" s="241">
        <v>438</v>
      </c>
      <c r="G56" s="244">
        <f t="shared" si="7"/>
        <v>7.384926656550329</v>
      </c>
      <c r="H56" s="241">
        <v>3</v>
      </c>
      <c r="I56" s="244">
        <f>100*H56/$C56</f>
        <v>0.05058168942842691</v>
      </c>
      <c r="J56" s="245" t="s">
        <v>2</v>
      </c>
      <c r="K56" s="241" t="s">
        <v>61</v>
      </c>
      <c r="L56" s="240">
        <v>3707</v>
      </c>
      <c r="M56" s="244">
        <f t="shared" si="8"/>
        <v>62.50210757039285</v>
      </c>
    </row>
    <row r="57" spans="1:13" ht="16.5" customHeight="1">
      <c r="A57" s="219"/>
      <c r="B57" s="243" t="s">
        <v>41</v>
      </c>
      <c r="C57" s="242">
        <v>7988</v>
      </c>
      <c r="D57" s="241">
        <v>2530</v>
      </c>
      <c r="E57" s="244">
        <f t="shared" si="6"/>
        <v>31.672508763144716</v>
      </c>
      <c r="F57" s="241">
        <v>3614</v>
      </c>
      <c r="G57" s="244">
        <f t="shared" si="7"/>
        <v>45.242864296444665</v>
      </c>
      <c r="H57" s="241">
        <v>198</v>
      </c>
      <c r="I57" s="244">
        <f>100*H57/$C57</f>
        <v>2.4787180771156736</v>
      </c>
      <c r="J57" s="245" t="s">
        <v>2</v>
      </c>
      <c r="K57" s="241" t="s">
        <v>61</v>
      </c>
      <c r="L57" s="240">
        <v>6342</v>
      </c>
      <c r="M57" s="244">
        <f t="shared" si="8"/>
        <v>79.39409113670506</v>
      </c>
    </row>
    <row r="58" spans="1:13" ht="16.5" customHeight="1">
      <c r="A58" s="219"/>
      <c r="B58" s="243" t="s">
        <v>42</v>
      </c>
      <c r="C58" s="242">
        <v>9093</v>
      </c>
      <c r="D58" s="240">
        <v>2839</v>
      </c>
      <c r="E58" s="244">
        <f t="shared" si="6"/>
        <v>31.221818981634225</v>
      </c>
      <c r="F58" s="241">
        <v>1245</v>
      </c>
      <c r="G58" s="244">
        <f t="shared" si="7"/>
        <v>13.691850874298911</v>
      </c>
      <c r="H58" s="245" t="s">
        <v>2</v>
      </c>
      <c r="I58" s="241" t="s">
        <v>61</v>
      </c>
      <c r="J58" s="245" t="s">
        <v>2</v>
      </c>
      <c r="K58" s="241" t="s">
        <v>61</v>
      </c>
      <c r="L58" s="240">
        <v>4084</v>
      </c>
      <c r="M58" s="244">
        <f t="shared" si="8"/>
        <v>44.913669855933136</v>
      </c>
    </row>
    <row r="59" spans="1:13" ht="16.5" customHeight="1">
      <c r="A59" s="219"/>
      <c r="B59" s="243" t="s">
        <v>43</v>
      </c>
      <c r="C59" s="242">
        <v>3634</v>
      </c>
      <c r="D59" s="240">
        <v>917</v>
      </c>
      <c r="E59" s="244">
        <f t="shared" si="6"/>
        <v>25.23390203632361</v>
      </c>
      <c r="F59" s="241">
        <v>1933</v>
      </c>
      <c r="G59" s="244">
        <f t="shared" si="7"/>
        <v>53.19207484865162</v>
      </c>
      <c r="H59" s="240">
        <v>87</v>
      </c>
      <c r="I59" s="244">
        <f>100*H59/$C59</f>
        <v>2.3940561364887176</v>
      </c>
      <c r="J59" s="245" t="s">
        <v>2</v>
      </c>
      <c r="K59" s="241" t="s">
        <v>61</v>
      </c>
      <c r="L59" s="240">
        <v>2937</v>
      </c>
      <c r="M59" s="244">
        <f t="shared" si="8"/>
        <v>80.82003302146396</v>
      </c>
    </row>
    <row r="60" spans="1:13" ht="16.5" customHeight="1">
      <c r="A60" s="219"/>
      <c r="B60" s="243" t="s">
        <v>44</v>
      </c>
      <c r="C60" s="242">
        <v>5351</v>
      </c>
      <c r="D60" s="240">
        <v>3430</v>
      </c>
      <c r="E60" s="244">
        <f t="shared" si="6"/>
        <v>64.10016819286115</v>
      </c>
      <c r="F60" s="241">
        <v>1615</v>
      </c>
      <c r="G60" s="244">
        <f t="shared" si="7"/>
        <v>30.181274528125584</v>
      </c>
      <c r="H60" s="240">
        <v>42</v>
      </c>
      <c r="I60" s="244">
        <f>100*H60/$C60</f>
        <v>0.7849000186880957</v>
      </c>
      <c r="J60" s="245" t="s">
        <v>2</v>
      </c>
      <c r="K60" s="241" t="s">
        <v>61</v>
      </c>
      <c r="L60" s="240">
        <v>5087</v>
      </c>
      <c r="M60" s="244">
        <f t="shared" si="8"/>
        <v>95.06634273967482</v>
      </c>
    </row>
    <row r="61" spans="1:13" ht="16.5" customHeight="1">
      <c r="A61" s="219"/>
      <c r="B61" s="243"/>
      <c r="C61" s="242"/>
      <c r="D61" s="240"/>
      <c r="E61" s="239"/>
      <c r="F61" s="241"/>
      <c r="G61" s="239"/>
      <c r="H61" s="240"/>
      <c r="I61" s="239"/>
      <c r="J61" s="240"/>
      <c r="K61" s="239"/>
      <c r="L61" s="240"/>
      <c r="M61" s="239"/>
    </row>
    <row r="62" spans="1:13" ht="16.5" customHeight="1">
      <c r="A62" s="319" t="s">
        <v>397</v>
      </c>
      <c r="B62" s="434"/>
      <c r="C62" s="35">
        <f>SUM(C63:C66)</f>
        <v>37755</v>
      </c>
      <c r="D62" s="35">
        <f>SUM(D63:D66)</f>
        <v>6103</v>
      </c>
      <c r="E62" s="237">
        <f>100*D62/$C62</f>
        <v>16.164746391206464</v>
      </c>
      <c r="F62" s="35">
        <f>SUM(F63:F66)</f>
        <v>4518</v>
      </c>
      <c r="G62" s="237">
        <f>100*F62/$C62</f>
        <v>11.96662693682956</v>
      </c>
      <c r="H62" s="35">
        <f>SUM(H63:H66)</f>
        <v>3123</v>
      </c>
      <c r="I62" s="237">
        <f>100*H62/$C62</f>
        <v>8.271752085816448</v>
      </c>
      <c r="J62" s="238" t="s">
        <v>61</v>
      </c>
      <c r="K62" s="238" t="s">
        <v>61</v>
      </c>
      <c r="L62" s="35">
        <f>SUM(L63:L66)</f>
        <v>13744</v>
      </c>
      <c r="M62" s="237">
        <f>100*L62/$C62</f>
        <v>36.40312541385247</v>
      </c>
    </row>
    <row r="63" spans="1:13" ht="16.5" customHeight="1">
      <c r="A63" s="219"/>
      <c r="B63" s="243" t="s">
        <v>46</v>
      </c>
      <c r="C63" s="242">
        <v>11742</v>
      </c>
      <c r="D63" s="241">
        <v>1335</v>
      </c>
      <c r="E63" s="244">
        <f>100*D63/$C63</f>
        <v>11.369443025038324</v>
      </c>
      <c r="F63" s="241">
        <v>120</v>
      </c>
      <c r="G63" s="244">
        <f>100*F63/$C63</f>
        <v>1.021972406745018</v>
      </c>
      <c r="H63" s="241">
        <v>1439</v>
      </c>
      <c r="I63" s="244">
        <f>100*H63/$C63</f>
        <v>12.25515244421734</v>
      </c>
      <c r="J63" s="245" t="s">
        <v>2</v>
      </c>
      <c r="K63" s="241" t="s">
        <v>61</v>
      </c>
      <c r="L63" s="240">
        <v>2894</v>
      </c>
      <c r="M63" s="244">
        <f>100*L63/$C63</f>
        <v>24.64656787600068</v>
      </c>
    </row>
    <row r="64" spans="1:13" ht="16.5" customHeight="1">
      <c r="A64" s="219"/>
      <c r="B64" s="243" t="s">
        <v>47</v>
      </c>
      <c r="C64" s="242">
        <v>8831</v>
      </c>
      <c r="D64" s="240">
        <v>2623</v>
      </c>
      <c r="E64" s="244">
        <f>100*D64/$C64</f>
        <v>29.702185482957763</v>
      </c>
      <c r="F64" s="241">
        <v>741</v>
      </c>
      <c r="G64" s="244">
        <f>100*F64/$C64</f>
        <v>8.390895708300306</v>
      </c>
      <c r="H64" s="240">
        <v>305</v>
      </c>
      <c r="I64" s="244">
        <f>100*H64/$C64</f>
        <v>3.4537424980183444</v>
      </c>
      <c r="J64" s="245" t="s">
        <v>2</v>
      </c>
      <c r="K64" s="241" t="s">
        <v>61</v>
      </c>
      <c r="L64" s="240">
        <v>3669</v>
      </c>
      <c r="M64" s="244">
        <f>100*L64/$C64</f>
        <v>41.546823689276415</v>
      </c>
    </row>
    <row r="65" spans="1:13" ht="16.5" customHeight="1">
      <c r="A65" s="219"/>
      <c r="B65" s="243" t="s">
        <v>48</v>
      </c>
      <c r="C65" s="242">
        <v>12310</v>
      </c>
      <c r="D65" s="241">
        <v>2145</v>
      </c>
      <c r="E65" s="244">
        <f>100*D65/$C65</f>
        <v>17.42485783915516</v>
      </c>
      <c r="F65" s="241">
        <v>242</v>
      </c>
      <c r="G65" s="244">
        <f>100*F65/$C65</f>
        <v>1.9658813972380178</v>
      </c>
      <c r="H65" s="241">
        <v>334</v>
      </c>
      <c r="I65" s="244">
        <f>100*H65/$C65</f>
        <v>2.7132412672623882</v>
      </c>
      <c r="J65" s="245" t="s">
        <v>2</v>
      </c>
      <c r="K65" s="241" t="s">
        <v>61</v>
      </c>
      <c r="L65" s="240">
        <v>2721</v>
      </c>
      <c r="M65" s="244">
        <f>100*L65/$C65</f>
        <v>22.103980503655563</v>
      </c>
    </row>
    <row r="66" spans="1:13" ht="16.5" customHeight="1">
      <c r="A66" s="219"/>
      <c r="B66" s="243" t="s">
        <v>49</v>
      </c>
      <c r="C66" s="242">
        <v>4872</v>
      </c>
      <c r="D66" s="241" t="s">
        <v>2</v>
      </c>
      <c r="E66" s="244" t="e">
        <f>100*D66/$C66</f>
        <v>#VALUE!</v>
      </c>
      <c r="F66" s="241">
        <v>3415</v>
      </c>
      <c r="G66" s="244">
        <f>100*F66/$C66</f>
        <v>70.09441707717569</v>
      </c>
      <c r="H66" s="241">
        <v>1045</v>
      </c>
      <c r="I66" s="244">
        <f>100*H66/$C66</f>
        <v>21.449096880131364</v>
      </c>
      <c r="J66" s="245" t="s">
        <v>2</v>
      </c>
      <c r="K66" s="241" t="s">
        <v>61</v>
      </c>
      <c r="L66" s="240">
        <v>4460</v>
      </c>
      <c r="M66" s="244">
        <f>100*L66/$C66</f>
        <v>91.54351395730706</v>
      </c>
    </row>
    <row r="67" spans="1:13" ht="16.5" customHeight="1">
      <c r="A67" s="219"/>
      <c r="B67" s="243"/>
      <c r="C67" s="242"/>
      <c r="D67" s="241"/>
      <c r="E67" s="239"/>
      <c r="F67" s="241"/>
      <c r="G67" s="239"/>
      <c r="H67" s="241"/>
      <c r="I67" s="239"/>
      <c r="J67" s="240"/>
      <c r="K67" s="239"/>
      <c r="L67" s="240"/>
      <c r="M67" s="239"/>
    </row>
    <row r="68" spans="1:13" ht="16.5" customHeight="1">
      <c r="A68" s="319" t="s">
        <v>396</v>
      </c>
      <c r="B68" s="434"/>
      <c r="C68" s="35">
        <f>SUM(C69)</f>
        <v>8346</v>
      </c>
      <c r="D68" s="35">
        <f>SUM(D69)</f>
        <v>162</v>
      </c>
      <c r="E68" s="237">
        <f>100*D68/$C68</f>
        <v>1.9410496046010064</v>
      </c>
      <c r="F68" s="35">
        <f>SUM(F69)</f>
        <v>873</v>
      </c>
      <c r="G68" s="237">
        <f>100*F68/$C68</f>
        <v>10.460100647016535</v>
      </c>
      <c r="H68" s="35">
        <f>SUM(H69)</f>
        <v>208</v>
      </c>
      <c r="I68" s="237">
        <f>100*H68/$C68</f>
        <v>2.4922118380062304</v>
      </c>
      <c r="J68" s="238" t="s">
        <v>61</v>
      </c>
      <c r="K68" s="238" t="s">
        <v>61</v>
      </c>
      <c r="L68" s="35">
        <f>SUM(L69)</f>
        <v>1243</v>
      </c>
      <c r="M68" s="237">
        <f>100*L68/$C68</f>
        <v>14.893362089623771</v>
      </c>
    </row>
    <row r="69" spans="1:13" ht="16.5" customHeight="1">
      <c r="A69" s="236"/>
      <c r="B69" s="235" t="s">
        <v>51</v>
      </c>
      <c r="C69" s="234">
        <v>8346</v>
      </c>
      <c r="D69" s="233">
        <v>162</v>
      </c>
      <c r="E69" s="230">
        <f>100*D69/$C69</f>
        <v>1.9410496046010064</v>
      </c>
      <c r="F69" s="233">
        <v>873</v>
      </c>
      <c r="G69" s="230">
        <f>100*F69/$C69</f>
        <v>10.460100647016535</v>
      </c>
      <c r="H69" s="233">
        <v>208</v>
      </c>
      <c r="I69" s="230">
        <f>100*H69/$C69</f>
        <v>2.4922118380062304</v>
      </c>
      <c r="J69" s="233" t="s">
        <v>2</v>
      </c>
      <c r="K69" s="232" t="s">
        <v>61</v>
      </c>
      <c r="L69" s="231">
        <v>1243</v>
      </c>
      <c r="M69" s="230">
        <f>100*L69/$C69</f>
        <v>14.893362089623771</v>
      </c>
    </row>
    <row r="70" spans="1:13" ht="16.5" customHeight="1">
      <c r="A70" s="42" t="s">
        <v>395</v>
      </c>
      <c r="B70" s="229"/>
      <c r="C70" s="130"/>
      <c r="D70" s="7"/>
      <c r="E70" s="6"/>
      <c r="F70" s="6"/>
      <c r="G70" s="134"/>
      <c r="H70" s="134"/>
      <c r="I70" s="134"/>
      <c r="J70" s="134"/>
      <c r="K70" s="134"/>
      <c r="L70" s="151"/>
      <c r="M70" s="52"/>
    </row>
    <row r="71" spans="1:13" ht="16.5" customHeight="1">
      <c r="A71" s="164" t="s">
        <v>394</v>
      </c>
      <c r="B71" s="164"/>
      <c r="C71" s="7"/>
      <c r="D71" s="7"/>
      <c r="E71" s="6"/>
      <c r="F71" s="6"/>
      <c r="G71" s="134"/>
      <c r="H71" s="134"/>
      <c r="I71" s="134"/>
      <c r="J71" s="134"/>
      <c r="K71" s="134"/>
      <c r="L71" s="151"/>
      <c r="M71" s="52"/>
    </row>
    <row r="72" spans="1:13" ht="16.5" customHeight="1">
      <c r="A72" s="228" t="s">
        <v>393</v>
      </c>
      <c r="B72" s="228"/>
      <c r="C72" s="78"/>
      <c r="D72" s="78"/>
      <c r="E72" s="78"/>
      <c r="F72" s="78"/>
      <c r="G72" s="52"/>
      <c r="H72" s="52"/>
      <c r="I72" s="52"/>
      <c r="J72" s="52"/>
      <c r="K72" s="52"/>
      <c r="L72" s="52"/>
      <c r="M72" s="52"/>
    </row>
  </sheetData>
  <sheetProtection/>
  <mergeCells count="28">
    <mergeCell ref="A20:B20"/>
    <mergeCell ref="A3:M3"/>
    <mergeCell ref="A8:B8"/>
    <mergeCell ref="A9:B9"/>
    <mergeCell ref="A10:B10"/>
    <mergeCell ref="A7:B7"/>
    <mergeCell ref="L5:M5"/>
    <mergeCell ref="A5:B6"/>
    <mergeCell ref="J5:K5"/>
    <mergeCell ref="H5:I5"/>
    <mergeCell ref="A41:B41"/>
    <mergeCell ref="A11:B11"/>
    <mergeCell ref="A68:B68"/>
    <mergeCell ref="A22:B22"/>
    <mergeCell ref="A25:B25"/>
    <mergeCell ref="A48:B48"/>
    <mergeCell ref="A54:B54"/>
    <mergeCell ref="A62:B62"/>
    <mergeCell ref="A31:B31"/>
    <mergeCell ref="A19:B19"/>
    <mergeCell ref="A14:B14"/>
    <mergeCell ref="A18:B18"/>
    <mergeCell ref="A13:B13"/>
    <mergeCell ref="F5:G5"/>
    <mergeCell ref="C5:C6"/>
    <mergeCell ref="A15:B15"/>
    <mergeCell ref="A16:B16"/>
    <mergeCell ref="A17:B17"/>
  </mergeCells>
  <printOptions horizontalCentered="1" verticalCentered="1"/>
  <pageMargins left="0.5118110236220472" right="0.31496062992125984" top="0.15748031496062992" bottom="0.15748031496062992" header="0" footer="0"/>
  <pageSetup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2"/>
  <sheetViews>
    <sheetView zoomScalePageLayoutView="0" workbookViewId="0" topLeftCell="A1">
      <selection activeCell="A3" sqref="A3:AO3"/>
    </sheetView>
  </sheetViews>
  <sheetFormatPr defaultColWidth="10.59765625" defaultRowHeight="17.25" customHeight="1"/>
  <cols>
    <col min="1" max="1" width="3.69921875" style="0" customWidth="1"/>
    <col min="2" max="2" width="15" style="0" customWidth="1"/>
    <col min="3" max="3" width="2.5" style="0" customWidth="1"/>
    <col min="4" max="4" width="7.5" style="0" customWidth="1"/>
    <col min="5" max="5" width="9.3984375" style="0" customWidth="1"/>
    <col min="6" max="6" width="6.19921875" style="0" customWidth="1"/>
    <col min="7" max="7" width="3.69921875" style="0" customWidth="1"/>
    <col min="8" max="8" width="6.19921875" style="0" customWidth="1"/>
    <col min="9" max="9" width="7.5" style="0" customWidth="1"/>
    <col min="10" max="10" width="3.69921875" style="0" customWidth="1"/>
    <col min="11" max="11" width="7.5" style="0" customWidth="1"/>
    <col min="12" max="12" width="6.19921875" style="0" customWidth="1"/>
    <col min="13" max="13" width="3.69921875" style="0" customWidth="1"/>
    <col min="14" max="14" width="6.19921875" style="0" customWidth="1"/>
    <col min="15" max="15" width="7.5" style="0" customWidth="1"/>
    <col min="16" max="16" width="3.69921875" style="0" customWidth="1"/>
    <col min="17" max="17" width="7.5" style="0" customWidth="1"/>
    <col min="18" max="18" width="6.19921875" style="0" customWidth="1"/>
    <col min="19" max="19" width="3.69921875" style="0" customWidth="1"/>
    <col min="20" max="20" width="6.19921875" style="0" customWidth="1"/>
    <col min="21" max="21" width="7.5" style="0" customWidth="1"/>
    <col min="22" max="22" width="3.69921875" style="0" customWidth="1"/>
    <col min="23" max="23" width="7.5" style="0" customWidth="1"/>
    <col min="24" max="24" width="6.19921875" style="0" customWidth="1"/>
    <col min="25" max="25" width="3.69921875" style="0" customWidth="1"/>
    <col min="26" max="26" width="6.19921875" style="0" customWidth="1"/>
    <col min="27" max="27" width="7.5" style="0" customWidth="1"/>
    <col min="28" max="28" width="3.69921875" style="0" customWidth="1"/>
    <col min="29" max="29" width="7.5" style="0" customWidth="1"/>
    <col min="30" max="30" width="6.19921875" style="0" customWidth="1"/>
    <col min="31" max="31" width="3.69921875" style="0" customWidth="1"/>
    <col min="32" max="33" width="6.19921875" style="0" customWidth="1"/>
    <col min="34" max="34" width="3.69921875" style="0" customWidth="1"/>
    <col min="35" max="35" width="3.09765625" style="0" customWidth="1"/>
    <col min="36" max="36" width="1.8984375" style="0" customWidth="1"/>
    <col min="37" max="37" width="3.69921875" style="0" customWidth="1"/>
    <col min="38" max="38" width="6.19921875" style="0" customWidth="1"/>
    <col min="39" max="39" width="3.69921875" style="0" customWidth="1"/>
    <col min="40" max="40" width="3.09765625" style="0" customWidth="1"/>
    <col min="41" max="41" width="1.8984375" style="0" customWidth="1"/>
  </cols>
  <sheetData>
    <row r="1" spans="1:41" ht="17.25" customHeight="1">
      <c r="A1" s="50" t="s">
        <v>420</v>
      </c>
      <c r="AO1" s="51" t="s">
        <v>489</v>
      </c>
    </row>
    <row r="3" spans="1:41" ht="17.25" customHeight="1">
      <c r="A3" s="303" t="s">
        <v>486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</row>
    <row r="4" spans="1:41" ht="17.25" customHeight="1" thickBot="1">
      <c r="A4" s="52"/>
      <c r="B4" s="52"/>
      <c r="C4" s="52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5" t="s">
        <v>485</v>
      </c>
      <c r="AO4" s="52"/>
    </row>
    <row r="5" spans="1:41" ht="17.25" customHeight="1">
      <c r="A5" s="377" t="s">
        <v>484</v>
      </c>
      <c r="B5" s="451"/>
      <c r="C5" s="459" t="s">
        <v>483</v>
      </c>
      <c r="D5" s="460"/>
      <c r="E5" s="460" t="s">
        <v>482</v>
      </c>
      <c r="F5" s="460" t="s">
        <v>481</v>
      </c>
      <c r="G5" s="462"/>
      <c r="H5" s="462"/>
      <c r="I5" s="462"/>
      <c r="J5" s="462"/>
      <c r="K5" s="462"/>
      <c r="L5" s="338" t="s">
        <v>480</v>
      </c>
      <c r="M5" s="339"/>
      <c r="N5" s="339"/>
      <c r="O5" s="339"/>
      <c r="P5" s="339"/>
      <c r="Q5" s="355"/>
      <c r="R5" s="464" t="s">
        <v>487</v>
      </c>
      <c r="S5" s="468"/>
      <c r="T5" s="468"/>
      <c r="U5" s="468"/>
      <c r="V5" s="468"/>
      <c r="W5" s="442"/>
      <c r="X5" s="464" t="s">
        <v>488</v>
      </c>
      <c r="Y5" s="465"/>
      <c r="Z5" s="465"/>
      <c r="AA5" s="465"/>
      <c r="AB5" s="465"/>
      <c r="AC5" s="466"/>
      <c r="AD5" s="338" t="s">
        <v>479</v>
      </c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40"/>
    </row>
    <row r="6" spans="1:41" ht="17.25" customHeight="1">
      <c r="A6" s="388"/>
      <c r="B6" s="452"/>
      <c r="C6" s="461"/>
      <c r="D6" s="461"/>
      <c r="E6" s="463"/>
      <c r="F6" s="463"/>
      <c r="G6" s="463"/>
      <c r="H6" s="463"/>
      <c r="I6" s="463"/>
      <c r="J6" s="463"/>
      <c r="K6" s="463"/>
      <c r="L6" s="341"/>
      <c r="M6" s="342"/>
      <c r="N6" s="342"/>
      <c r="O6" s="342"/>
      <c r="P6" s="342"/>
      <c r="Q6" s="346"/>
      <c r="R6" s="469"/>
      <c r="S6" s="470"/>
      <c r="T6" s="470"/>
      <c r="U6" s="470"/>
      <c r="V6" s="470"/>
      <c r="W6" s="471"/>
      <c r="X6" s="394"/>
      <c r="Y6" s="397"/>
      <c r="Z6" s="397"/>
      <c r="AA6" s="397"/>
      <c r="AB6" s="397"/>
      <c r="AC6" s="467"/>
      <c r="AD6" s="341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3"/>
    </row>
    <row r="7" spans="1:41" ht="17.25" customHeight="1">
      <c r="A7" s="388"/>
      <c r="B7" s="452"/>
      <c r="C7" s="461"/>
      <c r="D7" s="461"/>
      <c r="E7" s="463"/>
      <c r="F7" s="461" t="s">
        <v>478</v>
      </c>
      <c r="G7" s="461"/>
      <c r="H7" s="461"/>
      <c r="I7" s="461" t="s">
        <v>477</v>
      </c>
      <c r="J7" s="461"/>
      <c r="K7" s="461"/>
      <c r="L7" s="349" t="s">
        <v>478</v>
      </c>
      <c r="M7" s="351"/>
      <c r="N7" s="350"/>
      <c r="O7" s="349" t="s">
        <v>477</v>
      </c>
      <c r="P7" s="351"/>
      <c r="Q7" s="350"/>
      <c r="R7" s="349" t="s">
        <v>478</v>
      </c>
      <c r="S7" s="351"/>
      <c r="T7" s="350"/>
      <c r="U7" s="349" t="s">
        <v>477</v>
      </c>
      <c r="V7" s="351"/>
      <c r="W7" s="350"/>
      <c r="X7" s="349" t="s">
        <v>478</v>
      </c>
      <c r="Y7" s="351"/>
      <c r="Z7" s="350"/>
      <c r="AA7" s="349" t="s">
        <v>477</v>
      </c>
      <c r="AB7" s="351"/>
      <c r="AC7" s="350"/>
      <c r="AD7" s="349" t="s">
        <v>478</v>
      </c>
      <c r="AE7" s="351"/>
      <c r="AF7" s="350"/>
      <c r="AG7" s="349" t="s">
        <v>477</v>
      </c>
      <c r="AH7" s="351"/>
      <c r="AI7" s="351"/>
      <c r="AJ7" s="351"/>
      <c r="AK7" s="351"/>
      <c r="AL7" s="351"/>
      <c r="AM7" s="351"/>
      <c r="AN7" s="351"/>
      <c r="AO7" s="295"/>
    </row>
    <row r="8" spans="1:41" ht="17.25" customHeight="1">
      <c r="A8" s="448" t="s">
        <v>476</v>
      </c>
      <c r="B8" s="117"/>
      <c r="C8" s="116"/>
      <c r="D8" s="270" t="s">
        <v>466</v>
      </c>
      <c r="E8" s="294">
        <f>SUM(E14,E23,E26,E28)</f>
        <v>4</v>
      </c>
      <c r="F8" s="220" t="s">
        <v>2</v>
      </c>
      <c r="G8" s="291" t="s">
        <v>428</v>
      </c>
      <c r="H8" s="290">
        <f>SUM(H14,H23,H26,H28)</f>
        <v>51</v>
      </c>
      <c r="I8" s="224">
        <f>MINA(I14,I23,I26,I28)</f>
        <v>6.8</v>
      </c>
      <c r="J8" s="291" t="s">
        <v>428</v>
      </c>
      <c r="K8" s="293">
        <f>MAX(K14,K23,K26,K28)</f>
        <v>8.1</v>
      </c>
      <c r="L8" s="220" t="s">
        <v>2</v>
      </c>
      <c r="M8" s="291" t="s">
        <v>428</v>
      </c>
      <c r="N8" s="290">
        <f>SUM(N14,N23,N26,N28)</f>
        <v>51</v>
      </c>
      <c r="O8" s="224">
        <f>MINA(O14,O23,O26,O28)</f>
        <v>8.2</v>
      </c>
      <c r="P8" s="291" t="s">
        <v>428</v>
      </c>
      <c r="Q8" s="292">
        <f>MAX(Q14,Q23,Q26,Q28)</f>
        <v>13</v>
      </c>
      <c r="R8" s="220" t="s">
        <v>2</v>
      </c>
      <c r="S8" s="291" t="s">
        <v>428</v>
      </c>
      <c r="T8" s="290">
        <f>SUM(T14,T23,T26,T28)</f>
        <v>51</v>
      </c>
      <c r="U8" s="220" t="s">
        <v>441</v>
      </c>
      <c r="V8" s="282" t="s">
        <v>426</v>
      </c>
      <c r="W8" s="293">
        <f>MAX(W14,W23,W26,W28)</f>
        <v>0.8</v>
      </c>
      <c r="X8" s="220" t="s">
        <v>2</v>
      </c>
      <c r="Y8" s="291" t="s">
        <v>428</v>
      </c>
      <c r="Z8" s="290">
        <f>SUM(Z14,Z23,Z26,Z28)</f>
        <v>51</v>
      </c>
      <c r="AA8" s="220" t="s">
        <v>450</v>
      </c>
      <c r="AB8" s="282" t="s">
        <v>426</v>
      </c>
      <c r="AC8" s="292">
        <f>MAX(AC14,AC23,AC26,AC28)</f>
        <v>20</v>
      </c>
      <c r="AD8" s="224">
        <f>SUM(AD14,AD23,AD26,AD28)</f>
        <v>39</v>
      </c>
      <c r="AE8" s="291" t="s">
        <v>428</v>
      </c>
      <c r="AF8" s="290">
        <f>SUM(AF14,AF23,AF26,AF28)</f>
        <v>51</v>
      </c>
      <c r="AG8" s="157">
        <v>2</v>
      </c>
      <c r="AH8" s="118" t="s">
        <v>433</v>
      </c>
      <c r="AI8" s="288">
        <v>10</v>
      </c>
      <c r="AJ8" s="289">
        <v>0</v>
      </c>
      <c r="AK8" s="118" t="s">
        <v>426</v>
      </c>
      <c r="AL8" s="298">
        <v>1.7</v>
      </c>
      <c r="AM8" s="118" t="s">
        <v>433</v>
      </c>
      <c r="AN8" s="288">
        <v>10</v>
      </c>
      <c r="AO8" s="287">
        <v>3</v>
      </c>
    </row>
    <row r="9" spans="1:41" ht="17.25" customHeight="1">
      <c r="A9" s="457"/>
      <c r="B9" s="115"/>
      <c r="C9" s="6"/>
      <c r="D9" s="175" t="s">
        <v>443</v>
      </c>
      <c r="E9" s="286">
        <f>SUM(E15,E18,E21,E24,E27,E29,E30,E34,E37,E39,E40,E42,E47,E49,E53:E56)</f>
        <v>22</v>
      </c>
      <c r="F9" s="220">
        <f>SUM(F15,F18,F21,F24,F27,F29,F30,F34,F37,F39,F40,F42,F47,F49,F53:F56)</f>
        <v>17</v>
      </c>
      <c r="G9" s="282" t="s">
        <v>428</v>
      </c>
      <c r="H9" s="281">
        <f>SUM(H15,H18,H21,H24,H27,H29,H30,H34,H37,H39,H40,H42,H47,H49,H53:H56)</f>
        <v>342</v>
      </c>
      <c r="I9" s="220">
        <f>MINA(I15,I18,I21,I24,I27,I29,I30,I34,I37,I39,I40,I42,I47,I49,I53:I56)</f>
        <v>6.4</v>
      </c>
      <c r="J9" s="282" t="s">
        <v>428</v>
      </c>
      <c r="K9" s="285">
        <f>MAX(K15,K18,K21,K24,K27,K29,K30,K34,K37,K39,K40,K42,K47,K49,K53:K57)</f>
        <v>9.7</v>
      </c>
      <c r="L9" s="220">
        <f>SUM(L15,L18,L21,L24,L27,L29,L30,L34,L37,L39,L40,L42,L47,L49,L53:L56)</f>
        <v>7</v>
      </c>
      <c r="M9" s="282" t="s">
        <v>428</v>
      </c>
      <c r="N9" s="281">
        <f>SUM(N15,N18,N21,N24,N27,N29,N30,N34,N37,N39,N40,N42,N47,N49,N53:N56)</f>
        <v>342</v>
      </c>
      <c r="O9" s="220">
        <f>MINA(O15,O18,O21,O24,O27,O29,O30,O34,O37,O39,O40,O42,O47,O49,O53:O56)</f>
        <v>5.5</v>
      </c>
      <c r="P9" s="282" t="s">
        <v>428</v>
      </c>
      <c r="Q9" s="283">
        <f>MAX(Q15,Q18,Q21,Q24,Q27,Q29,Q30,Q34,Q37,Q39,Q40,Q42,Q47,Q49,Q53:Q56)</f>
        <v>14</v>
      </c>
      <c r="R9" s="220">
        <f>SUM(R15,R18,R21,R24,R27,R29,R30,R34,R37,R39,R40,R42,R47,R49,R53:R56)</f>
        <v>32</v>
      </c>
      <c r="S9" s="282" t="s">
        <v>428</v>
      </c>
      <c r="T9" s="281">
        <f>SUM(T15,T18,T21,T24,T27,T29,T30,T34,T37,T39,T40,T42,T47,T49,T53:T56)</f>
        <v>342</v>
      </c>
      <c r="U9" s="220">
        <v>0.5</v>
      </c>
      <c r="V9" s="282" t="s">
        <v>426</v>
      </c>
      <c r="W9" s="285">
        <f>MAX(W15,W18,W21,W24,W27,W29,W30,W34,W37,W39,W40,W42,W47,W49,W53:W56)</f>
        <v>5.5</v>
      </c>
      <c r="X9" s="220">
        <f>SUM(X15,X18,X21,X24,X27,X29,X30,X34,X37,X39,X40,X42,X47,X49,X53:X56)</f>
        <v>16</v>
      </c>
      <c r="Y9" s="282" t="s">
        <v>428</v>
      </c>
      <c r="Z9" s="281">
        <f>SUM(Z15,Z18,Z21,Z24,Z27,Z29,Z30,Z34,Z37,Z39,Z40,Z42,Z47,Z49,Z53:Z56)</f>
        <v>342</v>
      </c>
      <c r="AA9" s="220">
        <v>1</v>
      </c>
      <c r="AB9" s="282" t="s">
        <v>426</v>
      </c>
      <c r="AC9" s="283">
        <f>MAX(AC15,AC18,AC21,AC24,AC27,AC29,AC30,AC34,AC37,AC39,AC40,AC42,AC47,AC49,AC53:AC56)</f>
        <v>170</v>
      </c>
      <c r="AD9" s="220">
        <f>SUM(AD15,AD18,AD21,AD24,AD27,AD29,AD30,AD34,AD37,AD39,AD40,AD42,AD47,AD49,AD53:AD56)</f>
        <v>241</v>
      </c>
      <c r="AE9" s="282" t="s">
        <v>428</v>
      </c>
      <c r="AF9" s="281">
        <f>SUM(AF15,AF18,AF21,AF24,AF27,AF29,AF30,AF34,AF37,AF39,AF40,AF42,AF47,AF49,AF53:AF56)</f>
        <v>342</v>
      </c>
      <c r="AG9" s="60">
        <v>2.3</v>
      </c>
      <c r="AH9" s="9" t="s">
        <v>433</v>
      </c>
      <c r="AI9" s="268">
        <v>10</v>
      </c>
      <c r="AJ9" s="272">
        <v>0</v>
      </c>
      <c r="AK9" s="9" t="s">
        <v>426</v>
      </c>
      <c r="AL9" s="296">
        <v>4.9</v>
      </c>
      <c r="AM9" s="9" t="s">
        <v>433</v>
      </c>
      <c r="AN9" s="268">
        <v>10</v>
      </c>
      <c r="AO9" s="271">
        <v>5</v>
      </c>
    </row>
    <row r="10" spans="1:41" ht="17.25" customHeight="1">
      <c r="A10" s="457"/>
      <c r="B10" s="453" t="s">
        <v>475</v>
      </c>
      <c r="C10" s="6"/>
      <c r="D10" s="175" t="s">
        <v>442</v>
      </c>
      <c r="E10" s="286">
        <f>SUM(E16,E19,E20,E22,E25,E31,E35,E38,E41,E43,E45,E46,E48,E50,E51,E57)</f>
        <v>18</v>
      </c>
      <c r="F10" s="220">
        <f>SUM(F16,F19,F20,F22,F25,F31,F35,F38,F41,F43,F45,F46,F48,F50,F51,F57)</f>
        <v>9</v>
      </c>
      <c r="G10" s="282" t="s">
        <v>428</v>
      </c>
      <c r="H10" s="281">
        <f>SUM(H16,H19,H20,H22,H25,H31,H35,H38,H41,H43,H45,H46,H48,H50,H51,H57)</f>
        <v>324</v>
      </c>
      <c r="I10" s="220">
        <f>MINA(I16,I19,I20,I22,I25,I31,I35,I38,I41,I43,I45,I46,I48,I50,I51,I57)</f>
        <v>6.2</v>
      </c>
      <c r="J10" s="282" t="s">
        <v>428</v>
      </c>
      <c r="K10" s="285">
        <f>MAX(K16,K19,K20,K22,K25,K31,K35,K38,K41,K43,K45,K46,K48,K50,K51,K57)</f>
        <v>9.4</v>
      </c>
      <c r="L10" s="220">
        <f>SUM(L16,L19,L20,L22,L25,L31,L35,L38,L41,L43,L45,L46,L48,L50,L51,L57)</f>
        <v>5</v>
      </c>
      <c r="M10" s="282" t="s">
        <v>428</v>
      </c>
      <c r="N10" s="281">
        <f>SUM(N16,N19,N20,N22,N25,N31,N35,N38,N41,N43,N45,N46,N48,N50,N51,N57)</f>
        <v>324</v>
      </c>
      <c r="O10" s="220">
        <f>MINA(O16,O19,O20,O22,O25,O31,O35,O38,O41,O43,O45,O46,O48,O50,O51,O57)</f>
        <v>3.9</v>
      </c>
      <c r="P10" s="282" t="s">
        <v>428</v>
      </c>
      <c r="Q10" s="283">
        <f>MAX(Q16,Q19,Q20,Q22,Q25,Q31,Q35,Q38,Q41,Q43,Q45,Q46,Q48,Q50,Q51,Q57)</f>
        <v>15</v>
      </c>
      <c r="R10" s="220">
        <f>SUM(R16,R19,R20,R22,R25,R31,R35,R38,R41,R43,R45,R46,R48,R50,R51,R57)</f>
        <v>72</v>
      </c>
      <c r="S10" s="282" t="s">
        <v>428</v>
      </c>
      <c r="T10" s="281">
        <f>SUM(T16,T19,T20,T22,T25,T31,T35,T38,T41,T43,T45,T46,T48,T50,T51,T57)</f>
        <v>324</v>
      </c>
      <c r="U10" s="220">
        <v>0.5</v>
      </c>
      <c r="V10" s="282" t="s">
        <v>426</v>
      </c>
      <c r="W10" s="285">
        <f>MAX(W16,W19,W20,W22,W25,W31,W35,W38,W41,W43,W45,W46,W48,W50,W51,W57)</f>
        <v>11</v>
      </c>
      <c r="X10" s="220">
        <f>SUM(X16,X19,X20,X22,X25,X31,X35,X38,X41,X43,X45,X46,X48,X50,X51,X57)</f>
        <v>17</v>
      </c>
      <c r="Y10" s="282" t="s">
        <v>428</v>
      </c>
      <c r="Z10" s="281">
        <f>SUM(Z16,Z19,Z20,Z22,Z25,Z31,Z35,Z38,Z41,Z43,Z45,Z46,Z48,Z50,Z51,Z57)</f>
        <v>324</v>
      </c>
      <c r="AA10" s="220">
        <v>1</v>
      </c>
      <c r="AB10" s="282" t="s">
        <v>426</v>
      </c>
      <c r="AC10" s="283">
        <f>MAX(AC16,AC19,AC20,AC22,AC25,AC31,AC35,AC38,AC41,AC43,AC45,AC46,AC48,AC50,AC51,AC57)</f>
        <v>130</v>
      </c>
      <c r="AD10" s="220">
        <f>SUM(AD16,AD19,AD20,AD22,AD25,AD31,AD35,AD38,AD41,AD43,AD45,AD46,AD48,AD50,AD51,AD57)</f>
        <v>178</v>
      </c>
      <c r="AE10" s="282" t="s">
        <v>428</v>
      </c>
      <c r="AF10" s="281">
        <f>SUM(AF16,AF19,AF20,AF22,AF25,AF31,AF35,AF38,AF41,AF43,AF45,AF46,AF48,AF50,AF51,AF57)</f>
        <v>324</v>
      </c>
      <c r="AG10" s="60">
        <v>1.7</v>
      </c>
      <c r="AH10" s="9" t="s">
        <v>433</v>
      </c>
      <c r="AI10" s="268">
        <v>10</v>
      </c>
      <c r="AJ10" s="272">
        <v>1</v>
      </c>
      <c r="AK10" s="9" t="s">
        <v>426</v>
      </c>
      <c r="AL10" s="296">
        <v>1.2</v>
      </c>
      <c r="AM10" s="9" t="s">
        <v>433</v>
      </c>
      <c r="AN10" s="268">
        <v>10</v>
      </c>
      <c r="AO10" s="271">
        <v>6</v>
      </c>
    </row>
    <row r="11" spans="1:41" ht="17.25" customHeight="1">
      <c r="A11" s="457"/>
      <c r="B11" s="453"/>
      <c r="C11" s="6"/>
      <c r="D11" s="175" t="s">
        <v>448</v>
      </c>
      <c r="E11" s="286">
        <f>SUM(E17,E36,E44,E52)</f>
        <v>5</v>
      </c>
      <c r="F11" s="220">
        <f>SUM(F17,F36,F44,F52)</f>
        <v>4</v>
      </c>
      <c r="G11" s="282" t="s">
        <v>428</v>
      </c>
      <c r="H11" s="281">
        <f>SUM(H17,H36,H44,H52)</f>
        <v>108</v>
      </c>
      <c r="I11" s="220">
        <f>MINA(I17,I36,I44,I52)</f>
        <v>6.7</v>
      </c>
      <c r="J11" s="282" t="s">
        <v>428</v>
      </c>
      <c r="K11" s="285">
        <f>MAX(K17,K36,K44,K52)</f>
        <v>9.6</v>
      </c>
      <c r="L11" s="220">
        <f>SUM(L17,L36,L44,L52)</f>
        <v>18</v>
      </c>
      <c r="M11" s="282" t="s">
        <v>428</v>
      </c>
      <c r="N11" s="281">
        <f>SUM(N17,N36,N44,N52)</f>
        <v>108</v>
      </c>
      <c r="O11" s="220">
        <f>MINA(O17,O36,O44,O52)</f>
        <v>1.9</v>
      </c>
      <c r="P11" s="282" t="s">
        <v>428</v>
      </c>
      <c r="Q11" s="283">
        <f>MAX(Q17,Q36,Q44,Q52)</f>
        <v>13</v>
      </c>
      <c r="R11" s="220">
        <f>SUM(R17,R36,R44,R52)</f>
        <v>20</v>
      </c>
      <c r="S11" s="282" t="s">
        <v>428</v>
      </c>
      <c r="T11" s="281">
        <f>SUM(T17,T36,T44,T52)</f>
        <v>108</v>
      </c>
      <c r="U11" s="220">
        <v>0.6</v>
      </c>
      <c r="V11" s="282" t="s">
        <v>426</v>
      </c>
      <c r="W11" s="285">
        <f>MAX(W17,W36,W44,W52)</f>
        <v>10</v>
      </c>
      <c r="X11" s="220" t="s">
        <v>2</v>
      </c>
      <c r="Y11" s="282" t="s">
        <v>428</v>
      </c>
      <c r="Z11" s="281">
        <f>SUM(Z17,Z36,Z44,Z52)</f>
        <v>108</v>
      </c>
      <c r="AA11" s="220">
        <f>MINA(AA17,AA36,AA44,AA52)</f>
        <v>4</v>
      </c>
      <c r="AB11" s="282" t="s">
        <v>426</v>
      </c>
      <c r="AC11" s="283">
        <f>MAX(AC17,AC36,AC44,AC52)</f>
        <v>34</v>
      </c>
      <c r="AD11" s="220" t="s">
        <v>2</v>
      </c>
      <c r="AE11" s="282" t="s">
        <v>428</v>
      </c>
      <c r="AF11" s="281">
        <f>SUM(AF17,AF36,AF44,AF52)</f>
        <v>108</v>
      </c>
      <c r="AG11" s="60">
        <v>2.3</v>
      </c>
      <c r="AH11" s="9" t="s">
        <v>433</v>
      </c>
      <c r="AI11" s="268">
        <v>10</v>
      </c>
      <c r="AJ11" s="272">
        <v>2</v>
      </c>
      <c r="AK11" s="9" t="s">
        <v>426</v>
      </c>
      <c r="AL11" s="296">
        <v>7.9</v>
      </c>
      <c r="AM11" s="9" t="s">
        <v>433</v>
      </c>
      <c r="AN11" s="268">
        <v>10</v>
      </c>
      <c r="AO11" s="271">
        <v>6</v>
      </c>
    </row>
    <row r="12" spans="1:41" ht="17.25" customHeight="1">
      <c r="A12" s="457"/>
      <c r="B12" s="275"/>
      <c r="C12" s="6"/>
      <c r="D12" s="175" t="s">
        <v>464</v>
      </c>
      <c r="E12" s="286">
        <f>SUM(E32)</f>
        <v>1</v>
      </c>
      <c r="F12" s="220" t="s">
        <v>2</v>
      </c>
      <c r="G12" s="282" t="s">
        <v>428</v>
      </c>
      <c r="H12" s="281">
        <f>SUM(H32)</f>
        <v>24</v>
      </c>
      <c r="I12" s="220">
        <f>MINA(I32)</f>
        <v>6.9</v>
      </c>
      <c r="J12" s="282" t="s">
        <v>428</v>
      </c>
      <c r="K12" s="285">
        <f>MAX(K32)</f>
        <v>7.7</v>
      </c>
      <c r="L12" s="220" t="s">
        <v>2</v>
      </c>
      <c r="M12" s="282" t="s">
        <v>428</v>
      </c>
      <c r="N12" s="281">
        <f>SUM(N32)</f>
        <v>24</v>
      </c>
      <c r="O12" s="220">
        <f>MINA(O32)</f>
        <v>6.7</v>
      </c>
      <c r="P12" s="282" t="s">
        <v>428</v>
      </c>
      <c r="Q12" s="283">
        <f>MAX(Q32)</f>
        <v>13</v>
      </c>
      <c r="R12" s="220" t="s">
        <v>2</v>
      </c>
      <c r="S12" s="282" t="s">
        <v>428</v>
      </c>
      <c r="T12" s="281">
        <f>SUM(T32)</f>
        <v>24</v>
      </c>
      <c r="U12" s="220">
        <f>MINA(U32)</f>
        <v>0.5</v>
      </c>
      <c r="V12" s="282" t="s">
        <v>426</v>
      </c>
      <c r="W12" s="285">
        <f>MAX(W32)</f>
        <v>5.9</v>
      </c>
      <c r="X12" s="220" t="s">
        <v>2</v>
      </c>
      <c r="Y12" s="282" t="s">
        <v>428</v>
      </c>
      <c r="Z12" s="281">
        <f>SUM(Z32)</f>
        <v>24</v>
      </c>
      <c r="AA12" s="220">
        <f>MINA(AA32)</f>
        <v>3</v>
      </c>
      <c r="AB12" s="282" t="s">
        <v>426</v>
      </c>
      <c r="AC12" s="283">
        <f>MAX(AC32)</f>
        <v>37</v>
      </c>
      <c r="AD12" s="220" t="s">
        <v>2</v>
      </c>
      <c r="AE12" s="282" t="s">
        <v>428</v>
      </c>
      <c r="AF12" s="281">
        <f>SUM(AF32)</f>
        <v>24</v>
      </c>
      <c r="AG12" s="74">
        <v>1.1</v>
      </c>
      <c r="AH12" s="9" t="s">
        <v>433</v>
      </c>
      <c r="AI12" s="268">
        <v>10</v>
      </c>
      <c r="AJ12" s="272">
        <v>3</v>
      </c>
      <c r="AK12" s="9" t="s">
        <v>426</v>
      </c>
      <c r="AL12" s="296">
        <v>4.9</v>
      </c>
      <c r="AM12" s="9" t="s">
        <v>433</v>
      </c>
      <c r="AN12" s="268">
        <v>10</v>
      </c>
      <c r="AO12" s="271">
        <v>4</v>
      </c>
    </row>
    <row r="13" spans="1:41" ht="17.25" customHeight="1">
      <c r="A13" s="457"/>
      <c r="B13" s="275"/>
      <c r="C13" s="6"/>
      <c r="D13" s="175" t="s">
        <v>462</v>
      </c>
      <c r="E13" s="286">
        <f>SUM(E33)</f>
        <v>1</v>
      </c>
      <c r="F13" s="220" t="s">
        <v>2</v>
      </c>
      <c r="G13" s="282" t="s">
        <v>428</v>
      </c>
      <c r="H13" s="281">
        <f>SUM(H33)</f>
        <v>24</v>
      </c>
      <c r="I13" s="297">
        <f>MINA(I33)</f>
        <v>7</v>
      </c>
      <c r="J13" s="282" t="s">
        <v>428</v>
      </c>
      <c r="K13" s="285">
        <f>MAX(K33)</f>
        <v>8.4</v>
      </c>
      <c r="L13" s="220" t="s">
        <v>2</v>
      </c>
      <c r="M13" s="282" t="s">
        <v>428</v>
      </c>
      <c r="N13" s="281">
        <f>SUM(N33)</f>
        <v>24</v>
      </c>
      <c r="O13" s="297">
        <f>MINA(O33)</f>
        <v>8.7</v>
      </c>
      <c r="P13" s="282" t="s">
        <v>428</v>
      </c>
      <c r="Q13" s="283">
        <f>MAX(Q33)</f>
        <v>13</v>
      </c>
      <c r="R13" s="220" t="s">
        <v>2</v>
      </c>
      <c r="S13" s="282" t="s">
        <v>428</v>
      </c>
      <c r="T13" s="281">
        <f>SUM(T33)</f>
        <v>24</v>
      </c>
      <c r="U13" s="284">
        <f>MINA(U33)</f>
        <v>1.1</v>
      </c>
      <c r="V13" s="282" t="s">
        <v>426</v>
      </c>
      <c r="W13" s="285">
        <f>MAX(W33)</f>
        <v>6.7</v>
      </c>
      <c r="X13" s="220" t="s">
        <v>2</v>
      </c>
      <c r="Y13" s="282" t="s">
        <v>428</v>
      </c>
      <c r="Z13" s="281">
        <f>SUM(Z33)</f>
        <v>24</v>
      </c>
      <c r="AA13" s="284">
        <f>MINA(AA33)</f>
        <v>3</v>
      </c>
      <c r="AB13" s="282" t="s">
        <v>426</v>
      </c>
      <c r="AC13" s="283">
        <f>MAX(AC33)</f>
        <v>19</v>
      </c>
      <c r="AD13" s="220" t="s">
        <v>2</v>
      </c>
      <c r="AE13" s="282" t="s">
        <v>428</v>
      </c>
      <c r="AF13" s="281">
        <f>SUM(AF33)</f>
        <v>24</v>
      </c>
      <c r="AG13" s="5">
        <v>1.7</v>
      </c>
      <c r="AH13" s="9" t="s">
        <v>433</v>
      </c>
      <c r="AI13" s="268">
        <v>10</v>
      </c>
      <c r="AJ13" s="272">
        <v>3</v>
      </c>
      <c r="AK13" s="9" t="s">
        <v>426</v>
      </c>
      <c r="AL13" s="296">
        <v>7.9</v>
      </c>
      <c r="AM13" s="9" t="s">
        <v>433</v>
      </c>
      <c r="AN13" s="268">
        <v>10</v>
      </c>
      <c r="AO13" s="271">
        <v>4</v>
      </c>
    </row>
    <row r="14" spans="1:41" ht="17.25" customHeight="1">
      <c r="A14" s="457"/>
      <c r="B14" s="275"/>
      <c r="C14" s="6"/>
      <c r="D14" s="175" t="s">
        <v>466</v>
      </c>
      <c r="E14" s="111">
        <v>1</v>
      </c>
      <c r="F14" s="5" t="s">
        <v>2</v>
      </c>
      <c r="G14" s="9" t="s">
        <v>428</v>
      </c>
      <c r="H14" s="164">
        <v>24</v>
      </c>
      <c r="I14" s="60">
        <v>6.8</v>
      </c>
      <c r="J14" s="296" t="s">
        <v>426</v>
      </c>
      <c r="K14" s="269">
        <v>8</v>
      </c>
      <c r="L14" s="5" t="s">
        <v>2</v>
      </c>
      <c r="M14" s="9" t="s">
        <v>428</v>
      </c>
      <c r="N14" s="164">
        <v>24</v>
      </c>
      <c r="O14" s="60">
        <v>8.2</v>
      </c>
      <c r="P14" s="9" t="s">
        <v>426</v>
      </c>
      <c r="Q14" s="164">
        <v>13</v>
      </c>
      <c r="R14" s="5" t="s">
        <v>2</v>
      </c>
      <c r="S14" s="9" t="s">
        <v>428</v>
      </c>
      <c r="T14" s="164">
        <v>24</v>
      </c>
      <c r="U14" s="5" t="s">
        <v>441</v>
      </c>
      <c r="V14" s="9" t="s">
        <v>426</v>
      </c>
      <c r="W14" s="278">
        <v>0.8</v>
      </c>
      <c r="X14" s="5" t="s">
        <v>2</v>
      </c>
      <c r="Y14" s="9" t="s">
        <v>428</v>
      </c>
      <c r="Z14" s="164">
        <v>24</v>
      </c>
      <c r="AA14" s="5" t="s">
        <v>450</v>
      </c>
      <c r="AB14" s="9" t="s">
        <v>426</v>
      </c>
      <c r="AC14" s="164">
        <v>11</v>
      </c>
      <c r="AD14" s="6">
        <v>18</v>
      </c>
      <c r="AE14" s="9" t="s">
        <v>428</v>
      </c>
      <c r="AF14" s="164">
        <v>24</v>
      </c>
      <c r="AG14" s="60">
        <v>2.3</v>
      </c>
      <c r="AH14" s="9" t="s">
        <v>433</v>
      </c>
      <c r="AI14" s="268">
        <v>10</v>
      </c>
      <c r="AJ14" s="272">
        <v>1</v>
      </c>
      <c r="AK14" s="9" t="s">
        <v>426</v>
      </c>
      <c r="AL14" s="296">
        <v>1.7</v>
      </c>
      <c r="AM14" s="9" t="s">
        <v>433</v>
      </c>
      <c r="AN14" s="268">
        <v>10</v>
      </c>
      <c r="AO14" s="271">
        <v>3</v>
      </c>
    </row>
    <row r="15" spans="1:41" ht="17.25" customHeight="1">
      <c r="A15" s="457"/>
      <c r="B15" s="453" t="s">
        <v>474</v>
      </c>
      <c r="C15" s="6"/>
      <c r="D15" s="175" t="s">
        <v>443</v>
      </c>
      <c r="E15" s="111">
        <v>1</v>
      </c>
      <c r="F15" s="5" t="s">
        <v>2</v>
      </c>
      <c r="G15" s="9" t="s">
        <v>428</v>
      </c>
      <c r="H15" s="164">
        <v>24</v>
      </c>
      <c r="I15" s="60">
        <v>6.9</v>
      </c>
      <c r="J15" s="296" t="s">
        <v>426</v>
      </c>
      <c r="K15" s="269">
        <v>7.6</v>
      </c>
      <c r="L15" s="5" t="s">
        <v>2</v>
      </c>
      <c r="M15" s="9" t="s">
        <v>428</v>
      </c>
      <c r="N15" s="164">
        <v>24</v>
      </c>
      <c r="O15" s="60">
        <v>8.2</v>
      </c>
      <c r="P15" s="9" t="s">
        <v>426</v>
      </c>
      <c r="Q15" s="164">
        <v>12</v>
      </c>
      <c r="R15" s="6">
        <v>9</v>
      </c>
      <c r="S15" s="9" t="s">
        <v>428</v>
      </c>
      <c r="T15" s="164">
        <v>24</v>
      </c>
      <c r="U15" s="5">
        <v>0.5</v>
      </c>
      <c r="V15" s="9" t="s">
        <v>426</v>
      </c>
      <c r="W15" s="278">
        <v>5.5</v>
      </c>
      <c r="X15" s="5" t="s">
        <v>2</v>
      </c>
      <c r="Y15" s="9" t="s">
        <v>428</v>
      </c>
      <c r="Z15" s="164">
        <v>24</v>
      </c>
      <c r="AA15" s="6">
        <v>1</v>
      </c>
      <c r="AB15" s="9" t="s">
        <v>426</v>
      </c>
      <c r="AC15" s="164">
        <v>11</v>
      </c>
      <c r="AD15" s="6">
        <v>22</v>
      </c>
      <c r="AE15" s="9" t="s">
        <v>428</v>
      </c>
      <c r="AF15" s="164">
        <v>24</v>
      </c>
      <c r="AG15" s="60">
        <v>4.9</v>
      </c>
      <c r="AH15" s="9" t="s">
        <v>433</v>
      </c>
      <c r="AI15" s="268">
        <v>10</v>
      </c>
      <c r="AJ15" s="272">
        <v>2</v>
      </c>
      <c r="AK15" s="9" t="s">
        <v>426</v>
      </c>
      <c r="AL15" s="296">
        <v>7.9</v>
      </c>
      <c r="AM15" s="9" t="s">
        <v>433</v>
      </c>
      <c r="AN15" s="268">
        <v>10</v>
      </c>
      <c r="AO15" s="271">
        <v>4</v>
      </c>
    </row>
    <row r="16" spans="1:41" ht="17.25" customHeight="1">
      <c r="A16" s="457"/>
      <c r="B16" s="453"/>
      <c r="C16" s="6"/>
      <c r="D16" s="175" t="s">
        <v>442</v>
      </c>
      <c r="E16" s="111">
        <v>2</v>
      </c>
      <c r="F16" s="5" t="s">
        <v>2</v>
      </c>
      <c r="G16" s="9" t="s">
        <v>428</v>
      </c>
      <c r="H16" s="164">
        <v>48</v>
      </c>
      <c r="I16" s="60">
        <v>6.8</v>
      </c>
      <c r="J16" s="296" t="s">
        <v>426</v>
      </c>
      <c r="K16" s="269">
        <v>8.5</v>
      </c>
      <c r="L16" s="5" t="s">
        <v>2</v>
      </c>
      <c r="M16" s="9" t="s">
        <v>428</v>
      </c>
      <c r="N16" s="164">
        <v>48</v>
      </c>
      <c r="O16" s="60">
        <v>5.8</v>
      </c>
      <c r="P16" s="9" t="s">
        <v>426</v>
      </c>
      <c r="Q16" s="164">
        <v>14</v>
      </c>
      <c r="R16" s="6">
        <v>9</v>
      </c>
      <c r="S16" s="9" t="s">
        <v>428</v>
      </c>
      <c r="T16" s="164">
        <v>48</v>
      </c>
      <c r="U16" s="74">
        <v>0.5</v>
      </c>
      <c r="V16" s="9" t="s">
        <v>426</v>
      </c>
      <c r="W16" s="273">
        <v>11</v>
      </c>
      <c r="X16" s="5" t="s">
        <v>2</v>
      </c>
      <c r="Y16" s="9" t="s">
        <v>428</v>
      </c>
      <c r="Z16" s="164">
        <v>48</v>
      </c>
      <c r="AA16" s="6">
        <v>2</v>
      </c>
      <c r="AB16" s="9" t="s">
        <v>426</v>
      </c>
      <c r="AC16" s="164">
        <v>22</v>
      </c>
      <c r="AD16" s="6">
        <v>37</v>
      </c>
      <c r="AE16" s="9" t="s">
        <v>436</v>
      </c>
      <c r="AF16" s="164">
        <v>48</v>
      </c>
      <c r="AG16" s="60">
        <v>3.3</v>
      </c>
      <c r="AH16" s="9" t="s">
        <v>433</v>
      </c>
      <c r="AI16" s="268">
        <v>10</v>
      </c>
      <c r="AJ16" s="272">
        <v>2</v>
      </c>
      <c r="AK16" s="9" t="s">
        <v>426</v>
      </c>
      <c r="AL16" s="296">
        <v>1.1</v>
      </c>
      <c r="AM16" s="9" t="s">
        <v>433</v>
      </c>
      <c r="AN16" s="268">
        <v>10</v>
      </c>
      <c r="AO16" s="271">
        <v>5</v>
      </c>
    </row>
    <row r="17" spans="1:41" ht="17.25" customHeight="1">
      <c r="A17" s="457"/>
      <c r="B17" s="275"/>
      <c r="C17" s="6"/>
      <c r="D17" s="175" t="s">
        <v>448</v>
      </c>
      <c r="E17" s="111">
        <v>1</v>
      </c>
      <c r="F17" s="5" t="s">
        <v>2</v>
      </c>
      <c r="G17" s="9" t="s">
        <v>428</v>
      </c>
      <c r="H17" s="164">
        <v>24</v>
      </c>
      <c r="I17" s="60">
        <v>6.7</v>
      </c>
      <c r="J17" s="296" t="s">
        <v>426</v>
      </c>
      <c r="K17" s="269">
        <v>7.3</v>
      </c>
      <c r="L17" s="6">
        <v>8</v>
      </c>
      <c r="M17" s="9" t="s">
        <v>428</v>
      </c>
      <c r="N17" s="164">
        <v>24</v>
      </c>
      <c r="O17" s="60">
        <v>3.4</v>
      </c>
      <c r="P17" s="9" t="s">
        <v>426</v>
      </c>
      <c r="Q17" s="164">
        <v>11</v>
      </c>
      <c r="R17" s="6">
        <v>2</v>
      </c>
      <c r="S17" s="9" t="s">
        <v>428</v>
      </c>
      <c r="T17" s="164">
        <v>24</v>
      </c>
      <c r="U17" s="74">
        <v>1.8</v>
      </c>
      <c r="V17" s="9" t="s">
        <v>426</v>
      </c>
      <c r="W17" s="280">
        <v>6.8</v>
      </c>
      <c r="X17" s="5" t="s">
        <v>2</v>
      </c>
      <c r="Y17" s="9" t="s">
        <v>428</v>
      </c>
      <c r="Z17" s="164">
        <v>24</v>
      </c>
      <c r="AA17" s="6">
        <v>4</v>
      </c>
      <c r="AB17" s="9" t="s">
        <v>426</v>
      </c>
      <c r="AC17" s="164">
        <v>27</v>
      </c>
      <c r="AD17" s="5" t="s">
        <v>2</v>
      </c>
      <c r="AE17" s="9" t="s">
        <v>428</v>
      </c>
      <c r="AF17" s="164">
        <v>24</v>
      </c>
      <c r="AG17" s="60">
        <v>2.8</v>
      </c>
      <c r="AH17" s="9" t="s">
        <v>433</v>
      </c>
      <c r="AI17" s="268">
        <v>10</v>
      </c>
      <c r="AJ17" s="272">
        <v>3</v>
      </c>
      <c r="AK17" s="9" t="s">
        <v>426</v>
      </c>
      <c r="AL17" s="296">
        <v>2.3</v>
      </c>
      <c r="AM17" s="9" t="s">
        <v>433</v>
      </c>
      <c r="AN17" s="268">
        <v>10</v>
      </c>
      <c r="AO17" s="271">
        <v>5</v>
      </c>
    </row>
    <row r="18" spans="1:41" ht="17.25" customHeight="1">
      <c r="A18" s="457"/>
      <c r="B18" s="453" t="s">
        <v>473</v>
      </c>
      <c r="C18" s="6"/>
      <c r="D18" s="175" t="s">
        <v>443</v>
      </c>
      <c r="E18" s="111">
        <v>1</v>
      </c>
      <c r="F18" s="5" t="s">
        <v>2</v>
      </c>
      <c r="G18" s="9" t="s">
        <v>428</v>
      </c>
      <c r="H18" s="164">
        <v>24</v>
      </c>
      <c r="I18" s="60">
        <v>6.7</v>
      </c>
      <c r="J18" s="296" t="s">
        <v>426</v>
      </c>
      <c r="K18" s="269">
        <v>7.4</v>
      </c>
      <c r="L18" s="5">
        <v>1</v>
      </c>
      <c r="M18" s="9" t="s">
        <v>428</v>
      </c>
      <c r="N18" s="164">
        <v>24</v>
      </c>
      <c r="O18" s="60">
        <v>6.8</v>
      </c>
      <c r="P18" s="9" t="s">
        <v>426</v>
      </c>
      <c r="Q18" s="164">
        <v>12</v>
      </c>
      <c r="R18" s="5" t="s">
        <v>2</v>
      </c>
      <c r="S18" s="9" t="s">
        <v>428</v>
      </c>
      <c r="T18" s="164">
        <v>24</v>
      </c>
      <c r="U18" s="5" t="s">
        <v>441</v>
      </c>
      <c r="V18" s="9" t="s">
        <v>426</v>
      </c>
      <c r="W18" s="164">
        <v>1.3</v>
      </c>
      <c r="X18" s="5" t="s">
        <v>2</v>
      </c>
      <c r="Y18" s="9" t="s">
        <v>428</v>
      </c>
      <c r="Z18" s="164">
        <v>24</v>
      </c>
      <c r="AA18" s="5">
        <v>1</v>
      </c>
      <c r="AB18" s="9" t="s">
        <v>426</v>
      </c>
      <c r="AC18" s="164">
        <v>20</v>
      </c>
      <c r="AD18" s="6">
        <v>22</v>
      </c>
      <c r="AE18" s="9" t="s">
        <v>428</v>
      </c>
      <c r="AF18" s="164">
        <v>24</v>
      </c>
      <c r="AG18" s="60">
        <v>3.3</v>
      </c>
      <c r="AH18" s="9" t="s">
        <v>433</v>
      </c>
      <c r="AI18" s="268">
        <v>10</v>
      </c>
      <c r="AJ18" s="272">
        <v>2</v>
      </c>
      <c r="AK18" s="9" t="s">
        <v>426</v>
      </c>
      <c r="AL18" s="296">
        <v>2.2</v>
      </c>
      <c r="AM18" s="9" t="s">
        <v>433</v>
      </c>
      <c r="AN18" s="268">
        <v>10</v>
      </c>
      <c r="AO18" s="271">
        <v>4</v>
      </c>
    </row>
    <row r="19" spans="1:41" ht="17.25" customHeight="1">
      <c r="A19" s="457"/>
      <c r="B19" s="453"/>
      <c r="C19" s="6"/>
      <c r="D19" s="175" t="s">
        <v>442</v>
      </c>
      <c r="E19" s="111">
        <v>1</v>
      </c>
      <c r="F19" s="6">
        <v>2</v>
      </c>
      <c r="G19" s="9" t="s">
        <v>428</v>
      </c>
      <c r="H19" s="164">
        <v>24</v>
      </c>
      <c r="I19" s="60">
        <v>6.9</v>
      </c>
      <c r="J19" s="296" t="s">
        <v>426</v>
      </c>
      <c r="K19" s="269">
        <v>9.2</v>
      </c>
      <c r="L19" s="5" t="s">
        <v>2</v>
      </c>
      <c r="M19" s="9" t="s">
        <v>428</v>
      </c>
      <c r="N19" s="164">
        <v>24</v>
      </c>
      <c r="O19" s="60">
        <v>7.5</v>
      </c>
      <c r="P19" s="9" t="s">
        <v>426</v>
      </c>
      <c r="Q19" s="164">
        <v>13</v>
      </c>
      <c r="R19" s="5">
        <v>5</v>
      </c>
      <c r="S19" s="9" t="s">
        <v>428</v>
      </c>
      <c r="T19" s="164">
        <v>24</v>
      </c>
      <c r="U19" s="279" t="s">
        <v>472</v>
      </c>
      <c r="V19" s="9" t="s">
        <v>426</v>
      </c>
      <c r="W19" s="164">
        <v>5.1</v>
      </c>
      <c r="X19" s="5" t="s">
        <v>2</v>
      </c>
      <c r="Y19" s="9" t="s">
        <v>428</v>
      </c>
      <c r="Z19" s="164">
        <v>24</v>
      </c>
      <c r="AA19" s="6">
        <v>2</v>
      </c>
      <c r="AB19" s="9" t="s">
        <v>426</v>
      </c>
      <c r="AC19" s="164">
        <v>17</v>
      </c>
      <c r="AD19" s="6">
        <v>13</v>
      </c>
      <c r="AE19" s="9" t="s">
        <v>428</v>
      </c>
      <c r="AF19" s="164">
        <v>24</v>
      </c>
      <c r="AG19" s="60">
        <v>4.6</v>
      </c>
      <c r="AH19" s="9" t="s">
        <v>433</v>
      </c>
      <c r="AI19" s="268">
        <v>10</v>
      </c>
      <c r="AJ19" s="272">
        <v>2</v>
      </c>
      <c r="AK19" s="9" t="s">
        <v>426</v>
      </c>
      <c r="AL19" s="296">
        <v>7.9</v>
      </c>
      <c r="AM19" s="9" t="s">
        <v>433</v>
      </c>
      <c r="AN19" s="268">
        <v>10</v>
      </c>
      <c r="AO19" s="271">
        <v>4</v>
      </c>
    </row>
    <row r="20" spans="1:41" ht="17.25" customHeight="1">
      <c r="A20" s="457"/>
      <c r="B20" s="275" t="s">
        <v>471</v>
      </c>
      <c r="C20" s="6"/>
      <c r="D20" s="175" t="s">
        <v>442</v>
      </c>
      <c r="E20" s="111">
        <v>1</v>
      </c>
      <c r="F20" s="5" t="s">
        <v>2</v>
      </c>
      <c r="G20" s="9" t="s">
        <v>428</v>
      </c>
      <c r="H20" s="164">
        <v>24</v>
      </c>
      <c r="I20" s="60">
        <v>6.6</v>
      </c>
      <c r="J20" s="296" t="s">
        <v>426</v>
      </c>
      <c r="K20" s="269">
        <v>7.1</v>
      </c>
      <c r="L20" s="5" t="s">
        <v>2</v>
      </c>
      <c r="M20" s="9" t="s">
        <v>428</v>
      </c>
      <c r="N20" s="164">
        <v>24</v>
      </c>
      <c r="O20" s="60">
        <v>5.3</v>
      </c>
      <c r="P20" s="9" t="s">
        <v>426</v>
      </c>
      <c r="Q20" s="164">
        <v>12</v>
      </c>
      <c r="R20" s="6">
        <v>6</v>
      </c>
      <c r="S20" s="9" t="s">
        <v>428</v>
      </c>
      <c r="T20" s="164">
        <v>24</v>
      </c>
      <c r="U20" s="74">
        <v>1.3</v>
      </c>
      <c r="V20" s="9" t="s">
        <v>426</v>
      </c>
      <c r="W20" s="164">
        <v>4.6</v>
      </c>
      <c r="X20" s="5">
        <v>2</v>
      </c>
      <c r="Y20" s="9" t="s">
        <v>428</v>
      </c>
      <c r="Z20" s="164">
        <v>24</v>
      </c>
      <c r="AA20" s="6">
        <v>2</v>
      </c>
      <c r="AB20" s="9" t="s">
        <v>426</v>
      </c>
      <c r="AC20" s="164">
        <v>61</v>
      </c>
      <c r="AD20" s="6">
        <v>23</v>
      </c>
      <c r="AE20" s="9" t="s">
        <v>428</v>
      </c>
      <c r="AF20" s="164">
        <v>24</v>
      </c>
      <c r="AG20" s="60">
        <v>4.9</v>
      </c>
      <c r="AH20" s="9" t="s">
        <v>433</v>
      </c>
      <c r="AI20" s="268">
        <v>10</v>
      </c>
      <c r="AJ20" s="272">
        <v>3</v>
      </c>
      <c r="AK20" s="9" t="s">
        <v>426</v>
      </c>
      <c r="AL20" s="296">
        <v>1.3</v>
      </c>
      <c r="AM20" s="9" t="s">
        <v>433</v>
      </c>
      <c r="AN20" s="268">
        <v>10</v>
      </c>
      <c r="AO20" s="271">
        <v>5</v>
      </c>
    </row>
    <row r="21" spans="1:41" ht="17.25" customHeight="1">
      <c r="A21" s="457"/>
      <c r="B21" s="453" t="s">
        <v>470</v>
      </c>
      <c r="C21" s="6"/>
      <c r="D21" s="175" t="s">
        <v>443</v>
      </c>
      <c r="E21" s="111">
        <v>1</v>
      </c>
      <c r="F21" s="5">
        <v>1</v>
      </c>
      <c r="G21" s="9" t="s">
        <v>428</v>
      </c>
      <c r="H21" s="164">
        <v>12</v>
      </c>
      <c r="I21" s="60">
        <v>6.4</v>
      </c>
      <c r="J21" s="296" t="s">
        <v>426</v>
      </c>
      <c r="K21" s="269">
        <v>7.7</v>
      </c>
      <c r="L21" s="5" t="s">
        <v>2</v>
      </c>
      <c r="M21" s="9" t="s">
        <v>428</v>
      </c>
      <c r="N21" s="164">
        <v>12</v>
      </c>
      <c r="O21" s="60">
        <v>8.6</v>
      </c>
      <c r="P21" s="9" t="s">
        <v>426</v>
      </c>
      <c r="Q21" s="164">
        <v>13</v>
      </c>
      <c r="R21" s="5" t="s">
        <v>2</v>
      </c>
      <c r="S21" s="9" t="s">
        <v>428</v>
      </c>
      <c r="T21" s="164">
        <v>12</v>
      </c>
      <c r="U21" s="5" t="s">
        <v>441</v>
      </c>
      <c r="V21" s="9" t="s">
        <v>426</v>
      </c>
      <c r="W21" s="164">
        <v>1.2</v>
      </c>
      <c r="X21" s="5" t="s">
        <v>2</v>
      </c>
      <c r="Y21" s="9" t="s">
        <v>428</v>
      </c>
      <c r="Z21" s="164">
        <v>12</v>
      </c>
      <c r="AA21" s="6">
        <v>2</v>
      </c>
      <c r="AB21" s="9" t="s">
        <v>426</v>
      </c>
      <c r="AC21" s="164">
        <v>13</v>
      </c>
      <c r="AD21" s="6">
        <v>6</v>
      </c>
      <c r="AE21" s="9" t="s">
        <v>428</v>
      </c>
      <c r="AF21" s="164">
        <v>12</v>
      </c>
      <c r="AG21" s="60">
        <v>8</v>
      </c>
      <c r="AH21" s="9" t="s">
        <v>433</v>
      </c>
      <c r="AI21" s="268">
        <v>10</v>
      </c>
      <c r="AJ21" s="272">
        <v>1</v>
      </c>
      <c r="AK21" s="9" t="s">
        <v>426</v>
      </c>
      <c r="AL21" s="296">
        <v>3.3</v>
      </c>
      <c r="AM21" s="9" t="s">
        <v>433</v>
      </c>
      <c r="AN21" s="268">
        <v>10</v>
      </c>
      <c r="AO21" s="271">
        <v>4</v>
      </c>
    </row>
    <row r="22" spans="1:41" ht="17.25" customHeight="1">
      <c r="A22" s="457"/>
      <c r="B22" s="453"/>
      <c r="C22" s="6"/>
      <c r="D22" s="175" t="s">
        <v>442</v>
      </c>
      <c r="E22" s="111">
        <v>1</v>
      </c>
      <c r="F22" s="5">
        <v>1</v>
      </c>
      <c r="G22" s="9" t="s">
        <v>428</v>
      </c>
      <c r="H22" s="164">
        <v>12</v>
      </c>
      <c r="I22" s="60">
        <v>6.2</v>
      </c>
      <c r="J22" s="296" t="s">
        <v>426</v>
      </c>
      <c r="K22" s="269">
        <v>7.6</v>
      </c>
      <c r="L22" s="5" t="s">
        <v>2</v>
      </c>
      <c r="M22" s="9" t="s">
        <v>428</v>
      </c>
      <c r="N22" s="164">
        <v>12</v>
      </c>
      <c r="O22" s="60">
        <v>7.2</v>
      </c>
      <c r="P22" s="9" t="s">
        <v>426</v>
      </c>
      <c r="Q22" s="164">
        <v>12</v>
      </c>
      <c r="R22" s="5" t="s">
        <v>2</v>
      </c>
      <c r="S22" s="9" t="s">
        <v>428</v>
      </c>
      <c r="T22" s="164">
        <v>12</v>
      </c>
      <c r="U22" s="5" t="s">
        <v>441</v>
      </c>
      <c r="V22" s="9" t="s">
        <v>426</v>
      </c>
      <c r="W22" s="164">
        <v>1.2</v>
      </c>
      <c r="X22" s="5">
        <v>1</v>
      </c>
      <c r="Y22" s="9" t="s">
        <v>428</v>
      </c>
      <c r="Z22" s="164">
        <v>12</v>
      </c>
      <c r="AA22" s="6">
        <v>3</v>
      </c>
      <c r="AB22" s="9" t="s">
        <v>426</v>
      </c>
      <c r="AC22" s="164">
        <v>30</v>
      </c>
      <c r="AD22" s="6">
        <v>6</v>
      </c>
      <c r="AE22" s="9" t="s">
        <v>428</v>
      </c>
      <c r="AF22" s="164">
        <v>12</v>
      </c>
      <c r="AG22" s="60">
        <v>1.1</v>
      </c>
      <c r="AH22" s="9" t="s">
        <v>433</v>
      </c>
      <c r="AI22" s="268">
        <v>10</v>
      </c>
      <c r="AJ22" s="272">
        <v>2</v>
      </c>
      <c r="AK22" s="9" t="s">
        <v>426</v>
      </c>
      <c r="AL22" s="296">
        <v>4.9</v>
      </c>
      <c r="AM22" s="9" t="s">
        <v>433</v>
      </c>
      <c r="AN22" s="268">
        <v>10</v>
      </c>
      <c r="AO22" s="271">
        <v>4</v>
      </c>
    </row>
    <row r="23" spans="1:41" ht="17.25" customHeight="1">
      <c r="A23" s="457"/>
      <c r="B23" s="275"/>
      <c r="C23" s="6"/>
      <c r="D23" s="175" t="s">
        <v>466</v>
      </c>
      <c r="E23" s="111">
        <v>1</v>
      </c>
      <c r="F23" s="5" t="s">
        <v>2</v>
      </c>
      <c r="G23" s="9" t="s">
        <v>428</v>
      </c>
      <c r="H23" s="164">
        <v>9</v>
      </c>
      <c r="I23" s="60">
        <v>7.4</v>
      </c>
      <c r="J23" s="296" t="s">
        <v>426</v>
      </c>
      <c r="K23" s="269">
        <v>7.9</v>
      </c>
      <c r="L23" s="5" t="s">
        <v>2</v>
      </c>
      <c r="M23" s="9" t="s">
        <v>428</v>
      </c>
      <c r="N23" s="164">
        <v>9</v>
      </c>
      <c r="O23" s="60">
        <v>8.5</v>
      </c>
      <c r="P23" s="9" t="s">
        <v>426</v>
      </c>
      <c r="Q23" s="164">
        <v>12</v>
      </c>
      <c r="R23" s="5" t="s">
        <v>2</v>
      </c>
      <c r="S23" s="9" t="s">
        <v>428</v>
      </c>
      <c r="T23" s="164">
        <v>9</v>
      </c>
      <c r="U23" s="5" t="s">
        <v>441</v>
      </c>
      <c r="V23" s="9" t="s">
        <v>426</v>
      </c>
      <c r="W23" s="164">
        <v>0.5</v>
      </c>
      <c r="X23" s="5" t="s">
        <v>2</v>
      </c>
      <c r="Y23" s="9" t="s">
        <v>428</v>
      </c>
      <c r="Z23" s="164">
        <v>9</v>
      </c>
      <c r="AA23" s="5" t="s">
        <v>450</v>
      </c>
      <c r="AB23" s="9" t="s">
        <v>426</v>
      </c>
      <c r="AC23" s="164">
        <v>20</v>
      </c>
      <c r="AD23" s="6">
        <v>4</v>
      </c>
      <c r="AE23" s="9" t="s">
        <v>428</v>
      </c>
      <c r="AF23" s="164">
        <v>9</v>
      </c>
      <c r="AG23" s="60">
        <v>2</v>
      </c>
      <c r="AH23" s="9" t="s">
        <v>433</v>
      </c>
      <c r="AI23" s="268">
        <v>10</v>
      </c>
      <c r="AJ23" s="272">
        <v>0</v>
      </c>
      <c r="AK23" s="9" t="s">
        <v>426</v>
      </c>
      <c r="AL23" s="296">
        <v>7.9</v>
      </c>
      <c r="AM23" s="9" t="s">
        <v>433</v>
      </c>
      <c r="AN23" s="268">
        <v>10</v>
      </c>
      <c r="AO23" s="271">
        <v>2</v>
      </c>
    </row>
    <row r="24" spans="1:41" ht="17.25" customHeight="1">
      <c r="A24" s="457"/>
      <c r="B24" s="275" t="s">
        <v>469</v>
      </c>
      <c r="C24" s="6"/>
      <c r="D24" s="175" t="s">
        <v>443</v>
      </c>
      <c r="E24" s="111">
        <v>2</v>
      </c>
      <c r="F24" s="5">
        <v>2</v>
      </c>
      <c r="G24" s="9" t="s">
        <v>428</v>
      </c>
      <c r="H24" s="164">
        <v>24</v>
      </c>
      <c r="I24" s="60">
        <v>6.4</v>
      </c>
      <c r="J24" s="296" t="s">
        <v>426</v>
      </c>
      <c r="K24" s="269">
        <v>8.6</v>
      </c>
      <c r="L24" s="5" t="s">
        <v>2</v>
      </c>
      <c r="M24" s="9" t="s">
        <v>428</v>
      </c>
      <c r="N24" s="164">
        <v>24</v>
      </c>
      <c r="O24" s="60">
        <v>9.4</v>
      </c>
      <c r="P24" s="9" t="s">
        <v>426</v>
      </c>
      <c r="Q24" s="164">
        <v>13</v>
      </c>
      <c r="R24" s="5" t="s">
        <v>2</v>
      </c>
      <c r="S24" s="9" t="s">
        <v>428</v>
      </c>
      <c r="T24" s="164">
        <v>24</v>
      </c>
      <c r="U24" s="5" t="s">
        <v>441</v>
      </c>
      <c r="V24" s="9" t="s">
        <v>426</v>
      </c>
      <c r="W24" s="269">
        <v>0.9</v>
      </c>
      <c r="X24" s="6">
        <v>6</v>
      </c>
      <c r="Y24" s="9" t="s">
        <v>428</v>
      </c>
      <c r="Z24" s="164">
        <v>24</v>
      </c>
      <c r="AA24" s="6">
        <v>3</v>
      </c>
      <c r="AB24" s="9" t="s">
        <v>426</v>
      </c>
      <c r="AC24" s="164">
        <v>170</v>
      </c>
      <c r="AD24" s="6">
        <v>5</v>
      </c>
      <c r="AE24" s="9" t="s">
        <v>428</v>
      </c>
      <c r="AF24" s="164">
        <v>24</v>
      </c>
      <c r="AG24" s="60">
        <v>2.2</v>
      </c>
      <c r="AH24" s="9" t="s">
        <v>433</v>
      </c>
      <c r="AI24" s="268">
        <v>10</v>
      </c>
      <c r="AJ24" s="272">
        <v>1</v>
      </c>
      <c r="AK24" s="9" t="s">
        <v>426</v>
      </c>
      <c r="AL24" s="296">
        <v>7.9</v>
      </c>
      <c r="AM24" s="9" t="s">
        <v>433</v>
      </c>
      <c r="AN24" s="268">
        <v>10</v>
      </c>
      <c r="AO24" s="271">
        <v>3</v>
      </c>
    </row>
    <row r="25" spans="1:41" ht="17.25" customHeight="1">
      <c r="A25" s="457"/>
      <c r="B25" s="275"/>
      <c r="C25" s="6"/>
      <c r="D25" s="175" t="s">
        <v>442</v>
      </c>
      <c r="E25" s="111">
        <v>1</v>
      </c>
      <c r="F25" s="5" t="s">
        <v>2</v>
      </c>
      <c r="G25" s="9" t="s">
        <v>428</v>
      </c>
      <c r="H25" s="164">
        <v>12</v>
      </c>
      <c r="I25" s="60">
        <v>6.5</v>
      </c>
      <c r="J25" s="296" t="s">
        <v>426</v>
      </c>
      <c r="K25" s="269">
        <v>8.4</v>
      </c>
      <c r="L25" s="5" t="s">
        <v>2</v>
      </c>
      <c r="M25" s="9" t="s">
        <v>428</v>
      </c>
      <c r="N25" s="164">
        <v>12</v>
      </c>
      <c r="O25" s="60">
        <v>7.3</v>
      </c>
      <c r="P25" s="9" t="s">
        <v>426</v>
      </c>
      <c r="Q25" s="164">
        <v>12</v>
      </c>
      <c r="R25" s="5" t="s">
        <v>2</v>
      </c>
      <c r="S25" s="9" t="s">
        <v>428</v>
      </c>
      <c r="T25" s="164">
        <v>12</v>
      </c>
      <c r="U25" s="5" t="s">
        <v>441</v>
      </c>
      <c r="V25" s="9" t="s">
        <v>426</v>
      </c>
      <c r="W25" s="269">
        <v>1.6</v>
      </c>
      <c r="X25" s="6">
        <v>3</v>
      </c>
      <c r="Y25" s="9" t="s">
        <v>436</v>
      </c>
      <c r="Z25" s="164">
        <v>12</v>
      </c>
      <c r="AA25" s="6">
        <v>5</v>
      </c>
      <c r="AB25" s="9" t="s">
        <v>426</v>
      </c>
      <c r="AC25" s="164">
        <v>130</v>
      </c>
      <c r="AD25" s="5">
        <v>3</v>
      </c>
      <c r="AE25" s="9" t="s">
        <v>428</v>
      </c>
      <c r="AF25" s="164">
        <v>12</v>
      </c>
      <c r="AG25" s="60">
        <v>1.7</v>
      </c>
      <c r="AH25" s="9" t="s">
        <v>433</v>
      </c>
      <c r="AI25" s="268">
        <v>10</v>
      </c>
      <c r="AJ25" s="272">
        <v>1</v>
      </c>
      <c r="AK25" s="9" t="s">
        <v>426</v>
      </c>
      <c r="AL25" s="296">
        <v>1.7</v>
      </c>
      <c r="AM25" s="9" t="s">
        <v>433</v>
      </c>
      <c r="AN25" s="268">
        <v>10</v>
      </c>
      <c r="AO25" s="271">
        <v>4</v>
      </c>
    </row>
    <row r="26" spans="1:41" ht="17.25" customHeight="1">
      <c r="A26" s="457"/>
      <c r="B26" s="453" t="s">
        <v>468</v>
      </c>
      <c r="C26" s="6"/>
      <c r="D26" s="175" t="s">
        <v>466</v>
      </c>
      <c r="E26" s="111">
        <v>1</v>
      </c>
      <c r="F26" s="5" t="s">
        <v>2</v>
      </c>
      <c r="G26" s="9" t="s">
        <v>428</v>
      </c>
      <c r="H26" s="164">
        <v>9</v>
      </c>
      <c r="I26" s="60">
        <v>7.6</v>
      </c>
      <c r="J26" s="296" t="s">
        <v>426</v>
      </c>
      <c r="K26" s="269">
        <v>8.1</v>
      </c>
      <c r="L26" s="5" t="s">
        <v>2</v>
      </c>
      <c r="M26" s="9" t="s">
        <v>428</v>
      </c>
      <c r="N26" s="164">
        <v>9</v>
      </c>
      <c r="O26" s="60">
        <v>8.4</v>
      </c>
      <c r="P26" s="9" t="s">
        <v>426</v>
      </c>
      <c r="Q26" s="164">
        <v>11</v>
      </c>
      <c r="R26" s="5" t="s">
        <v>2</v>
      </c>
      <c r="S26" s="9" t="s">
        <v>428</v>
      </c>
      <c r="T26" s="164">
        <v>9</v>
      </c>
      <c r="U26" s="5" t="s">
        <v>441</v>
      </c>
      <c r="V26" s="9" t="s">
        <v>426</v>
      </c>
      <c r="W26" s="164">
        <v>0.5</v>
      </c>
      <c r="X26" s="5" t="s">
        <v>2</v>
      </c>
      <c r="Y26" s="9" t="s">
        <v>428</v>
      </c>
      <c r="Z26" s="164">
        <v>9</v>
      </c>
      <c r="AA26" s="5" t="s">
        <v>450</v>
      </c>
      <c r="AB26" s="9" t="s">
        <v>426</v>
      </c>
      <c r="AC26" s="164">
        <v>15</v>
      </c>
      <c r="AD26" s="6">
        <v>8</v>
      </c>
      <c r="AE26" s="9" t="s">
        <v>428</v>
      </c>
      <c r="AF26" s="164">
        <v>9</v>
      </c>
      <c r="AG26" s="60">
        <v>3.3</v>
      </c>
      <c r="AH26" s="9" t="s">
        <v>433</v>
      </c>
      <c r="AI26" s="268">
        <v>10</v>
      </c>
      <c r="AJ26" s="272">
        <v>1</v>
      </c>
      <c r="AK26" s="9" t="s">
        <v>426</v>
      </c>
      <c r="AL26" s="296">
        <v>7</v>
      </c>
      <c r="AM26" s="9" t="s">
        <v>433</v>
      </c>
      <c r="AN26" s="268">
        <v>10</v>
      </c>
      <c r="AO26" s="271">
        <v>2</v>
      </c>
    </row>
    <row r="27" spans="1:41" ht="17.25" customHeight="1">
      <c r="A27" s="457"/>
      <c r="B27" s="453"/>
      <c r="C27" s="6"/>
      <c r="D27" s="175" t="s">
        <v>443</v>
      </c>
      <c r="E27" s="111">
        <v>1</v>
      </c>
      <c r="F27" s="5" t="s">
        <v>2</v>
      </c>
      <c r="G27" s="9" t="s">
        <v>428</v>
      </c>
      <c r="H27" s="164">
        <v>9</v>
      </c>
      <c r="I27" s="60">
        <v>7.6</v>
      </c>
      <c r="J27" s="296" t="s">
        <v>426</v>
      </c>
      <c r="K27" s="269">
        <v>7.9</v>
      </c>
      <c r="L27" s="5" t="s">
        <v>2</v>
      </c>
      <c r="M27" s="9" t="s">
        <v>436</v>
      </c>
      <c r="N27" s="164">
        <v>9</v>
      </c>
      <c r="O27" s="60">
        <v>8.8</v>
      </c>
      <c r="P27" s="9" t="s">
        <v>426</v>
      </c>
      <c r="Q27" s="164">
        <v>12</v>
      </c>
      <c r="R27" s="5" t="s">
        <v>2</v>
      </c>
      <c r="S27" s="9" t="s">
        <v>428</v>
      </c>
      <c r="T27" s="164">
        <v>9</v>
      </c>
      <c r="U27" s="5" t="s">
        <v>441</v>
      </c>
      <c r="V27" s="9" t="s">
        <v>426</v>
      </c>
      <c r="W27" s="269">
        <v>0.6</v>
      </c>
      <c r="X27" s="5">
        <v>3</v>
      </c>
      <c r="Y27" s="9" t="s">
        <v>428</v>
      </c>
      <c r="Z27" s="164">
        <v>9</v>
      </c>
      <c r="AA27" s="5">
        <v>6</v>
      </c>
      <c r="AB27" s="9" t="s">
        <v>426</v>
      </c>
      <c r="AC27" s="164">
        <v>51</v>
      </c>
      <c r="AD27" s="6">
        <v>4</v>
      </c>
      <c r="AE27" s="9" t="s">
        <v>428</v>
      </c>
      <c r="AF27" s="164">
        <v>9</v>
      </c>
      <c r="AG27" s="60">
        <v>2.3</v>
      </c>
      <c r="AH27" s="9" t="s">
        <v>433</v>
      </c>
      <c r="AI27" s="268">
        <v>10</v>
      </c>
      <c r="AJ27" s="272">
        <v>1</v>
      </c>
      <c r="AK27" s="9" t="s">
        <v>426</v>
      </c>
      <c r="AL27" s="296">
        <v>7.9</v>
      </c>
      <c r="AM27" s="9" t="s">
        <v>433</v>
      </c>
      <c r="AN27" s="268">
        <v>10</v>
      </c>
      <c r="AO27" s="271">
        <v>3</v>
      </c>
    </row>
    <row r="28" spans="1:41" ht="17.25" customHeight="1">
      <c r="A28" s="457"/>
      <c r="B28" s="453" t="s">
        <v>467</v>
      </c>
      <c r="C28" s="6"/>
      <c r="D28" s="175" t="s">
        <v>466</v>
      </c>
      <c r="E28" s="111">
        <v>1</v>
      </c>
      <c r="F28" s="5" t="s">
        <v>2</v>
      </c>
      <c r="G28" s="9" t="s">
        <v>428</v>
      </c>
      <c r="H28" s="164">
        <v>9</v>
      </c>
      <c r="I28" s="60">
        <v>7.1</v>
      </c>
      <c r="J28" s="296" t="s">
        <v>426</v>
      </c>
      <c r="K28" s="269">
        <v>7.7</v>
      </c>
      <c r="L28" s="5" t="s">
        <v>2</v>
      </c>
      <c r="M28" s="9" t="s">
        <v>428</v>
      </c>
      <c r="N28" s="164">
        <v>9</v>
      </c>
      <c r="O28" s="60">
        <v>8.6</v>
      </c>
      <c r="P28" s="9" t="s">
        <v>426</v>
      </c>
      <c r="Q28" s="164">
        <v>12</v>
      </c>
      <c r="R28" s="5" t="s">
        <v>2</v>
      </c>
      <c r="S28" s="9" t="s">
        <v>428</v>
      </c>
      <c r="T28" s="164">
        <v>9</v>
      </c>
      <c r="U28" s="5" t="s">
        <v>441</v>
      </c>
      <c r="V28" s="9" t="s">
        <v>426</v>
      </c>
      <c r="W28" s="164">
        <v>0.6</v>
      </c>
      <c r="X28" s="5" t="s">
        <v>2</v>
      </c>
      <c r="Y28" s="9" t="s">
        <v>428</v>
      </c>
      <c r="Z28" s="164">
        <v>9</v>
      </c>
      <c r="AA28" s="5" t="s">
        <v>450</v>
      </c>
      <c r="AB28" s="9" t="s">
        <v>426</v>
      </c>
      <c r="AC28" s="164">
        <v>3</v>
      </c>
      <c r="AD28" s="6">
        <v>9</v>
      </c>
      <c r="AE28" s="9" t="s">
        <v>428</v>
      </c>
      <c r="AF28" s="164">
        <v>9</v>
      </c>
      <c r="AG28" s="60">
        <v>2.3</v>
      </c>
      <c r="AH28" s="9" t="s">
        <v>433</v>
      </c>
      <c r="AI28" s="268">
        <v>10</v>
      </c>
      <c r="AJ28" s="272">
        <v>2</v>
      </c>
      <c r="AK28" s="9" t="s">
        <v>426</v>
      </c>
      <c r="AL28" s="296">
        <v>1.7</v>
      </c>
      <c r="AM28" s="9" t="s">
        <v>433</v>
      </c>
      <c r="AN28" s="268">
        <v>10</v>
      </c>
      <c r="AO28" s="271">
        <v>3</v>
      </c>
    </row>
    <row r="29" spans="1:41" ht="17.25" customHeight="1">
      <c r="A29" s="457"/>
      <c r="B29" s="453"/>
      <c r="C29" s="6"/>
      <c r="D29" s="175" t="s">
        <v>443</v>
      </c>
      <c r="E29" s="111">
        <v>1</v>
      </c>
      <c r="F29" s="5" t="s">
        <v>2</v>
      </c>
      <c r="G29" s="9" t="s">
        <v>428</v>
      </c>
      <c r="H29" s="164">
        <v>9</v>
      </c>
      <c r="I29" s="60">
        <v>7.2</v>
      </c>
      <c r="J29" s="296" t="s">
        <v>426</v>
      </c>
      <c r="K29" s="269">
        <v>7.6</v>
      </c>
      <c r="L29" s="5" t="s">
        <v>2</v>
      </c>
      <c r="M29" s="9" t="s">
        <v>428</v>
      </c>
      <c r="N29" s="164">
        <v>9</v>
      </c>
      <c r="O29" s="60">
        <v>8</v>
      </c>
      <c r="P29" s="9" t="s">
        <v>426</v>
      </c>
      <c r="Q29" s="164">
        <v>11</v>
      </c>
      <c r="R29" s="5">
        <v>1</v>
      </c>
      <c r="S29" s="9" t="s">
        <v>428</v>
      </c>
      <c r="T29" s="164">
        <v>9</v>
      </c>
      <c r="U29" s="5" t="s">
        <v>441</v>
      </c>
      <c r="V29" s="9" t="s">
        <v>426</v>
      </c>
      <c r="W29" s="269">
        <v>2.3</v>
      </c>
      <c r="X29" s="5" t="s">
        <v>2</v>
      </c>
      <c r="Y29" s="9" t="s">
        <v>428</v>
      </c>
      <c r="Z29" s="164">
        <v>9</v>
      </c>
      <c r="AA29" s="5">
        <v>1</v>
      </c>
      <c r="AB29" s="9" t="s">
        <v>426</v>
      </c>
      <c r="AC29" s="164">
        <v>12</v>
      </c>
      <c r="AD29" s="6">
        <v>8</v>
      </c>
      <c r="AE29" s="9" t="s">
        <v>428</v>
      </c>
      <c r="AF29" s="164">
        <v>9</v>
      </c>
      <c r="AG29" s="60">
        <v>3.3</v>
      </c>
      <c r="AH29" s="9" t="s">
        <v>433</v>
      </c>
      <c r="AI29" s="268">
        <v>10</v>
      </c>
      <c r="AJ29" s="272">
        <v>1</v>
      </c>
      <c r="AK29" s="9" t="s">
        <v>426</v>
      </c>
      <c r="AL29" s="296">
        <v>1.3</v>
      </c>
      <c r="AM29" s="9" t="s">
        <v>433</v>
      </c>
      <c r="AN29" s="268">
        <v>10</v>
      </c>
      <c r="AO29" s="271">
        <v>5</v>
      </c>
    </row>
    <row r="30" spans="1:41" ht="17.25" customHeight="1">
      <c r="A30" s="457"/>
      <c r="B30" s="275"/>
      <c r="C30" s="6"/>
      <c r="D30" s="175" t="s">
        <v>443</v>
      </c>
      <c r="E30" s="111">
        <v>1</v>
      </c>
      <c r="F30" s="5" t="s">
        <v>2</v>
      </c>
      <c r="G30" s="9" t="s">
        <v>428</v>
      </c>
      <c r="H30" s="164">
        <v>24</v>
      </c>
      <c r="I30" s="60">
        <v>7.2</v>
      </c>
      <c r="J30" s="296" t="s">
        <v>426</v>
      </c>
      <c r="K30" s="269">
        <v>8.4</v>
      </c>
      <c r="L30" s="5" t="s">
        <v>2</v>
      </c>
      <c r="M30" s="9" t="s">
        <v>428</v>
      </c>
      <c r="N30" s="164">
        <v>24</v>
      </c>
      <c r="O30" s="60">
        <v>8.4</v>
      </c>
      <c r="P30" s="9" t="s">
        <v>426</v>
      </c>
      <c r="Q30" s="164">
        <v>13</v>
      </c>
      <c r="R30" s="5">
        <v>1</v>
      </c>
      <c r="S30" s="9" t="s">
        <v>428</v>
      </c>
      <c r="T30" s="164">
        <v>24</v>
      </c>
      <c r="U30" s="5" t="s">
        <v>441</v>
      </c>
      <c r="V30" s="9" t="s">
        <v>426</v>
      </c>
      <c r="W30" s="164">
        <v>2.3</v>
      </c>
      <c r="X30" s="5" t="s">
        <v>2</v>
      </c>
      <c r="Y30" s="9" t="s">
        <v>428</v>
      </c>
      <c r="Z30" s="164">
        <v>24</v>
      </c>
      <c r="AA30" s="5">
        <v>1</v>
      </c>
      <c r="AB30" s="9" t="s">
        <v>426</v>
      </c>
      <c r="AC30" s="164">
        <v>19</v>
      </c>
      <c r="AD30" s="6">
        <v>15</v>
      </c>
      <c r="AE30" s="9" t="s">
        <v>428</v>
      </c>
      <c r="AF30" s="164">
        <v>24</v>
      </c>
      <c r="AG30" s="60">
        <v>2.3</v>
      </c>
      <c r="AH30" s="9" t="s">
        <v>433</v>
      </c>
      <c r="AI30" s="268">
        <v>10</v>
      </c>
      <c r="AJ30" s="272">
        <v>2</v>
      </c>
      <c r="AK30" s="9" t="s">
        <v>426</v>
      </c>
      <c r="AL30" s="296">
        <v>2.3</v>
      </c>
      <c r="AM30" s="9" t="s">
        <v>433</v>
      </c>
      <c r="AN30" s="268">
        <v>10</v>
      </c>
      <c r="AO30" s="271">
        <v>4</v>
      </c>
    </row>
    <row r="31" spans="1:41" ht="17.25" customHeight="1">
      <c r="A31" s="457"/>
      <c r="B31" s="275" t="s">
        <v>465</v>
      </c>
      <c r="C31" s="6"/>
      <c r="D31" s="175" t="s">
        <v>442</v>
      </c>
      <c r="E31" s="111">
        <v>1</v>
      </c>
      <c r="F31" s="6">
        <v>2</v>
      </c>
      <c r="G31" s="9" t="s">
        <v>428</v>
      </c>
      <c r="H31" s="164">
        <v>24</v>
      </c>
      <c r="I31" s="60">
        <v>7.1</v>
      </c>
      <c r="J31" s="296" t="s">
        <v>426</v>
      </c>
      <c r="K31" s="269">
        <v>9.2</v>
      </c>
      <c r="L31" s="5" t="s">
        <v>2</v>
      </c>
      <c r="M31" s="9" t="s">
        <v>428</v>
      </c>
      <c r="N31" s="164">
        <v>24</v>
      </c>
      <c r="O31" s="60">
        <v>9.2</v>
      </c>
      <c r="P31" s="9" t="s">
        <v>426</v>
      </c>
      <c r="Q31" s="164">
        <v>14</v>
      </c>
      <c r="R31" s="5" t="s">
        <v>2</v>
      </c>
      <c r="S31" s="9" t="s">
        <v>428</v>
      </c>
      <c r="T31" s="164">
        <v>24</v>
      </c>
      <c r="U31" s="5" t="s">
        <v>441</v>
      </c>
      <c r="V31" s="9" t="s">
        <v>426</v>
      </c>
      <c r="W31" s="269">
        <v>3.1</v>
      </c>
      <c r="X31" s="5">
        <v>1</v>
      </c>
      <c r="Y31" s="9" t="s">
        <v>428</v>
      </c>
      <c r="Z31" s="164">
        <v>24</v>
      </c>
      <c r="AA31" s="5">
        <v>1</v>
      </c>
      <c r="AB31" s="9" t="s">
        <v>426</v>
      </c>
      <c r="AC31" s="164">
        <v>27</v>
      </c>
      <c r="AD31" s="5">
        <v>2</v>
      </c>
      <c r="AE31" s="9" t="s">
        <v>428</v>
      </c>
      <c r="AF31" s="164">
        <v>24</v>
      </c>
      <c r="AG31" s="60">
        <v>2.3</v>
      </c>
      <c r="AH31" s="9" t="s">
        <v>433</v>
      </c>
      <c r="AI31" s="268">
        <v>10</v>
      </c>
      <c r="AJ31" s="272">
        <v>2</v>
      </c>
      <c r="AK31" s="9" t="s">
        <v>426</v>
      </c>
      <c r="AL31" s="296">
        <v>1.7</v>
      </c>
      <c r="AM31" s="9" t="s">
        <v>433</v>
      </c>
      <c r="AN31" s="268">
        <v>10</v>
      </c>
      <c r="AO31" s="271">
        <v>4</v>
      </c>
    </row>
    <row r="32" spans="1:41" ht="17.25" customHeight="1">
      <c r="A32" s="457"/>
      <c r="B32" s="275"/>
      <c r="C32" s="6"/>
      <c r="D32" s="175" t="s">
        <v>464</v>
      </c>
      <c r="E32" s="111">
        <v>1</v>
      </c>
      <c r="F32" s="5" t="s">
        <v>2</v>
      </c>
      <c r="G32" s="9" t="s">
        <v>428</v>
      </c>
      <c r="H32" s="164">
        <v>24</v>
      </c>
      <c r="I32" s="60">
        <v>6.9</v>
      </c>
      <c r="J32" s="296" t="s">
        <v>426</v>
      </c>
      <c r="K32" s="269">
        <v>7.7</v>
      </c>
      <c r="L32" s="5" t="s">
        <v>2</v>
      </c>
      <c r="M32" s="9" t="s">
        <v>428</v>
      </c>
      <c r="N32" s="164">
        <v>24</v>
      </c>
      <c r="O32" s="60">
        <v>6.7</v>
      </c>
      <c r="P32" s="9" t="s">
        <v>426</v>
      </c>
      <c r="Q32" s="164">
        <v>13</v>
      </c>
      <c r="R32" s="5" t="s">
        <v>2</v>
      </c>
      <c r="S32" s="9" t="s">
        <v>428</v>
      </c>
      <c r="T32" s="164">
        <v>24</v>
      </c>
      <c r="U32" s="74">
        <v>0.5</v>
      </c>
      <c r="V32" s="9" t="s">
        <v>426</v>
      </c>
      <c r="W32" s="164">
        <v>5.9</v>
      </c>
      <c r="X32" s="5" t="s">
        <v>2</v>
      </c>
      <c r="Y32" s="9" t="s">
        <v>428</v>
      </c>
      <c r="Z32" s="164">
        <v>24</v>
      </c>
      <c r="AA32" s="6">
        <v>3</v>
      </c>
      <c r="AB32" s="9" t="s">
        <v>426</v>
      </c>
      <c r="AC32" s="164">
        <v>37</v>
      </c>
      <c r="AD32" s="5" t="s">
        <v>2</v>
      </c>
      <c r="AE32" s="9" t="s">
        <v>428</v>
      </c>
      <c r="AF32" s="164">
        <v>24</v>
      </c>
      <c r="AG32" s="60">
        <v>1.1</v>
      </c>
      <c r="AH32" s="9" t="s">
        <v>433</v>
      </c>
      <c r="AI32" s="268">
        <v>10</v>
      </c>
      <c r="AJ32" s="272">
        <v>3</v>
      </c>
      <c r="AK32" s="9" t="s">
        <v>426</v>
      </c>
      <c r="AL32" s="296">
        <v>4.9</v>
      </c>
      <c r="AM32" s="9" t="s">
        <v>433</v>
      </c>
      <c r="AN32" s="268">
        <v>10</v>
      </c>
      <c r="AO32" s="271">
        <v>4</v>
      </c>
    </row>
    <row r="33" spans="1:41" ht="17.25" customHeight="1">
      <c r="A33" s="457"/>
      <c r="B33" s="275" t="s">
        <v>463</v>
      </c>
      <c r="C33" s="6"/>
      <c r="D33" s="175" t="s">
        <v>462</v>
      </c>
      <c r="E33" s="111">
        <v>1</v>
      </c>
      <c r="F33" s="5" t="s">
        <v>2</v>
      </c>
      <c r="G33" s="9" t="s">
        <v>428</v>
      </c>
      <c r="H33" s="164">
        <v>24</v>
      </c>
      <c r="I33" s="60">
        <v>7</v>
      </c>
      <c r="J33" s="296" t="s">
        <v>426</v>
      </c>
      <c r="K33" s="269">
        <v>8.4</v>
      </c>
      <c r="L33" s="5" t="s">
        <v>2</v>
      </c>
      <c r="M33" s="9" t="s">
        <v>428</v>
      </c>
      <c r="N33" s="164">
        <v>24</v>
      </c>
      <c r="O33" s="60">
        <v>8.7</v>
      </c>
      <c r="P33" s="9" t="s">
        <v>426</v>
      </c>
      <c r="Q33" s="164">
        <v>13</v>
      </c>
      <c r="R33" s="5" t="s">
        <v>2</v>
      </c>
      <c r="S33" s="9" t="s">
        <v>428</v>
      </c>
      <c r="T33" s="164">
        <v>24</v>
      </c>
      <c r="U33" s="74">
        <v>1.1</v>
      </c>
      <c r="V33" s="9" t="s">
        <v>426</v>
      </c>
      <c r="W33" s="164">
        <v>6.7</v>
      </c>
      <c r="X33" s="5" t="s">
        <v>2</v>
      </c>
      <c r="Y33" s="9" t="s">
        <v>428</v>
      </c>
      <c r="Z33" s="164">
        <v>24</v>
      </c>
      <c r="AA33" s="5">
        <v>3</v>
      </c>
      <c r="AB33" s="9" t="s">
        <v>426</v>
      </c>
      <c r="AC33" s="164">
        <v>19</v>
      </c>
      <c r="AD33" s="5" t="s">
        <v>2</v>
      </c>
      <c r="AE33" s="9" t="s">
        <v>428</v>
      </c>
      <c r="AF33" s="164">
        <v>24</v>
      </c>
      <c r="AG33" s="60">
        <v>1.7</v>
      </c>
      <c r="AH33" s="9" t="s">
        <v>433</v>
      </c>
      <c r="AI33" s="268">
        <v>10</v>
      </c>
      <c r="AJ33" s="272">
        <v>3</v>
      </c>
      <c r="AK33" s="9" t="s">
        <v>426</v>
      </c>
      <c r="AL33" s="296">
        <v>7.9</v>
      </c>
      <c r="AM33" s="9" t="s">
        <v>433</v>
      </c>
      <c r="AN33" s="268">
        <v>10</v>
      </c>
      <c r="AO33" s="271">
        <v>4</v>
      </c>
    </row>
    <row r="34" spans="1:41" ht="17.25" customHeight="1">
      <c r="A34" s="457"/>
      <c r="B34" s="453" t="s">
        <v>461</v>
      </c>
      <c r="C34" s="6"/>
      <c r="D34" s="175" t="s">
        <v>443</v>
      </c>
      <c r="E34" s="111">
        <v>2</v>
      </c>
      <c r="F34" s="6">
        <v>10</v>
      </c>
      <c r="G34" s="9" t="s">
        <v>428</v>
      </c>
      <c r="H34" s="164">
        <v>48</v>
      </c>
      <c r="I34" s="60">
        <v>7.2</v>
      </c>
      <c r="J34" s="296" t="s">
        <v>426</v>
      </c>
      <c r="K34" s="269">
        <v>9.7</v>
      </c>
      <c r="L34" s="5" t="s">
        <v>2</v>
      </c>
      <c r="M34" s="9" t="s">
        <v>428</v>
      </c>
      <c r="N34" s="164">
        <v>48</v>
      </c>
      <c r="O34" s="60">
        <v>9.1</v>
      </c>
      <c r="P34" s="9" t="s">
        <v>426</v>
      </c>
      <c r="Q34" s="164">
        <v>13</v>
      </c>
      <c r="R34" s="5">
        <v>4</v>
      </c>
      <c r="S34" s="9" t="s">
        <v>428</v>
      </c>
      <c r="T34" s="164">
        <v>48</v>
      </c>
      <c r="U34" s="5" t="s">
        <v>441</v>
      </c>
      <c r="V34" s="9" t="s">
        <v>426</v>
      </c>
      <c r="W34" s="164">
        <v>3.3</v>
      </c>
      <c r="X34" s="5">
        <v>2</v>
      </c>
      <c r="Y34" s="9" t="s">
        <v>428</v>
      </c>
      <c r="Z34" s="164">
        <v>48</v>
      </c>
      <c r="AA34" s="5">
        <v>1</v>
      </c>
      <c r="AB34" s="9" t="s">
        <v>426</v>
      </c>
      <c r="AC34" s="164">
        <v>29</v>
      </c>
      <c r="AD34" s="6">
        <v>42</v>
      </c>
      <c r="AE34" s="9" t="s">
        <v>428</v>
      </c>
      <c r="AF34" s="164">
        <v>48</v>
      </c>
      <c r="AG34" s="60">
        <v>3.3</v>
      </c>
      <c r="AH34" s="9" t="s">
        <v>433</v>
      </c>
      <c r="AI34" s="268">
        <v>10</v>
      </c>
      <c r="AJ34" s="272">
        <v>2</v>
      </c>
      <c r="AK34" s="9" t="s">
        <v>426</v>
      </c>
      <c r="AL34" s="296">
        <v>4.9</v>
      </c>
      <c r="AM34" s="9" t="s">
        <v>433</v>
      </c>
      <c r="AN34" s="268">
        <v>10</v>
      </c>
      <c r="AO34" s="271">
        <v>4</v>
      </c>
    </row>
    <row r="35" spans="1:41" ht="17.25" customHeight="1">
      <c r="A35" s="457"/>
      <c r="B35" s="453"/>
      <c r="C35" s="6"/>
      <c r="D35" s="175" t="s">
        <v>442</v>
      </c>
      <c r="E35" s="111">
        <v>1</v>
      </c>
      <c r="F35" s="5" t="s">
        <v>2</v>
      </c>
      <c r="G35" s="9" t="s">
        <v>428</v>
      </c>
      <c r="H35" s="164">
        <v>24</v>
      </c>
      <c r="I35" s="60">
        <v>7</v>
      </c>
      <c r="J35" s="296" t="s">
        <v>426</v>
      </c>
      <c r="K35" s="269">
        <v>7.7</v>
      </c>
      <c r="L35" s="5" t="s">
        <v>2</v>
      </c>
      <c r="M35" s="9" t="s">
        <v>428</v>
      </c>
      <c r="N35" s="164">
        <v>24</v>
      </c>
      <c r="O35" s="60">
        <v>5.9</v>
      </c>
      <c r="P35" s="9" t="s">
        <v>426</v>
      </c>
      <c r="Q35" s="164">
        <v>12</v>
      </c>
      <c r="R35" s="6">
        <v>11</v>
      </c>
      <c r="S35" s="9" t="s">
        <v>428</v>
      </c>
      <c r="T35" s="164">
        <v>24</v>
      </c>
      <c r="U35" s="74">
        <v>1</v>
      </c>
      <c r="V35" s="9" t="s">
        <v>426</v>
      </c>
      <c r="W35" s="164">
        <v>8.7</v>
      </c>
      <c r="X35" s="5" t="s">
        <v>2</v>
      </c>
      <c r="Y35" s="9" t="s">
        <v>428</v>
      </c>
      <c r="Z35" s="164">
        <v>24</v>
      </c>
      <c r="AA35" s="5">
        <v>1</v>
      </c>
      <c r="AB35" s="9" t="s">
        <v>426</v>
      </c>
      <c r="AC35" s="164">
        <v>21</v>
      </c>
      <c r="AD35" s="6">
        <v>12</v>
      </c>
      <c r="AE35" s="9" t="s">
        <v>428</v>
      </c>
      <c r="AF35" s="164">
        <v>24</v>
      </c>
      <c r="AG35" s="60">
        <v>2.3</v>
      </c>
      <c r="AH35" s="9" t="s">
        <v>433</v>
      </c>
      <c r="AI35" s="268">
        <v>10</v>
      </c>
      <c r="AJ35" s="272">
        <v>2</v>
      </c>
      <c r="AK35" s="9" t="s">
        <v>426</v>
      </c>
      <c r="AL35" s="296">
        <v>2.4</v>
      </c>
      <c r="AM35" s="9" t="s">
        <v>433</v>
      </c>
      <c r="AN35" s="268">
        <v>10</v>
      </c>
      <c r="AO35" s="271">
        <v>5</v>
      </c>
    </row>
    <row r="36" spans="1:41" ht="17.25" customHeight="1">
      <c r="A36" s="457"/>
      <c r="B36" s="275" t="s">
        <v>460</v>
      </c>
      <c r="C36" s="6"/>
      <c r="D36" s="175" t="s">
        <v>448</v>
      </c>
      <c r="E36" s="111">
        <v>1</v>
      </c>
      <c r="F36" s="5" t="s">
        <v>2</v>
      </c>
      <c r="G36" s="9" t="s">
        <v>428</v>
      </c>
      <c r="H36" s="164">
        <v>24</v>
      </c>
      <c r="I36" s="60">
        <v>7.1</v>
      </c>
      <c r="J36" s="296" t="s">
        <v>426</v>
      </c>
      <c r="K36" s="269">
        <v>8.5</v>
      </c>
      <c r="L36" s="5" t="s">
        <v>2</v>
      </c>
      <c r="M36" s="9" t="s">
        <v>428</v>
      </c>
      <c r="N36" s="164">
        <v>24</v>
      </c>
      <c r="O36" s="60">
        <v>7</v>
      </c>
      <c r="P36" s="9" t="s">
        <v>426</v>
      </c>
      <c r="Q36" s="164">
        <v>12</v>
      </c>
      <c r="R36" s="5">
        <v>1</v>
      </c>
      <c r="S36" s="9" t="s">
        <v>428</v>
      </c>
      <c r="T36" s="164">
        <v>24</v>
      </c>
      <c r="U36" s="74">
        <v>0.6</v>
      </c>
      <c r="V36" s="9" t="s">
        <v>426</v>
      </c>
      <c r="W36" s="273">
        <v>5.6</v>
      </c>
      <c r="X36" s="5" t="s">
        <v>2</v>
      </c>
      <c r="Y36" s="9" t="s">
        <v>428</v>
      </c>
      <c r="Z36" s="164">
        <v>24</v>
      </c>
      <c r="AA36" s="5">
        <v>7</v>
      </c>
      <c r="AB36" s="9" t="s">
        <v>426</v>
      </c>
      <c r="AC36" s="164">
        <v>29</v>
      </c>
      <c r="AD36" s="5" t="s">
        <v>2</v>
      </c>
      <c r="AE36" s="9" t="s">
        <v>428</v>
      </c>
      <c r="AF36" s="164">
        <v>24</v>
      </c>
      <c r="AG36" s="60">
        <v>3.3</v>
      </c>
      <c r="AH36" s="9" t="s">
        <v>433</v>
      </c>
      <c r="AI36" s="268">
        <v>10</v>
      </c>
      <c r="AJ36" s="272">
        <v>2</v>
      </c>
      <c r="AK36" s="9" t="s">
        <v>426</v>
      </c>
      <c r="AL36" s="296">
        <v>3.5</v>
      </c>
      <c r="AM36" s="9" t="s">
        <v>433</v>
      </c>
      <c r="AN36" s="268">
        <v>10</v>
      </c>
      <c r="AO36" s="271">
        <v>4</v>
      </c>
    </row>
    <row r="37" spans="1:41" ht="17.25" customHeight="1">
      <c r="A37" s="457"/>
      <c r="B37" s="453" t="s">
        <v>459</v>
      </c>
      <c r="C37" s="6"/>
      <c r="D37" s="175" t="s">
        <v>443</v>
      </c>
      <c r="E37" s="111">
        <v>1</v>
      </c>
      <c r="F37" s="5" t="s">
        <v>2</v>
      </c>
      <c r="G37" s="9" t="s">
        <v>428</v>
      </c>
      <c r="H37" s="164">
        <v>12</v>
      </c>
      <c r="I37" s="60">
        <v>7</v>
      </c>
      <c r="J37" s="296" t="s">
        <v>426</v>
      </c>
      <c r="K37" s="269">
        <v>7.8</v>
      </c>
      <c r="L37" s="5" t="s">
        <v>2</v>
      </c>
      <c r="M37" s="9" t="s">
        <v>428</v>
      </c>
      <c r="N37" s="164">
        <v>12</v>
      </c>
      <c r="O37" s="60">
        <v>8.8</v>
      </c>
      <c r="P37" s="9" t="s">
        <v>426</v>
      </c>
      <c r="Q37" s="164">
        <v>12</v>
      </c>
      <c r="R37" s="5">
        <v>1</v>
      </c>
      <c r="S37" s="9" t="s">
        <v>428</v>
      </c>
      <c r="T37" s="164">
        <v>12</v>
      </c>
      <c r="U37" s="5" t="s">
        <v>441</v>
      </c>
      <c r="V37" s="9" t="s">
        <v>426</v>
      </c>
      <c r="W37" s="164">
        <v>2.1</v>
      </c>
      <c r="X37" s="5" t="s">
        <v>2</v>
      </c>
      <c r="Y37" s="9" t="s">
        <v>428</v>
      </c>
      <c r="Z37" s="164">
        <v>12</v>
      </c>
      <c r="AA37" s="5">
        <v>1</v>
      </c>
      <c r="AB37" s="9" t="s">
        <v>426</v>
      </c>
      <c r="AC37" s="164">
        <v>8</v>
      </c>
      <c r="AD37" s="6">
        <v>10</v>
      </c>
      <c r="AE37" s="9" t="s">
        <v>428</v>
      </c>
      <c r="AF37" s="164">
        <v>12</v>
      </c>
      <c r="AG37" s="60">
        <v>7</v>
      </c>
      <c r="AH37" s="9" t="s">
        <v>433</v>
      </c>
      <c r="AI37" s="268">
        <v>10</v>
      </c>
      <c r="AJ37" s="272">
        <v>2</v>
      </c>
      <c r="AK37" s="9" t="s">
        <v>426</v>
      </c>
      <c r="AL37" s="296">
        <v>7.9</v>
      </c>
      <c r="AM37" s="9" t="s">
        <v>433</v>
      </c>
      <c r="AN37" s="268">
        <v>10</v>
      </c>
      <c r="AO37" s="271">
        <v>4</v>
      </c>
    </row>
    <row r="38" spans="1:41" ht="17.25" customHeight="1">
      <c r="A38" s="457"/>
      <c r="B38" s="453"/>
      <c r="C38" s="6"/>
      <c r="D38" s="175" t="s">
        <v>442</v>
      </c>
      <c r="E38" s="111">
        <v>1</v>
      </c>
      <c r="F38" s="5" t="s">
        <v>2</v>
      </c>
      <c r="G38" s="9" t="s">
        <v>428</v>
      </c>
      <c r="H38" s="164">
        <v>12</v>
      </c>
      <c r="I38" s="60">
        <v>6.9</v>
      </c>
      <c r="J38" s="296" t="s">
        <v>426</v>
      </c>
      <c r="K38" s="269">
        <v>7.2</v>
      </c>
      <c r="L38" s="5">
        <v>2</v>
      </c>
      <c r="M38" s="9" t="s">
        <v>428</v>
      </c>
      <c r="N38" s="164">
        <v>12</v>
      </c>
      <c r="O38" s="60">
        <v>3.9</v>
      </c>
      <c r="P38" s="9" t="s">
        <v>426</v>
      </c>
      <c r="Q38" s="164">
        <v>12</v>
      </c>
      <c r="R38" s="6">
        <v>5</v>
      </c>
      <c r="S38" s="9" t="s">
        <v>428</v>
      </c>
      <c r="T38" s="164">
        <v>12</v>
      </c>
      <c r="U38" s="74">
        <v>0.8</v>
      </c>
      <c r="V38" s="9" t="s">
        <v>426</v>
      </c>
      <c r="W38" s="164">
        <v>9.2</v>
      </c>
      <c r="X38" s="5" t="s">
        <v>2</v>
      </c>
      <c r="Y38" s="9" t="s">
        <v>428</v>
      </c>
      <c r="Z38" s="164">
        <v>12</v>
      </c>
      <c r="AA38" s="5">
        <v>4</v>
      </c>
      <c r="AB38" s="9" t="s">
        <v>426</v>
      </c>
      <c r="AC38" s="164">
        <v>20</v>
      </c>
      <c r="AD38" s="6">
        <v>10</v>
      </c>
      <c r="AE38" s="9" t="s">
        <v>428</v>
      </c>
      <c r="AF38" s="164">
        <v>12</v>
      </c>
      <c r="AG38" s="60">
        <v>3.3</v>
      </c>
      <c r="AH38" s="9" t="s">
        <v>433</v>
      </c>
      <c r="AI38" s="268">
        <v>10</v>
      </c>
      <c r="AJ38" s="272">
        <v>3</v>
      </c>
      <c r="AK38" s="9" t="s">
        <v>426</v>
      </c>
      <c r="AL38" s="296">
        <v>1.3</v>
      </c>
      <c r="AM38" s="9" t="s">
        <v>433</v>
      </c>
      <c r="AN38" s="268">
        <v>10</v>
      </c>
      <c r="AO38" s="271">
        <v>5</v>
      </c>
    </row>
    <row r="39" spans="1:41" ht="17.25" customHeight="1">
      <c r="A39" s="457"/>
      <c r="B39" s="275" t="s">
        <v>458</v>
      </c>
      <c r="C39" s="6"/>
      <c r="D39" s="175" t="s">
        <v>443</v>
      </c>
      <c r="E39" s="111">
        <v>1</v>
      </c>
      <c r="F39" s="6">
        <v>2</v>
      </c>
      <c r="G39" s="9" t="s">
        <v>428</v>
      </c>
      <c r="H39" s="164">
        <v>12</v>
      </c>
      <c r="I39" s="60">
        <v>6.9</v>
      </c>
      <c r="J39" s="296" t="s">
        <v>426</v>
      </c>
      <c r="K39" s="269">
        <v>9.3</v>
      </c>
      <c r="L39" s="5" t="s">
        <v>2</v>
      </c>
      <c r="M39" s="9" t="s">
        <v>428</v>
      </c>
      <c r="N39" s="164">
        <v>12</v>
      </c>
      <c r="O39" s="60">
        <v>8.1</v>
      </c>
      <c r="P39" s="9" t="s">
        <v>426</v>
      </c>
      <c r="Q39" s="164">
        <v>14</v>
      </c>
      <c r="R39" s="6">
        <v>4</v>
      </c>
      <c r="S39" s="9" t="s">
        <v>428</v>
      </c>
      <c r="T39" s="164">
        <v>12</v>
      </c>
      <c r="U39" s="5" t="s">
        <v>441</v>
      </c>
      <c r="V39" s="9" t="s">
        <v>426</v>
      </c>
      <c r="W39" s="278">
        <v>5.2</v>
      </c>
      <c r="X39" s="6">
        <v>1</v>
      </c>
      <c r="Y39" s="9" t="s">
        <v>428</v>
      </c>
      <c r="Z39" s="164">
        <v>12</v>
      </c>
      <c r="AA39" s="5">
        <v>3</v>
      </c>
      <c r="AB39" s="9" t="s">
        <v>426</v>
      </c>
      <c r="AC39" s="164">
        <v>44</v>
      </c>
      <c r="AD39" s="6">
        <v>11</v>
      </c>
      <c r="AE39" s="9" t="s">
        <v>428</v>
      </c>
      <c r="AF39" s="164">
        <v>12</v>
      </c>
      <c r="AG39" s="60">
        <v>4.9</v>
      </c>
      <c r="AH39" s="9" t="s">
        <v>433</v>
      </c>
      <c r="AI39" s="268">
        <v>10</v>
      </c>
      <c r="AJ39" s="272">
        <v>2</v>
      </c>
      <c r="AK39" s="9" t="s">
        <v>426</v>
      </c>
      <c r="AL39" s="296">
        <v>2.3</v>
      </c>
      <c r="AM39" s="9" t="s">
        <v>433</v>
      </c>
      <c r="AN39" s="268">
        <v>10</v>
      </c>
      <c r="AO39" s="271">
        <v>5</v>
      </c>
    </row>
    <row r="40" spans="1:41" ht="17.25" customHeight="1">
      <c r="A40" s="457"/>
      <c r="B40" s="453" t="s">
        <v>457</v>
      </c>
      <c r="C40" s="6"/>
      <c r="D40" s="175" t="s">
        <v>443</v>
      </c>
      <c r="E40" s="111">
        <v>1</v>
      </c>
      <c r="F40" s="5" t="s">
        <v>2</v>
      </c>
      <c r="G40" s="9" t="s">
        <v>428</v>
      </c>
      <c r="H40" s="164">
        <v>12</v>
      </c>
      <c r="I40" s="60">
        <v>7</v>
      </c>
      <c r="J40" s="296" t="s">
        <v>426</v>
      </c>
      <c r="K40" s="269">
        <v>7.9</v>
      </c>
      <c r="L40" s="5">
        <v>1</v>
      </c>
      <c r="M40" s="9" t="s">
        <v>428</v>
      </c>
      <c r="N40" s="164">
        <v>12</v>
      </c>
      <c r="O40" s="60">
        <v>7.4</v>
      </c>
      <c r="P40" s="9" t="s">
        <v>426</v>
      </c>
      <c r="Q40" s="164">
        <v>13</v>
      </c>
      <c r="R40" s="5">
        <v>3</v>
      </c>
      <c r="S40" s="9" t="s">
        <v>428</v>
      </c>
      <c r="T40" s="164">
        <v>12</v>
      </c>
      <c r="U40" s="5" t="s">
        <v>441</v>
      </c>
      <c r="V40" s="9" t="s">
        <v>426</v>
      </c>
      <c r="W40" s="269">
        <v>2.2</v>
      </c>
      <c r="X40" s="6">
        <v>2</v>
      </c>
      <c r="Y40" s="9" t="s">
        <v>428</v>
      </c>
      <c r="Z40" s="164">
        <v>12</v>
      </c>
      <c r="AA40" s="5">
        <v>2</v>
      </c>
      <c r="AB40" s="9" t="s">
        <v>426</v>
      </c>
      <c r="AC40" s="164">
        <v>31</v>
      </c>
      <c r="AD40" s="6">
        <v>12</v>
      </c>
      <c r="AE40" s="9" t="s">
        <v>428</v>
      </c>
      <c r="AF40" s="164">
        <v>12</v>
      </c>
      <c r="AG40" s="60">
        <v>1.1</v>
      </c>
      <c r="AH40" s="9" t="s">
        <v>433</v>
      </c>
      <c r="AI40" s="268">
        <v>10</v>
      </c>
      <c r="AJ40" s="272">
        <v>3</v>
      </c>
      <c r="AK40" s="9" t="s">
        <v>426</v>
      </c>
      <c r="AL40" s="296">
        <v>4.9</v>
      </c>
      <c r="AM40" s="9" t="s">
        <v>433</v>
      </c>
      <c r="AN40" s="268">
        <v>10</v>
      </c>
      <c r="AO40" s="271">
        <v>5</v>
      </c>
    </row>
    <row r="41" spans="1:41" ht="17.25" customHeight="1">
      <c r="A41" s="457"/>
      <c r="B41" s="453"/>
      <c r="C41" s="6"/>
      <c r="D41" s="175" t="s">
        <v>442</v>
      </c>
      <c r="E41" s="111">
        <v>1</v>
      </c>
      <c r="F41" s="6">
        <v>1</v>
      </c>
      <c r="G41" s="9" t="s">
        <v>428</v>
      </c>
      <c r="H41" s="164">
        <v>12</v>
      </c>
      <c r="I41" s="60">
        <v>6.8</v>
      </c>
      <c r="J41" s="296" t="s">
        <v>426</v>
      </c>
      <c r="K41" s="269">
        <v>8.7</v>
      </c>
      <c r="L41" s="5" t="s">
        <v>2</v>
      </c>
      <c r="M41" s="9" t="s">
        <v>428</v>
      </c>
      <c r="N41" s="164">
        <v>12</v>
      </c>
      <c r="O41" s="60">
        <v>7.2</v>
      </c>
      <c r="P41" s="9" t="s">
        <v>426</v>
      </c>
      <c r="Q41" s="164">
        <v>12</v>
      </c>
      <c r="R41" s="6">
        <v>4</v>
      </c>
      <c r="S41" s="9" t="s">
        <v>428</v>
      </c>
      <c r="T41" s="164">
        <v>12</v>
      </c>
      <c r="U41" s="74">
        <v>0.7</v>
      </c>
      <c r="V41" s="9" t="s">
        <v>426</v>
      </c>
      <c r="W41" s="164">
        <v>8.8</v>
      </c>
      <c r="X41" s="6">
        <v>1</v>
      </c>
      <c r="Y41" s="9" t="s">
        <v>428</v>
      </c>
      <c r="Z41" s="164">
        <v>12</v>
      </c>
      <c r="AA41" s="5">
        <v>3</v>
      </c>
      <c r="AB41" s="9" t="s">
        <v>426</v>
      </c>
      <c r="AC41" s="164">
        <v>46</v>
      </c>
      <c r="AD41" s="6">
        <v>6</v>
      </c>
      <c r="AE41" s="9" t="s">
        <v>428</v>
      </c>
      <c r="AF41" s="164">
        <v>12</v>
      </c>
      <c r="AG41" s="60">
        <v>2.2</v>
      </c>
      <c r="AH41" s="9" t="s">
        <v>433</v>
      </c>
      <c r="AI41" s="268">
        <v>10</v>
      </c>
      <c r="AJ41" s="272">
        <v>3</v>
      </c>
      <c r="AK41" s="9" t="s">
        <v>426</v>
      </c>
      <c r="AL41" s="296">
        <v>1.1</v>
      </c>
      <c r="AM41" s="9" t="s">
        <v>433</v>
      </c>
      <c r="AN41" s="268">
        <v>10</v>
      </c>
      <c r="AO41" s="271">
        <v>5</v>
      </c>
    </row>
    <row r="42" spans="1:41" ht="17.25" customHeight="1">
      <c r="A42" s="457"/>
      <c r="B42" s="453" t="s">
        <v>456</v>
      </c>
      <c r="C42" s="6"/>
      <c r="D42" s="175" t="s">
        <v>443</v>
      </c>
      <c r="E42" s="111">
        <v>1</v>
      </c>
      <c r="F42" s="5" t="s">
        <v>2</v>
      </c>
      <c r="G42" s="9" t="s">
        <v>428</v>
      </c>
      <c r="H42" s="164">
        <v>24</v>
      </c>
      <c r="I42" s="60">
        <v>7</v>
      </c>
      <c r="J42" s="296" t="s">
        <v>426</v>
      </c>
      <c r="K42" s="269">
        <v>8</v>
      </c>
      <c r="L42" s="5" t="s">
        <v>2</v>
      </c>
      <c r="M42" s="9" t="s">
        <v>428</v>
      </c>
      <c r="N42" s="164">
        <v>24</v>
      </c>
      <c r="O42" s="60">
        <v>9</v>
      </c>
      <c r="P42" s="9" t="s">
        <v>426</v>
      </c>
      <c r="Q42" s="164">
        <v>13</v>
      </c>
      <c r="R42" s="5">
        <v>5</v>
      </c>
      <c r="S42" s="9" t="s">
        <v>428</v>
      </c>
      <c r="T42" s="164">
        <v>24</v>
      </c>
      <c r="U42" s="5" t="s">
        <v>441</v>
      </c>
      <c r="V42" s="9" t="s">
        <v>426</v>
      </c>
      <c r="W42" s="164">
        <v>3.7</v>
      </c>
      <c r="X42" s="6">
        <v>2</v>
      </c>
      <c r="Y42" s="9" t="s">
        <v>428</v>
      </c>
      <c r="Z42" s="164">
        <v>24</v>
      </c>
      <c r="AA42" s="5">
        <v>1</v>
      </c>
      <c r="AB42" s="9" t="s">
        <v>426</v>
      </c>
      <c r="AC42" s="164">
        <v>30</v>
      </c>
      <c r="AD42" s="6">
        <v>17</v>
      </c>
      <c r="AE42" s="9" t="s">
        <v>428</v>
      </c>
      <c r="AF42" s="164">
        <v>24</v>
      </c>
      <c r="AG42" s="60">
        <v>2.3</v>
      </c>
      <c r="AH42" s="9" t="s">
        <v>433</v>
      </c>
      <c r="AI42" s="268">
        <v>10</v>
      </c>
      <c r="AJ42" s="272">
        <v>2</v>
      </c>
      <c r="AK42" s="9" t="s">
        <v>426</v>
      </c>
      <c r="AL42" s="296">
        <v>2.3</v>
      </c>
      <c r="AM42" s="9" t="s">
        <v>433</v>
      </c>
      <c r="AN42" s="268">
        <v>10</v>
      </c>
      <c r="AO42" s="271">
        <v>4</v>
      </c>
    </row>
    <row r="43" spans="1:41" ht="17.25" customHeight="1">
      <c r="A43" s="457"/>
      <c r="B43" s="453"/>
      <c r="C43" s="6"/>
      <c r="D43" s="175" t="s">
        <v>442</v>
      </c>
      <c r="E43" s="111">
        <v>1</v>
      </c>
      <c r="F43" s="5" t="s">
        <v>2</v>
      </c>
      <c r="G43" s="9" t="s">
        <v>428</v>
      </c>
      <c r="H43" s="164">
        <v>24</v>
      </c>
      <c r="I43" s="60">
        <v>7</v>
      </c>
      <c r="J43" s="296" t="s">
        <v>426</v>
      </c>
      <c r="K43" s="269">
        <v>8</v>
      </c>
      <c r="L43" s="5" t="s">
        <v>2</v>
      </c>
      <c r="M43" s="9" t="s">
        <v>428</v>
      </c>
      <c r="N43" s="164">
        <v>24</v>
      </c>
      <c r="O43" s="60">
        <v>9.5</v>
      </c>
      <c r="P43" s="9" t="s">
        <v>426</v>
      </c>
      <c r="Q43" s="164">
        <v>13</v>
      </c>
      <c r="R43" s="5">
        <v>1</v>
      </c>
      <c r="S43" s="9" t="s">
        <v>428</v>
      </c>
      <c r="T43" s="164">
        <v>24</v>
      </c>
      <c r="U43" s="5" t="s">
        <v>441</v>
      </c>
      <c r="V43" s="9" t="s">
        <v>426</v>
      </c>
      <c r="W43" s="273">
        <v>4.4</v>
      </c>
      <c r="X43" s="6">
        <v>4</v>
      </c>
      <c r="Y43" s="9" t="s">
        <v>428</v>
      </c>
      <c r="Z43" s="164">
        <v>24</v>
      </c>
      <c r="AA43" s="5">
        <v>3</v>
      </c>
      <c r="AB43" s="9" t="s">
        <v>426</v>
      </c>
      <c r="AC43" s="164">
        <v>93</v>
      </c>
      <c r="AD43" s="6">
        <v>11</v>
      </c>
      <c r="AE43" s="9" t="s">
        <v>428</v>
      </c>
      <c r="AF43" s="164">
        <v>24</v>
      </c>
      <c r="AG43" s="60">
        <v>4.9</v>
      </c>
      <c r="AH43" s="9" t="s">
        <v>433</v>
      </c>
      <c r="AI43" s="268">
        <v>10</v>
      </c>
      <c r="AJ43" s="272">
        <v>2</v>
      </c>
      <c r="AK43" s="9" t="s">
        <v>426</v>
      </c>
      <c r="AL43" s="296">
        <v>7.9</v>
      </c>
      <c r="AM43" s="9" t="s">
        <v>433</v>
      </c>
      <c r="AN43" s="268">
        <v>10</v>
      </c>
      <c r="AO43" s="271">
        <v>4</v>
      </c>
    </row>
    <row r="44" spans="1:41" ht="17.25" customHeight="1">
      <c r="A44" s="457"/>
      <c r="B44" s="275" t="s">
        <v>455</v>
      </c>
      <c r="C44" s="6"/>
      <c r="D44" s="175" t="s">
        <v>448</v>
      </c>
      <c r="E44" s="111">
        <v>2</v>
      </c>
      <c r="F44" s="6">
        <v>4</v>
      </c>
      <c r="G44" s="9" t="s">
        <v>428</v>
      </c>
      <c r="H44" s="164">
        <v>36</v>
      </c>
      <c r="I44" s="60">
        <v>6.8</v>
      </c>
      <c r="J44" s="296" t="s">
        <v>426</v>
      </c>
      <c r="K44" s="269">
        <v>9.6</v>
      </c>
      <c r="L44" s="5" t="s">
        <v>2</v>
      </c>
      <c r="M44" s="9" t="s">
        <v>428</v>
      </c>
      <c r="N44" s="164">
        <v>36</v>
      </c>
      <c r="O44" s="60">
        <v>6.5</v>
      </c>
      <c r="P44" s="9" t="s">
        <v>426</v>
      </c>
      <c r="Q44" s="164">
        <v>13</v>
      </c>
      <c r="R44" s="5">
        <v>2</v>
      </c>
      <c r="S44" s="9" t="s">
        <v>428</v>
      </c>
      <c r="T44" s="164">
        <v>36</v>
      </c>
      <c r="U44" s="74" t="s">
        <v>441</v>
      </c>
      <c r="V44" s="9" t="s">
        <v>426</v>
      </c>
      <c r="W44" s="269">
        <v>6</v>
      </c>
      <c r="X44" s="5" t="s">
        <v>2</v>
      </c>
      <c r="Y44" s="9" t="s">
        <v>428</v>
      </c>
      <c r="Z44" s="164">
        <v>36</v>
      </c>
      <c r="AA44" s="5">
        <v>5</v>
      </c>
      <c r="AB44" s="9" t="s">
        <v>426</v>
      </c>
      <c r="AC44" s="164">
        <v>34</v>
      </c>
      <c r="AD44" s="5" t="s">
        <v>2</v>
      </c>
      <c r="AE44" s="9" t="s">
        <v>428</v>
      </c>
      <c r="AF44" s="164">
        <v>36</v>
      </c>
      <c r="AG44" s="60">
        <v>2</v>
      </c>
      <c r="AH44" s="9" t="s">
        <v>433</v>
      </c>
      <c r="AI44" s="268">
        <v>10</v>
      </c>
      <c r="AJ44" s="272">
        <v>2</v>
      </c>
      <c r="AK44" s="9" t="s">
        <v>426</v>
      </c>
      <c r="AL44" s="296">
        <v>1.7</v>
      </c>
      <c r="AM44" s="9" t="s">
        <v>433</v>
      </c>
      <c r="AN44" s="268">
        <v>10</v>
      </c>
      <c r="AO44" s="271">
        <v>4</v>
      </c>
    </row>
    <row r="45" spans="1:41" ht="17.25" customHeight="1">
      <c r="A45" s="457"/>
      <c r="B45" s="275" t="s">
        <v>454</v>
      </c>
      <c r="C45" s="6"/>
      <c r="D45" s="175" t="s">
        <v>442</v>
      </c>
      <c r="E45" s="111">
        <v>1</v>
      </c>
      <c r="F45" s="5" t="s">
        <v>2</v>
      </c>
      <c r="G45" s="9" t="s">
        <v>428</v>
      </c>
      <c r="H45" s="164">
        <v>12</v>
      </c>
      <c r="I45" s="60">
        <v>7.1</v>
      </c>
      <c r="J45" s="296" t="s">
        <v>426</v>
      </c>
      <c r="K45" s="269">
        <v>8.2</v>
      </c>
      <c r="L45" s="5" t="s">
        <v>2</v>
      </c>
      <c r="M45" s="9" t="s">
        <v>428</v>
      </c>
      <c r="N45" s="164">
        <v>12</v>
      </c>
      <c r="O45" s="60">
        <v>6.6</v>
      </c>
      <c r="P45" s="9" t="s">
        <v>426</v>
      </c>
      <c r="Q45" s="164">
        <v>13</v>
      </c>
      <c r="R45" s="6">
        <v>4</v>
      </c>
      <c r="S45" s="9" t="s">
        <v>428</v>
      </c>
      <c r="T45" s="164">
        <v>12</v>
      </c>
      <c r="U45" s="74">
        <v>1.7</v>
      </c>
      <c r="V45" s="9" t="s">
        <v>426</v>
      </c>
      <c r="W45" s="164">
        <v>5.5</v>
      </c>
      <c r="X45" s="6">
        <v>1</v>
      </c>
      <c r="Y45" s="9" t="s">
        <v>428</v>
      </c>
      <c r="Z45" s="164">
        <v>12</v>
      </c>
      <c r="AA45" s="5">
        <v>3</v>
      </c>
      <c r="AB45" s="9" t="s">
        <v>426</v>
      </c>
      <c r="AC45" s="164">
        <v>30</v>
      </c>
      <c r="AD45" s="6">
        <v>3</v>
      </c>
      <c r="AE45" s="9" t="s">
        <v>428</v>
      </c>
      <c r="AF45" s="164">
        <v>12</v>
      </c>
      <c r="AG45" s="60">
        <v>7.8</v>
      </c>
      <c r="AH45" s="9" t="s">
        <v>433</v>
      </c>
      <c r="AI45" s="268">
        <v>10</v>
      </c>
      <c r="AJ45" s="272">
        <v>2</v>
      </c>
      <c r="AK45" s="9" t="s">
        <v>426</v>
      </c>
      <c r="AL45" s="296">
        <v>1.3</v>
      </c>
      <c r="AM45" s="9" t="s">
        <v>433</v>
      </c>
      <c r="AN45" s="268">
        <v>10</v>
      </c>
      <c r="AO45" s="271">
        <v>5</v>
      </c>
    </row>
    <row r="46" spans="1:41" ht="17.25" customHeight="1">
      <c r="A46" s="457"/>
      <c r="B46" s="275" t="s">
        <v>453</v>
      </c>
      <c r="C46" s="6"/>
      <c r="D46" s="175" t="s">
        <v>442</v>
      </c>
      <c r="E46" s="111">
        <v>1</v>
      </c>
      <c r="F46" s="5">
        <v>1</v>
      </c>
      <c r="G46" s="9" t="s">
        <v>428</v>
      </c>
      <c r="H46" s="164">
        <v>12</v>
      </c>
      <c r="I46" s="60">
        <v>6.6</v>
      </c>
      <c r="J46" s="296" t="s">
        <v>426</v>
      </c>
      <c r="K46" s="269">
        <v>9.4</v>
      </c>
      <c r="L46" s="5" t="s">
        <v>2</v>
      </c>
      <c r="M46" s="9" t="s">
        <v>428</v>
      </c>
      <c r="N46" s="164">
        <v>12</v>
      </c>
      <c r="O46" s="60">
        <v>5.8</v>
      </c>
      <c r="P46" s="9" t="s">
        <v>426</v>
      </c>
      <c r="Q46" s="164">
        <v>14</v>
      </c>
      <c r="R46" s="6">
        <v>4</v>
      </c>
      <c r="S46" s="9" t="s">
        <v>428</v>
      </c>
      <c r="T46" s="164">
        <v>12</v>
      </c>
      <c r="U46" s="5" t="s">
        <v>441</v>
      </c>
      <c r="V46" s="9" t="s">
        <v>426</v>
      </c>
      <c r="W46" s="164">
        <v>9.6</v>
      </c>
      <c r="X46" s="5">
        <v>1</v>
      </c>
      <c r="Y46" s="9" t="s">
        <v>428</v>
      </c>
      <c r="Z46" s="164">
        <v>12</v>
      </c>
      <c r="AA46" s="5">
        <v>3</v>
      </c>
      <c r="AB46" s="9" t="s">
        <v>426</v>
      </c>
      <c r="AC46" s="164">
        <v>58</v>
      </c>
      <c r="AD46" s="6">
        <v>8</v>
      </c>
      <c r="AE46" s="9" t="s">
        <v>428</v>
      </c>
      <c r="AF46" s="164">
        <v>12</v>
      </c>
      <c r="AG46" s="60">
        <v>4.5</v>
      </c>
      <c r="AH46" s="9" t="s">
        <v>433</v>
      </c>
      <c r="AI46" s="268">
        <v>10</v>
      </c>
      <c r="AJ46" s="272">
        <v>2</v>
      </c>
      <c r="AK46" s="9" t="s">
        <v>426</v>
      </c>
      <c r="AL46" s="296">
        <v>1.6</v>
      </c>
      <c r="AM46" s="9" t="s">
        <v>433</v>
      </c>
      <c r="AN46" s="268">
        <v>10</v>
      </c>
      <c r="AO46" s="271">
        <v>6</v>
      </c>
    </row>
    <row r="47" spans="1:41" ht="17.25" customHeight="1">
      <c r="A47" s="457"/>
      <c r="B47" s="453" t="s">
        <v>452</v>
      </c>
      <c r="C47" s="6"/>
      <c r="D47" s="175" t="s">
        <v>443</v>
      </c>
      <c r="E47" s="111">
        <v>1</v>
      </c>
      <c r="F47" s="5" t="s">
        <v>2</v>
      </c>
      <c r="G47" s="9" t="s">
        <v>428</v>
      </c>
      <c r="H47" s="164">
        <v>12</v>
      </c>
      <c r="I47" s="60">
        <v>6.9</v>
      </c>
      <c r="J47" s="296" t="s">
        <v>426</v>
      </c>
      <c r="K47" s="269">
        <v>8</v>
      </c>
      <c r="L47" s="5">
        <v>1</v>
      </c>
      <c r="M47" s="9" t="s">
        <v>428</v>
      </c>
      <c r="N47" s="164">
        <v>12</v>
      </c>
      <c r="O47" s="60">
        <v>6.3</v>
      </c>
      <c r="P47" s="9" t="s">
        <v>426</v>
      </c>
      <c r="Q47" s="164">
        <v>13</v>
      </c>
      <c r="R47" s="5" t="s">
        <v>2</v>
      </c>
      <c r="S47" s="9" t="s">
        <v>428</v>
      </c>
      <c r="T47" s="164">
        <v>12</v>
      </c>
      <c r="U47" s="5" t="s">
        <v>441</v>
      </c>
      <c r="V47" s="9" t="s">
        <v>426</v>
      </c>
      <c r="W47" s="164">
        <v>1.9</v>
      </c>
      <c r="X47" s="5" t="s">
        <v>2</v>
      </c>
      <c r="Y47" s="9" t="s">
        <v>428</v>
      </c>
      <c r="Z47" s="164">
        <v>12</v>
      </c>
      <c r="AA47" s="5">
        <v>1</v>
      </c>
      <c r="AB47" s="9" t="s">
        <v>426</v>
      </c>
      <c r="AC47" s="164">
        <v>20</v>
      </c>
      <c r="AD47" s="6">
        <v>3</v>
      </c>
      <c r="AE47" s="9" t="s">
        <v>428</v>
      </c>
      <c r="AF47" s="164">
        <v>12</v>
      </c>
      <c r="AG47" s="60">
        <v>2</v>
      </c>
      <c r="AH47" s="9" t="s">
        <v>433</v>
      </c>
      <c r="AI47" s="268">
        <v>10</v>
      </c>
      <c r="AJ47" s="272">
        <v>2</v>
      </c>
      <c r="AK47" s="9" t="s">
        <v>426</v>
      </c>
      <c r="AL47" s="296">
        <v>1.7</v>
      </c>
      <c r="AM47" s="9" t="s">
        <v>433</v>
      </c>
      <c r="AN47" s="268">
        <v>10</v>
      </c>
      <c r="AO47" s="271">
        <v>4</v>
      </c>
    </row>
    <row r="48" spans="1:41" ht="17.25" customHeight="1">
      <c r="A48" s="457"/>
      <c r="B48" s="453"/>
      <c r="C48" s="6"/>
      <c r="D48" s="175" t="s">
        <v>442</v>
      </c>
      <c r="E48" s="111">
        <v>2</v>
      </c>
      <c r="F48" s="5" t="s">
        <v>2</v>
      </c>
      <c r="G48" s="9" t="s">
        <v>428</v>
      </c>
      <c r="H48" s="164">
        <v>36</v>
      </c>
      <c r="I48" s="60">
        <v>7</v>
      </c>
      <c r="J48" s="296" t="s">
        <v>426</v>
      </c>
      <c r="K48" s="269">
        <v>8.6</v>
      </c>
      <c r="L48" s="5">
        <v>2</v>
      </c>
      <c r="M48" s="9" t="s">
        <v>428</v>
      </c>
      <c r="N48" s="164">
        <v>36</v>
      </c>
      <c r="O48" s="60">
        <v>4.8</v>
      </c>
      <c r="P48" s="9" t="s">
        <v>426</v>
      </c>
      <c r="Q48" s="164">
        <v>15</v>
      </c>
      <c r="R48" s="5">
        <v>4</v>
      </c>
      <c r="S48" s="9" t="s">
        <v>428</v>
      </c>
      <c r="T48" s="164">
        <v>36</v>
      </c>
      <c r="U48" s="5" t="s">
        <v>441</v>
      </c>
      <c r="V48" s="9" t="s">
        <v>426</v>
      </c>
      <c r="W48" s="164">
        <v>6.8</v>
      </c>
      <c r="X48" s="5">
        <v>2</v>
      </c>
      <c r="Y48" s="9" t="s">
        <v>428</v>
      </c>
      <c r="Z48" s="164">
        <v>36</v>
      </c>
      <c r="AA48" s="5" t="s">
        <v>450</v>
      </c>
      <c r="AB48" s="9" t="s">
        <v>426</v>
      </c>
      <c r="AC48" s="164">
        <v>27</v>
      </c>
      <c r="AD48" s="6">
        <v>11</v>
      </c>
      <c r="AE48" s="9" t="s">
        <v>428</v>
      </c>
      <c r="AF48" s="164">
        <v>36</v>
      </c>
      <c r="AG48" s="60">
        <v>2</v>
      </c>
      <c r="AH48" s="9" t="s">
        <v>433</v>
      </c>
      <c r="AI48" s="268">
        <v>10</v>
      </c>
      <c r="AJ48" s="272">
        <v>2</v>
      </c>
      <c r="AK48" s="9" t="s">
        <v>426</v>
      </c>
      <c r="AL48" s="296">
        <v>3.3</v>
      </c>
      <c r="AM48" s="9" t="s">
        <v>433</v>
      </c>
      <c r="AN48" s="268">
        <v>10</v>
      </c>
      <c r="AO48" s="271">
        <v>4</v>
      </c>
    </row>
    <row r="49" spans="1:41" ht="17.25" customHeight="1">
      <c r="A49" s="457"/>
      <c r="B49" s="453" t="s">
        <v>451</v>
      </c>
      <c r="C49" s="6"/>
      <c r="D49" s="175" t="s">
        <v>443</v>
      </c>
      <c r="E49" s="111">
        <v>1</v>
      </c>
      <c r="F49" s="5">
        <v>1</v>
      </c>
      <c r="G49" s="9" t="s">
        <v>428</v>
      </c>
      <c r="H49" s="164">
        <v>12</v>
      </c>
      <c r="I49" s="60">
        <v>7.1</v>
      </c>
      <c r="J49" s="296" t="s">
        <v>426</v>
      </c>
      <c r="K49" s="269">
        <v>9</v>
      </c>
      <c r="L49" s="5">
        <v>1</v>
      </c>
      <c r="M49" s="9" t="s">
        <v>428</v>
      </c>
      <c r="N49" s="164">
        <v>12</v>
      </c>
      <c r="O49" s="60">
        <v>6.5</v>
      </c>
      <c r="P49" s="9" t="s">
        <v>426</v>
      </c>
      <c r="Q49" s="164">
        <v>13</v>
      </c>
      <c r="R49" s="5">
        <v>1</v>
      </c>
      <c r="S49" s="9" t="s">
        <v>428</v>
      </c>
      <c r="T49" s="164">
        <v>12</v>
      </c>
      <c r="U49" s="5" t="s">
        <v>441</v>
      </c>
      <c r="V49" s="9" t="s">
        <v>426</v>
      </c>
      <c r="W49" s="273">
        <v>2.5</v>
      </c>
      <c r="X49" s="5" t="s">
        <v>2</v>
      </c>
      <c r="Y49" s="9" t="s">
        <v>428</v>
      </c>
      <c r="Z49" s="164">
        <v>12</v>
      </c>
      <c r="AA49" s="5" t="s">
        <v>450</v>
      </c>
      <c r="AB49" s="9" t="s">
        <v>426</v>
      </c>
      <c r="AC49" s="164">
        <v>4</v>
      </c>
      <c r="AD49" s="6">
        <v>5</v>
      </c>
      <c r="AE49" s="9" t="s">
        <v>428</v>
      </c>
      <c r="AF49" s="164">
        <v>12</v>
      </c>
      <c r="AG49" s="60">
        <v>2</v>
      </c>
      <c r="AH49" s="9" t="s">
        <v>433</v>
      </c>
      <c r="AI49" s="268">
        <v>10</v>
      </c>
      <c r="AJ49" s="272">
        <v>2</v>
      </c>
      <c r="AK49" s="9" t="s">
        <v>426</v>
      </c>
      <c r="AL49" s="296">
        <v>7.9</v>
      </c>
      <c r="AM49" s="9" t="s">
        <v>433</v>
      </c>
      <c r="AN49" s="268">
        <v>10</v>
      </c>
      <c r="AO49" s="271">
        <v>3</v>
      </c>
    </row>
    <row r="50" spans="1:41" ht="17.25" customHeight="1">
      <c r="A50" s="457"/>
      <c r="B50" s="453"/>
      <c r="C50" s="6"/>
      <c r="D50" s="175" t="s">
        <v>442</v>
      </c>
      <c r="E50" s="111">
        <v>1</v>
      </c>
      <c r="F50" s="5" t="s">
        <v>2</v>
      </c>
      <c r="G50" s="9" t="s">
        <v>428</v>
      </c>
      <c r="H50" s="164">
        <v>12</v>
      </c>
      <c r="I50" s="60">
        <v>6.7</v>
      </c>
      <c r="J50" s="296" t="s">
        <v>426</v>
      </c>
      <c r="K50" s="269">
        <v>8.1</v>
      </c>
      <c r="L50" s="5">
        <v>1</v>
      </c>
      <c r="M50" s="9" t="s">
        <v>428</v>
      </c>
      <c r="N50" s="164">
        <v>12</v>
      </c>
      <c r="O50" s="60">
        <v>4.4</v>
      </c>
      <c r="P50" s="9" t="s">
        <v>426</v>
      </c>
      <c r="Q50" s="164">
        <v>13</v>
      </c>
      <c r="R50" s="5">
        <v>1</v>
      </c>
      <c r="S50" s="9" t="s">
        <v>428</v>
      </c>
      <c r="T50" s="164">
        <v>12</v>
      </c>
      <c r="U50" s="5" t="s">
        <v>441</v>
      </c>
      <c r="V50" s="9" t="s">
        <v>426</v>
      </c>
      <c r="W50" s="269">
        <v>6.5</v>
      </c>
      <c r="X50" s="5">
        <v>1</v>
      </c>
      <c r="Y50" s="9" t="s">
        <v>428</v>
      </c>
      <c r="Z50" s="164">
        <v>12</v>
      </c>
      <c r="AA50" s="5">
        <v>1</v>
      </c>
      <c r="AB50" s="9" t="s">
        <v>426</v>
      </c>
      <c r="AC50" s="164">
        <v>26</v>
      </c>
      <c r="AD50" s="6">
        <v>5</v>
      </c>
      <c r="AE50" s="9" t="s">
        <v>428</v>
      </c>
      <c r="AF50" s="164">
        <v>12</v>
      </c>
      <c r="AG50" s="60">
        <v>2</v>
      </c>
      <c r="AH50" s="9" t="s">
        <v>433</v>
      </c>
      <c r="AI50" s="268">
        <v>10</v>
      </c>
      <c r="AJ50" s="272">
        <v>2</v>
      </c>
      <c r="AK50" s="9" t="s">
        <v>426</v>
      </c>
      <c r="AL50" s="296">
        <v>3.3</v>
      </c>
      <c r="AM50" s="9" t="s">
        <v>433</v>
      </c>
      <c r="AN50" s="268">
        <v>10</v>
      </c>
      <c r="AO50" s="271">
        <v>4</v>
      </c>
    </row>
    <row r="51" spans="1:41" ht="17.25" customHeight="1">
      <c r="A51" s="457"/>
      <c r="B51" s="453" t="s">
        <v>449</v>
      </c>
      <c r="C51" s="6"/>
      <c r="D51" s="175" t="s">
        <v>442</v>
      </c>
      <c r="E51" s="111">
        <v>1</v>
      </c>
      <c r="F51" s="5">
        <v>2</v>
      </c>
      <c r="G51" s="9" t="s">
        <v>428</v>
      </c>
      <c r="H51" s="164">
        <v>24</v>
      </c>
      <c r="I51" s="60">
        <v>7.4</v>
      </c>
      <c r="J51" s="296" t="s">
        <v>426</v>
      </c>
      <c r="K51" s="269">
        <v>9.2</v>
      </c>
      <c r="L51" s="5" t="s">
        <v>2</v>
      </c>
      <c r="M51" s="9" t="s">
        <v>428</v>
      </c>
      <c r="N51" s="164">
        <v>24</v>
      </c>
      <c r="O51" s="60">
        <v>5.3</v>
      </c>
      <c r="P51" s="9" t="s">
        <v>426</v>
      </c>
      <c r="Q51" s="164">
        <v>14</v>
      </c>
      <c r="R51" s="6">
        <v>18</v>
      </c>
      <c r="S51" s="9" t="s">
        <v>428</v>
      </c>
      <c r="T51" s="164">
        <v>24</v>
      </c>
      <c r="U51" s="74">
        <v>2</v>
      </c>
      <c r="V51" s="9" t="s">
        <v>426</v>
      </c>
      <c r="W51" s="164">
        <v>7.4</v>
      </c>
      <c r="X51" s="5" t="s">
        <v>2</v>
      </c>
      <c r="Y51" s="9" t="s">
        <v>428</v>
      </c>
      <c r="Z51" s="164">
        <v>24</v>
      </c>
      <c r="AA51" s="6">
        <v>3</v>
      </c>
      <c r="AB51" s="9" t="s">
        <v>426</v>
      </c>
      <c r="AC51" s="164">
        <v>19</v>
      </c>
      <c r="AD51" s="6">
        <v>23</v>
      </c>
      <c r="AE51" s="9" t="s">
        <v>428</v>
      </c>
      <c r="AF51" s="164">
        <v>24</v>
      </c>
      <c r="AG51" s="60">
        <v>4</v>
      </c>
      <c r="AH51" s="9" t="s">
        <v>433</v>
      </c>
      <c r="AI51" s="268">
        <v>10</v>
      </c>
      <c r="AJ51" s="272">
        <v>3</v>
      </c>
      <c r="AK51" s="9" t="s">
        <v>426</v>
      </c>
      <c r="AL51" s="296">
        <v>1.2</v>
      </c>
      <c r="AM51" s="9" t="s">
        <v>433</v>
      </c>
      <c r="AN51" s="268">
        <v>10</v>
      </c>
      <c r="AO51" s="271">
        <v>6</v>
      </c>
    </row>
    <row r="52" spans="1:41" ht="17.25" customHeight="1">
      <c r="A52" s="457"/>
      <c r="B52" s="453"/>
      <c r="C52" s="6"/>
      <c r="D52" s="175" t="s">
        <v>448</v>
      </c>
      <c r="E52" s="111">
        <v>1</v>
      </c>
      <c r="F52" s="5" t="s">
        <v>2</v>
      </c>
      <c r="G52" s="9" t="s">
        <v>428</v>
      </c>
      <c r="H52" s="164">
        <v>24</v>
      </c>
      <c r="I52" s="60">
        <v>7.2</v>
      </c>
      <c r="J52" s="296" t="s">
        <v>426</v>
      </c>
      <c r="K52" s="269">
        <v>7.8</v>
      </c>
      <c r="L52" s="6">
        <v>10</v>
      </c>
      <c r="M52" s="9" t="s">
        <v>428</v>
      </c>
      <c r="N52" s="164">
        <v>24</v>
      </c>
      <c r="O52" s="60">
        <v>1.9</v>
      </c>
      <c r="P52" s="9" t="s">
        <v>426</v>
      </c>
      <c r="Q52" s="164">
        <v>12</v>
      </c>
      <c r="R52" s="6">
        <v>15</v>
      </c>
      <c r="S52" s="9" t="s">
        <v>428</v>
      </c>
      <c r="T52" s="164">
        <v>24</v>
      </c>
      <c r="U52" s="74">
        <v>3.8</v>
      </c>
      <c r="V52" s="9" t="s">
        <v>426</v>
      </c>
      <c r="W52" s="273">
        <v>10</v>
      </c>
      <c r="X52" s="5" t="s">
        <v>2</v>
      </c>
      <c r="Y52" s="9" t="s">
        <v>428</v>
      </c>
      <c r="Z52" s="164">
        <v>24</v>
      </c>
      <c r="AA52" s="5">
        <v>7</v>
      </c>
      <c r="AB52" s="9" t="s">
        <v>426</v>
      </c>
      <c r="AC52" s="164">
        <v>18</v>
      </c>
      <c r="AD52" s="5" t="s">
        <v>2</v>
      </c>
      <c r="AE52" s="9" t="s">
        <v>428</v>
      </c>
      <c r="AF52" s="164">
        <v>24</v>
      </c>
      <c r="AG52" s="60">
        <v>3.3</v>
      </c>
      <c r="AH52" s="9" t="s">
        <v>433</v>
      </c>
      <c r="AI52" s="268">
        <v>10</v>
      </c>
      <c r="AJ52" s="272">
        <v>3</v>
      </c>
      <c r="AK52" s="9" t="s">
        <v>426</v>
      </c>
      <c r="AL52" s="296">
        <v>7.9</v>
      </c>
      <c r="AM52" s="9" t="s">
        <v>433</v>
      </c>
      <c r="AN52" s="268">
        <v>10</v>
      </c>
      <c r="AO52" s="271">
        <v>6</v>
      </c>
    </row>
    <row r="53" spans="1:41" ht="17.25" customHeight="1">
      <c r="A53" s="457"/>
      <c r="B53" s="275" t="s">
        <v>447</v>
      </c>
      <c r="C53" s="6"/>
      <c r="D53" s="175" t="s">
        <v>443</v>
      </c>
      <c r="E53" s="111">
        <v>2</v>
      </c>
      <c r="F53" s="5">
        <v>1</v>
      </c>
      <c r="G53" s="9" t="s">
        <v>428</v>
      </c>
      <c r="H53" s="164">
        <v>36</v>
      </c>
      <c r="I53" s="60">
        <v>7.1</v>
      </c>
      <c r="J53" s="296" t="s">
        <v>426</v>
      </c>
      <c r="K53" s="269">
        <v>8.6</v>
      </c>
      <c r="L53" s="6">
        <v>3</v>
      </c>
      <c r="M53" s="9" t="s">
        <v>428</v>
      </c>
      <c r="N53" s="164">
        <v>36</v>
      </c>
      <c r="O53" s="74">
        <v>5.5</v>
      </c>
      <c r="P53" s="9" t="s">
        <v>426</v>
      </c>
      <c r="Q53" s="164">
        <v>14</v>
      </c>
      <c r="R53" s="5" t="s">
        <v>2</v>
      </c>
      <c r="S53" s="9" t="s">
        <v>428</v>
      </c>
      <c r="T53" s="164">
        <v>36</v>
      </c>
      <c r="U53" s="5" t="s">
        <v>441</v>
      </c>
      <c r="V53" s="9" t="s">
        <v>426</v>
      </c>
      <c r="W53" s="278">
        <v>1.4</v>
      </c>
      <c r="X53" s="5" t="s">
        <v>2</v>
      </c>
      <c r="Y53" s="9" t="s">
        <v>428</v>
      </c>
      <c r="Z53" s="164">
        <v>36</v>
      </c>
      <c r="AA53" s="6">
        <v>2</v>
      </c>
      <c r="AB53" s="9" t="s">
        <v>426</v>
      </c>
      <c r="AC53" s="164">
        <v>13</v>
      </c>
      <c r="AD53" s="6">
        <v>29</v>
      </c>
      <c r="AE53" s="9" t="s">
        <v>428</v>
      </c>
      <c r="AF53" s="164">
        <v>36</v>
      </c>
      <c r="AG53" s="60">
        <v>3.3</v>
      </c>
      <c r="AH53" s="9" t="s">
        <v>433</v>
      </c>
      <c r="AI53" s="268">
        <v>10</v>
      </c>
      <c r="AJ53" s="272">
        <v>2</v>
      </c>
      <c r="AK53" s="9" t="s">
        <v>426</v>
      </c>
      <c r="AL53" s="296">
        <v>5.4</v>
      </c>
      <c r="AM53" s="9" t="s">
        <v>433</v>
      </c>
      <c r="AN53" s="268">
        <v>10</v>
      </c>
      <c r="AO53" s="271">
        <v>4</v>
      </c>
    </row>
    <row r="54" spans="1:41" ht="17.25" customHeight="1">
      <c r="A54" s="457"/>
      <c r="B54" s="275" t="s">
        <v>446</v>
      </c>
      <c r="C54" s="6"/>
      <c r="D54" s="175" t="s">
        <v>443</v>
      </c>
      <c r="E54" s="111">
        <v>1</v>
      </c>
      <c r="F54" s="5" t="s">
        <v>2</v>
      </c>
      <c r="G54" s="9" t="s">
        <v>428</v>
      </c>
      <c r="H54" s="164">
        <v>12</v>
      </c>
      <c r="I54" s="60">
        <v>7.1</v>
      </c>
      <c r="J54" s="296" t="s">
        <v>426</v>
      </c>
      <c r="K54" s="269">
        <v>7.9</v>
      </c>
      <c r="L54" s="5" t="s">
        <v>2</v>
      </c>
      <c r="M54" s="9" t="s">
        <v>428</v>
      </c>
      <c r="N54" s="164">
        <v>12</v>
      </c>
      <c r="O54" s="60">
        <v>8.9</v>
      </c>
      <c r="P54" s="9" t="s">
        <v>426</v>
      </c>
      <c r="Q54" s="164">
        <v>14</v>
      </c>
      <c r="R54" s="6">
        <v>2</v>
      </c>
      <c r="S54" s="9" t="s">
        <v>428</v>
      </c>
      <c r="T54" s="164">
        <v>12</v>
      </c>
      <c r="U54" s="5" t="s">
        <v>441</v>
      </c>
      <c r="V54" s="9" t="s">
        <v>426</v>
      </c>
      <c r="W54" s="273">
        <v>2.8</v>
      </c>
      <c r="X54" s="5" t="s">
        <v>2</v>
      </c>
      <c r="Y54" s="9" t="s">
        <v>428</v>
      </c>
      <c r="Z54" s="164">
        <v>12</v>
      </c>
      <c r="AA54" s="5">
        <v>1</v>
      </c>
      <c r="AB54" s="9" t="s">
        <v>426</v>
      </c>
      <c r="AC54" s="164">
        <v>17</v>
      </c>
      <c r="AD54" s="6">
        <v>11</v>
      </c>
      <c r="AE54" s="9" t="s">
        <v>428</v>
      </c>
      <c r="AF54" s="164">
        <v>12</v>
      </c>
      <c r="AG54" s="60">
        <v>7</v>
      </c>
      <c r="AH54" s="9" t="s">
        <v>433</v>
      </c>
      <c r="AI54" s="268">
        <v>10</v>
      </c>
      <c r="AJ54" s="272">
        <v>2</v>
      </c>
      <c r="AK54" s="9" t="s">
        <v>426</v>
      </c>
      <c r="AL54" s="296">
        <v>3.5</v>
      </c>
      <c r="AM54" s="9" t="s">
        <v>433</v>
      </c>
      <c r="AN54" s="268">
        <v>10</v>
      </c>
      <c r="AO54" s="271">
        <v>4</v>
      </c>
    </row>
    <row r="55" spans="1:41" ht="17.25" customHeight="1">
      <c r="A55" s="457"/>
      <c r="B55" s="275" t="s">
        <v>445</v>
      </c>
      <c r="C55" s="6"/>
      <c r="D55" s="175" t="s">
        <v>443</v>
      </c>
      <c r="E55" s="111">
        <v>2</v>
      </c>
      <c r="F55" s="5" t="s">
        <v>2</v>
      </c>
      <c r="G55" s="9" t="s">
        <v>428</v>
      </c>
      <c r="H55" s="164">
        <v>24</v>
      </c>
      <c r="I55" s="60">
        <v>6.8</v>
      </c>
      <c r="J55" s="296" t="s">
        <v>426</v>
      </c>
      <c r="K55" s="269">
        <v>8.5</v>
      </c>
      <c r="L55" s="5" t="s">
        <v>2</v>
      </c>
      <c r="M55" s="9" t="s">
        <v>428</v>
      </c>
      <c r="N55" s="164">
        <v>24</v>
      </c>
      <c r="O55" s="60">
        <v>7.8</v>
      </c>
      <c r="P55" s="9" t="s">
        <v>426</v>
      </c>
      <c r="Q55" s="164">
        <v>14</v>
      </c>
      <c r="R55" s="5" t="s">
        <v>2</v>
      </c>
      <c r="S55" s="9" t="s">
        <v>428</v>
      </c>
      <c r="T55" s="164">
        <v>24</v>
      </c>
      <c r="U55" s="5" t="s">
        <v>441</v>
      </c>
      <c r="V55" s="9" t="s">
        <v>426</v>
      </c>
      <c r="W55" s="278">
        <v>1.7</v>
      </c>
      <c r="X55" s="5" t="s">
        <v>2</v>
      </c>
      <c r="Y55" s="9" t="s">
        <v>428</v>
      </c>
      <c r="Z55" s="164">
        <v>24</v>
      </c>
      <c r="AA55" s="5">
        <v>2</v>
      </c>
      <c r="AB55" s="9" t="s">
        <v>426</v>
      </c>
      <c r="AC55" s="164">
        <v>21</v>
      </c>
      <c r="AD55" s="6">
        <v>14</v>
      </c>
      <c r="AE55" s="9" t="s">
        <v>428</v>
      </c>
      <c r="AF55" s="164">
        <v>24</v>
      </c>
      <c r="AG55" s="60">
        <v>1.3</v>
      </c>
      <c r="AH55" s="9" t="s">
        <v>433</v>
      </c>
      <c r="AI55" s="268">
        <v>10</v>
      </c>
      <c r="AJ55" s="272">
        <v>2</v>
      </c>
      <c r="AK55" s="9" t="s">
        <v>426</v>
      </c>
      <c r="AL55" s="296">
        <v>1.1</v>
      </c>
      <c r="AM55" s="9" t="s">
        <v>433</v>
      </c>
      <c r="AN55" s="268">
        <v>10</v>
      </c>
      <c r="AO55" s="271">
        <v>4</v>
      </c>
    </row>
    <row r="56" spans="1:41" ht="17.25" customHeight="1">
      <c r="A56" s="457"/>
      <c r="B56" s="453" t="s">
        <v>444</v>
      </c>
      <c r="C56" s="6"/>
      <c r="D56" s="175" t="s">
        <v>443</v>
      </c>
      <c r="E56" s="111">
        <v>1</v>
      </c>
      <c r="F56" s="5" t="s">
        <v>2</v>
      </c>
      <c r="G56" s="9" t="s">
        <v>428</v>
      </c>
      <c r="H56" s="164">
        <v>12</v>
      </c>
      <c r="I56" s="60">
        <v>6.9</v>
      </c>
      <c r="J56" s="296" t="s">
        <v>426</v>
      </c>
      <c r="K56" s="269">
        <v>8.1</v>
      </c>
      <c r="L56" s="5" t="s">
        <v>2</v>
      </c>
      <c r="M56" s="9" t="s">
        <v>428</v>
      </c>
      <c r="N56" s="164">
        <v>12</v>
      </c>
      <c r="O56" s="60">
        <v>8.7</v>
      </c>
      <c r="P56" s="9" t="s">
        <v>426</v>
      </c>
      <c r="Q56" s="164">
        <v>14</v>
      </c>
      <c r="R56" s="5">
        <v>1</v>
      </c>
      <c r="S56" s="9" t="s">
        <v>428</v>
      </c>
      <c r="T56" s="164">
        <v>12</v>
      </c>
      <c r="U56" s="5" t="s">
        <v>441</v>
      </c>
      <c r="V56" s="9" t="s">
        <v>426</v>
      </c>
      <c r="W56" s="164">
        <v>2.5</v>
      </c>
      <c r="X56" s="5" t="s">
        <v>2</v>
      </c>
      <c r="Y56" s="9" t="s">
        <v>428</v>
      </c>
      <c r="Z56" s="164">
        <v>12</v>
      </c>
      <c r="AA56" s="5">
        <v>3</v>
      </c>
      <c r="AB56" s="9" t="s">
        <v>426</v>
      </c>
      <c r="AC56" s="164">
        <v>10</v>
      </c>
      <c r="AD56" s="6">
        <v>5</v>
      </c>
      <c r="AE56" s="9" t="s">
        <v>428</v>
      </c>
      <c r="AF56" s="164">
        <v>12</v>
      </c>
      <c r="AG56" s="60">
        <v>1.3</v>
      </c>
      <c r="AH56" s="9" t="s">
        <v>433</v>
      </c>
      <c r="AI56" s="268">
        <v>10</v>
      </c>
      <c r="AJ56" s="272">
        <v>2</v>
      </c>
      <c r="AK56" s="9" t="s">
        <v>426</v>
      </c>
      <c r="AL56" s="296">
        <v>1.7</v>
      </c>
      <c r="AM56" s="9" t="s">
        <v>433</v>
      </c>
      <c r="AN56" s="268">
        <v>10</v>
      </c>
      <c r="AO56" s="271">
        <v>4</v>
      </c>
    </row>
    <row r="57" spans="1:41" ht="17.25" customHeight="1">
      <c r="A57" s="458"/>
      <c r="B57" s="456"/>
      <c r="C57" s="107"/>
      <c r="D57" s="266" t="s">
        <v>442</v>
      </c>
      <c r="E57" s="111">
        <v>1</v>
      </c>
      <c r="F57" s="5" t="s">
        <v>2</v>
      </c>
      <c r="G57" s="9" t="s">
        <v>428</v>
      </c>
      <c r="H57" s="164">
        <v>12</v>
      </c>
      <c r="I57" s="60">
        <v>6.8</v>
      </c>
      <c r="J57" s="296" t="s">
        <v>426</v>
      </c>
      <c r="K57" s="269">
        <v>7.5</v>
      </c>
      <c r="L57" s="5" t="s">
        <v>2</v>
      </c>
      <c r="M57" s="9" t="s">
        <v>428</v>
      </c>
      <c r="N57" s="164">
        <v>12</v>
      </c>
      <c r="O57" s="60">
        <v>6.2</v>
      </c>
      <c r="P57" s="9" t="s">
        <v>426</v>
      </c>
      <c r="Q57" s="164">
        <v>14</v>
      </c>
      <c r="R57" s="5" t="s">
        <v>2</v>
      </c>
      <c r="S57" s="9" t="s">
        <v>428</v>
      </c>
      <c r="T57" s="164">
        <v>12</v>
      </c>
      <c r="U57" s="5" t="s">
        <v>441</v>
      </c>
      <c r="V57" s="9" t="s">
        <v>426</v>
      </c>
      <c r="W57" s="164">
        <v>1.6</v>
      </c>
      <c r="X57" s="5" t="s">
        <v>2</v>
      </c>
      <c r="Y57" s="9" t="s">
        <v>428</v>
      </c>
      <c r="Z57" s="164">
        <v>12</v>
      </c>
      <c r="AA57" s="5">
        <v>2</v>
      </c>
      <c r="AB57" s="9" t="s">
        <v>426</v>
      </c>
      <c r="AC57" s="164">
        <v>19</v>
      </c>
      <c r="AD57" s="6">
        <v>5</v>
      </c>
      <c r="AE57" s="9" t="s">
        <v>428</v>
      </c>
      <c r="AF57" s="164">
        <v>12</v>
      </c>
      <c r="AG57" s="60">
        <v>4.6</v>
      </c>
      <c r="AH57" s="9" t="s">
        <v>433</v>
      </c>
      <c r="AI57" s="268">
        <v>10</v>
      </c>
      <c r="AJ57" s="272">
        <v>2</v>
      </c>
      <c r="AK57" s="9" t="s">
        <v>426</v>
      </c>
      <c r="AL57" s="296">
        <v>1.7</v>
      </c>
      <c r="AM57" s="9" t="s">
        <v>433</v>
      </c>
      <c r="AN57" s="268">
        <v>10</v>
      </c>
      <c r="AO57" s="271">
        <v>4</v>
      </c>
    </row>
    <row r="58" spans="1:41" ht="17.25" customHeight="1">
      <c r="A58" s="448" t="s">
        <v>440</v>
      </c>
      <c r="B58" s="277" t="s">
        <v>439</v>
      </c>
      <c r="C58" s="116"/>
      <c r="D58" s="270" t="s">
        <v>437</v>
      </c>
      <c r="E58" s="111">
        <v>1</v>
      </c>
      <c r="F58" s="6">
        <v>4</v>
      </c>
      <c r="G58" s="9" t="s">
        <v>428</v>
      </c>
      <c r="H58" s="164">
        <v>24</v>
      </c>
      <c r="I58" s="60">
        <v>6.7</v>
      </c>
      <c r="J58" s="296" t="s">
        <v>426</v>
      </c>
      <c r="K58" s="269">
        <v>9.1</v>
      </c>
      <c r="L58" s="6">
        <v>2</v>
      </c>
      <c r="M58" s="9" t="s">
        <v>428</v>
      </c>
      <c r="N58" s="164">
        <v>48</v>
      </c>
      <c r="O58" s="60">
        <v>6.4</v>
      </c>
      <c r="P58" s="9" t="s">
        <v>426</v>
      </c>
      <c r="Q58" s="276">
        <v>12</v>
      </c>
      <c r="R58" s="6">
        <v>17</v>
      </c>
      <c r="S58" s="9" t="s">
        <v>428</v>
      </c>
      <c r="T58" s="164">
        <v>24</v>
      </c>
      <c r="U58" s="74">
        <v>1.5</v>
      </c>
      <c r="V58" s="9" t="s">
        <v>426</v>
      </c>
      <c r="W58" s="273">
        <v>10</v>
      </c>
      <c r="X58" s="6">
        <v>21</v>
      </c>
      <c r="Y58" s="9" t="s">
        <v>428</v>
      </c>
      <c r="Z58" s="164">
        <v>24</v>
      </c>
      <c r="AA58" s="5">
        <v>4</v>
      </c>
      <c r="AB58" s="9" t="s">
        <v>426</v>
      </c>
      <c r="AC58" s="164">
        <v>23</v>
      </c>
      <c r="AD58" s="6">
        <v>22</v>
      </c>
      <c r="AE58" s="9" t="s">
        <v>428</v>
      </c>
      <c r="AF58" s="164">
        <v>24</v>
      </c>
      <c r="AG58" s="60">
        <v>3.3</v>
      </c>
      <c r="AH58" s="9" t="s">
        <v>433</v>
      </c>
      <c r="AI58" s="268">
        <v>10</v>
      </c>
      <c r="AJ58" s="272">
        <v>2</v>
      </c>
      <c r="AK58" s="9" t="s">
        <v>426</v>
      </c>
      <c r="AL58" s="296">
        <v>4.9</v>
      </c>
      <c r="AM58" s="9" t="s">
        <v>433</v>
      </c>
      <c r="AN58" s="268">
        <v>10</v>
      </c>
      <c r="AO58" s="271">
        <v>4</v>
      </c>
    </row>
    <row r="59" spans="1:41" ht="17.25" customHeight="1">
      <c r="A59" s="449"/>
      <c r="B59" s="275" t="s">
        <v>438</v>
      </c>
      <c r="C59" s="6"/>
      <c r="D59" s="175" t="s">
        <v>437</v>
      </c>
      <c r="E59" s="111">
        <v>1</v>
      </c>
      <c r="F59" s="6">
        <v>11</v>
      </c>
      <c r="G59" s="9" t="s">
        <v>428</v>
      </c>
      <c r="H59" s="164">
        <v>24</v>
      </c>
      <c r="I59" s="60">
        <v>6.7</v>
      </c>
      <c r="J59" s="296" t="s">
        <v>426</v>
      </c>
      <c r="K59" s="269">
        <v>9.7</v>
      </c>
      <c r="L59" s="5" t="s">
        <v>2</v>
      </c>
      <c r="M59" s="9" t="s">
        <v>428</v>
      </c>
      <c r="N59" s="164">
        <v>24</v>
      </c>
      <c r="O59" s="60">
        <v>8.6</v>
      </c>
      <c r="P59" s="9" t="s">
        <v>426</v>
      </c>
      <c r="Q59" s="164">
        <v>13</v>
      </c>
      <c r="R59" s="6">
        <v>24</v>
      </c>
      <c r="S59" s="9" t="s">
        <v>428</v>
      </c>
      <c r="T59" s="164">
        <v>24</v>
      </c>
      <c r="U59" s="74">
        <v>3.4</v>
      </c>
      <c r="V59" s="9" t="s">
        <v>426</v>
      </c>
      <c r="W59" s="273">
        <v>14</v>
      </c>
      <c r="X59" s="6">
        <v>24</v>
      </c>
      <c r="Y59" s="9" t="s">
        <v>436</v>
      </c>
      <c r="Z59" s="164">
        <v>24</v>
      </c>
      <c r="AA59" s="5">
        <v>9</v>
      </c>
      <c r="AB59" s="9" t="s">
        <v>426</v>
      </c>
      <c r="AC59" s="164">
        <v>33</v>
      </c>
      <c r="AD59" s="6">
        <v>17</v>
      </c>
      <c r="AE59" s="9" t="s">
        <v>428</v>
      </c>
      <c r="AF59" s="164">
        <v>24</v>
      </c>
      <c r="AG59" s="60">
        <v>2.2</v>
      </c>
      <c r="AH59" s="9" t="s">
        <v>433</v>
      </c>
      <c r="AI59" s="268">
        <v>10</v>
      </c>
      <c r="AJ59" s="271">
        <v>2</v>
      </c>
      <c r="AK59" s="9" t="s">
        <v>426</v>
      </c>
      <c r="AL59" s="296">
        <v>5.4</v>
      </c>
      <c r="AM59" s="9" t="s">
        <v>433</v>
      </c>
      <c r="AN59" s="268">
        <v>10</v>
      </c>
      <c r="AO59" s="271">
        <v>4</v>
      </c>
    </row>
    <row r="60" spans="1:41" ht="17.25" customHeight="1">
      <c r="A60" s="450"/>
      <c r="B60" s="274" t="s">
        <v>435</v>
      </c>
      <c r="C60" s="107"/>
      <c r="D60" s="266" t="s">
        <v>434</v>
      </c>
      <c r="E60" s="111">
        <v>1</v>
      </c>
      <c r="F60" s="6">
        <v>5</v>
      </c>
      <c r="G60" s="9" t="s">
        <v>428</v>
      </c>
      <c r="H60" s="164">
        <v>12</v>
      </c>
      <c r="I60" s="60">
        <v>6.6</v>
      </c>
      <c r="J60" s="296" t="s">
        <v>426</v>
      </c>
      <c r="K60" s="269">
        <v>9.2</v>
      </c>
      <c r="L60" s="5" t="s">
        <v>2</v>
      </c>
      <c r="M60" s="9" t="s">
        <v>428</v>
      </c>
      <c r="N60" s="164">
        <v>36</v>
      </c>
      <c r="O60" s="60">
        <v>7.2</v>
      </c>
      <c r="P60" s="9" t="s">
        <v>426</v>
      </c>
      <c r="Q60" s="164">
        <v>13</v>
      </c>
      <c r="R60" s="6">
        <v>7</v>
      </c>
      <c r="S60" s="9" t="s">
        <v>428</v>
      </c>
      <c r="T60" s="164">
        <v>12</v>
      </c>
      <c r="U60" s="74">
        <v>3.8</v>
      </c>
      <c r="V60" s="9" t="s">
        <v>426</v>
      </c>
      <c r="W60" s="273">
        <v>10</v>
      </c>
      <c r="X60" s="6">
        <v>9</v>
      </c>
      <c r="Y60" s="9" t="s">
        <v>428</v>
      </c>
      <c r="Z60" s="164">
        <v>12</v>
      </c>
      <c r="AA60" s="5">
        <v>10</v>
      </c>
      <c r="AB60" s="9" t="s">
        <v>426</v>
      </c>
      <c r="AC60" s="164">
        <v>44</v>
      </c>
      <c r="AD60" s="5" t="s">
        <v>2</v>
      </c>
      <c r="AE60" s="9" t="s">
        <v>428</v>
      </c>
      <c r="AF60" s="164">
        <v>12</v>
      </c>
      <c r="AG60" s="60">
        <v>3.3</v>
      </c>
      <c r="AH60" s="9" t="s">
        <v>433</v>
      </c>
      <c r="AI60" s="268">
        <v>10</v>
      </c>
      <c r="AJ60" s="272">
        <v>2</v>
      </c>
      <c r="AK60" s="9" t="s">
        <v>426</v>
      </c>
      <c r="AL60" s="296">
        <v>1.4</v>
      </c>
      <c r="AM60" s="9" t="s">
        <v>433</v>
      </c>
      <c r="AN60" s="268">
        <v>10</v>
      </c>
      <c r="AO60" s="271">
        <v>4</v>
      </c>
    </row>
    <row r="61" spans="1:41" ht="17.25" customHeight="1">
      <c r="A61" s="448" t="s">
        <v>432</v>
      </c>
      <c r="B61" s="454" t="s">
        <v>431</v>
      </c>
      <c r="C61" s="116"/>
      <c r="D61" s="270" t="s">
        <v>430</v>
      </c>
      <c r="E61" s="111">
        <v>2</v>
      </c>
      <c r="F61" s="6">
        <v>2</v>
      </c>
      <c r="G61" s="9" t="s">
        <v>428</v>
      </c>
      <c r="H61" s="164">
        <v>14</v>
      </c>
      <c r="I61" s="60">
        <v>8</v>
      </c>
      <c r="J61" s="296" t="s">
        <v>426</v>
      </c>
      <c r="K61" s="269">
        <v>8.5</v>
      </c>
      <c r="L61" s="5" t="s">
        <v>2</v>
      </c>
      <c r="M61" s="9" t="s">
        <v>428</v>
      </c>
      <c r="N61" s="164">
        <v>14</v>
      </c>
      <c r="O61" s="60">
        <v>6.9</v>
      </c>
      <c r="P61" s="9" t="s">
        <v>426</v>
      </c>
      <c r="Q61" s="164">
        <v>11</v>
      </c>
      <c r="R61" s="5">
        <v>3</v>
      </c>
      <c r="S61" s="9" t="s">
        <v>428</v>
      </c>
      <c r="T61" s="164">
        <v>14</v>
      </c>
      <c r="U61" s="74">
        <v>1.3</v>
      </c>
      <c r="V61" s="9" t="s">
        <v>426</v>
      </c>
      <c r="W61" s="269">
        <v>5</v>
      </c>
      <c r="X61" s="5" t="s">
        <v>2</v>
      </c>
      <c r="Y61" s="9" t="s">
        <v>428</v>
      </c>
      <c r="Z61" s="164">
        <v>14</v>
      </c>
      <c r="AA61" s="5" t="s">
        <v>427</v>
      </c>
      <c r="AB61" s="9" t="s">
        <v>426</v>
      </c>
      <c r="AC61" s="164" t="s">
        <v>427</v>
      </c>
      <c r="AD61" s="6"/>
      <c r="AE61" s="9" t="s">
        <v>61</v>
      </c>
      <c r="AF61" s="6"/>
      <c r="AG61" s="6"/>
      <c r="AH61" s="6"/>
      <c r="AI61" s="268"/>
      <c r="AJ61" s="267"/>
      <c r="AK61" s="9" t="s">
        <v>61</v>
      </c>
      <c r="AL61" s="60"/>
      <c r="AM61" s="6"/>
      <c r="AN61" s="6"/>
      <c r="AO61" s="78"/>
    </row>
    <row r="62" spans="1:41" ht="17.25" customHeight="1">
      <c r="A62" s="450"/>
      <c r="B62" s="455"/>
      <c r="C62" s="107"/>
      <c r="D62" s="266" t="s">
        <v>429</v>
      </c>
      <c r="E62" s="189">
        <v>1</v>
      </c>
      <c r="F62" s="107">
        <v>1</v>
      </c>
      <c r="G62" s="162" t="s">
        <v>428</v>
      </c>
      <c r="H62" s="263">
        <v>12</v>
      </c>
      <c r="I62" s="53">
        <v>7.6</v>
      </c>
      <c r="J62" s="159" t="s">
        <v>426</v>
      </c>
      <c r="K62" s="265">
        <v>8.6</v>
      </c>
      <c r="L62" s="10" t="s">
        <v>2</v>
      </c>
      <c r="M62" s="162" t="s">
        <v>428</v>
      </c>
      <c r="N62" s="263">
        <v>12</v>
      </c>
      <c r="O62" s="53">
        <v>4.9</v>
      </c>
      <c r="P62" s="162" t="s">
        <v>426</v>
      </c>
      <c r="Q62" s="263">
        <v>11</v>
      </c>
      <c r="R62" s="10" t="s">
        <v>2</v>
      </c>
      <c r="S62" s="162" t="s">
        <v>428</v>
      </c>
      <c r="T62" s="263">
        <v>12</v>
      </c>
      <c r="U62" s="264">
        <v>1.7</v>
      </c>
      <c r="V62" s="162" t="s">
        <v>426</v>
      </c>
      <c r="W62" s="263">
        <v>5.9</v>
      </c>
      <c r="X62" s="10" t="s">
        <v>2</v>
      </c>
      <c r="Y62" s="162" t="s">
        <v>428</v>
      </c>
      <c r="Z62" s="263">
        <v>12</v>
      </c>
      <c r="AA62" s="10" t="s">
        <v>427</v>
      </c>
      <c r="AB62" s="162" t="s">
        <v>426</v>
      </c>
      <c r="AC62" s="263">
        <v>0.8</v>
      </c>
      <c r="AD62" s="107"/>
      <c r="AE62" s="162" t="s">
        <v>61</v>
      </c>
      <c r="AF62" s="107"/>
      <c r="AG62" s="107"/>
      <c r="AH62" s="107"/>
      <c r="AI62" s="262"/>
      <c r="AJ62" s="261"/>
      <c r="AK62" s="162" t="s">
        <v>61</v>
      </c>
      <c r="AL62" s="107"/>
      <c r="AM62" s="107"/>
      <c r="AN62" s="107"/>
      <c r="AO62" s="260"/>
    </row>
    <row r="63" spans="1:41" ht="17.25" customHeight="1">
      <c r="A63" s="42" t="s">
        <v>425</v>
      </c>
      <c r="B63" s="5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</row>
    <row r="64" spans="1:41" ht="17.25" customHeight="1">
      <c r="A64" s="78" t="s">
        <v>424</v>
      </c>
      <c r="B64" s="52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</row>
    <row r="65" spans="1:41" ht="17.25" customHeight="1">
      <c r="A65" s="78" t="s">
        <v>423</v>
      </c>
      <c r="B65" s="52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</row>
    <row r="66" spans="1:41" ht="17.25" customHeight="1">
      <c r="A66" s="78" t="s">
        <v>422</v>
      </c>
      <c r="B66" s="52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</row>
    <row r="67" spans="1:41" ht="17.25" customHeight="1">
      <c r="A67" s="78" t="s">
        <v>421</v>
      </c>
      <c r="B67" s="52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</row>
    <row r="68" spans="1:41" ht="17.2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</row>
    <row r="69" spans="1:41" ht="17.2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</row>
    <row r="70" spans="1:41" ht="17.2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</row>
    <row r="71" spans="1:41" ht="17.2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</row>
    <row r="72" spans="1:41" ht="17.2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</row>
  </sheetData>
  <sheetProtection/>
  <mergeCells count="37">
    <mergeCell ref="A3:AO3"/>
    <mergeCell ref="B49:B50"/>
    <mergeCell ref="B51:B52"/>
    <mergeCell ref="B18:B19"/>
    <mergeCell ref="B21:B22"/>
    <mergeCell ref="B26:B27"/>
    <mergeCell ref="B47:B48"/>
    <mergeCell ref="B40:B41"/>
    <mergeCell ref="AG7:AN7"/>
    <mergeCell ref="R5:W6"/>
    <mergeCell ref="X5:AC6"/>
    <mergeCell ref="I7:K7"/>
    <mergeCell ref="O7:Q7"/>
    <mergeCell ref="U7:W7"/>
    <mergeCell ref="AA7:AC7"/>
    <mergeCell ref="L7:N7"/>
    <mergeCell ref="R7:T7"/>
    <mergeCell ref="AD7:AF7"/>
    <mergeCell ref="X7:Z7"/>
    <mergeCell ref="AD5:AO6"/>
    <mergeCell ref="A8:A57"/>
    <mergeCell ref="C5:D7"/>
    <mergeCell ref="F5:K6"/>
    <mergeCell ref="L5:Q6"/>
    <mergeCell ref="B28:B29"/>
    <mergeCell ref="E5:E7"/>
    <mergeCell ref="F7:H7"/>
    <mergeCell ref="A58:A60"/>
    <mergeCell ref="A61:A62"/>
    <mergeCell ref="A5:B7"/>
    <mergeCell ref="B15:B16"/>
    <mergeCell ref="B10:B11"/>
    <mergeCell ref="B61:B62"/>
    <mergeCell ref="B34:B35"/>
    <mergeCell ref="B37:B38"/>
    <mergeCell ref="B42:B43"/>
    <mergeCell ref="B56:B57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landscape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2013-05-13T00:46:15Z</cp:lastPrinted>
  <dcterms:created xsi:type="dcterms:W3CDTF">1998-03-25T08:31:26Z</dcterms:created>
  <dcterms:modified xsi:type="dcterms:W3CDTF">2013-05-13T00:46:17Z</dcterms:modified>
  <cp:category/>
  <cp:version/>
  <cp:contentType/>
  <cp:contentStatus/>
</cp:coreProperties>
</file>