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9690" windowHeight="6750" activeTab="0"/>
  </bookViews>
  <sheets>
    <sheet name="17,19,19,20" sheetId="1" r:id="rId1"/>
    <sheet name="21(1)" sheetId="2" r:id="rId2"/>
    <sheet name="21(2)" sheetId="3" r:id="rId3"/>
    <sheet name="21(3)" sheetId="4" r:id="rId4"/>
    <sheet name="22" sheetId="5" r:id="rId5"/>
  </sheets>
  <definedNames>
    <definedName name="_xlnm.Print_Area" localSheetId="0">'17,19,19,20'!$A$1:$W$71</definedName>
    <definedName name="_xlnm.Print_Area" localSheetId="1">'21(1)'!$A$1:$AB$73</definedName>
    <definedName name="_xlnm.Print_Area" localSheetId="2">'21(2)'!$A$1:$Z$72</definedName>
    <definedName name="_xlnm.Print_Area" localSheetId="3">'21(3)'!$A$1:$AB$73</definedName>
    <definedName name="_xlnm.Print_Area" localSheetId="4">'22'!$A$1:$T$91</definedName>
  </definedNames>
  <calcPr fullCalcOnLoad="1"/>
</workbook>
</file>

<file path=xl/sharedStrings.xml><?xml version="1.0" encoding="utf-8"?>
<sst xmlns="http://schemas.openxmlformats.org/spreadsheetml/2006/main" count="1694" uniqueCount="279">
  <si>
    <t>産  業  大  分  類</t>
  </si>
  <si>
    <t>民　　　　　　　　　営</t>
  </si>
  <si>
    <t>個  人</t>
  </si>
  <si>
    <t>法  人</t>
  </si>
  <si>
    <t>国</t>
  </si>
  <si>
    <t>総数</t>
  </si>
  <si>
    <t>農林漁業</t>
  </si>
  <si>
    <t>非農林漁業</t>
  </si>
  <si>
    <t>鉱業</t>
  </si>
  <si>
    <t>建設業</t>
  </si>
  <si>
    <t>製造業</t>
  </si>
  <si>
    <t>電気・ガス・熱供給・水道業</t>
  </si>
  <si>
    <t>運輸・通信業</t>
  </si>
  <si>
    <t>卸売・小売業、飲食店</t>
  </si>
  <si>
    <t>金融・保険業</t>
  </si>
  <si>
    <t>不動産業</t>
  </si>
  <si>
    <t>サ－ビス業</t>
  </si>
  <si>
    <t>公 務（他に分類されないもの）</t>
  </si>
  <si>
    <t>総　数</t>
  </si>
  <si>
    <t>法人でない　　　団体</t>
  </si>
  <si>
    <t>うち会社</t>
  </si>
  <si>
    <r>
      <t>地方公共　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 xml:space="preserve"> 団</t>
    </r>
    <r>
      <rPr>
        <sz val="12"/>
        <rFont val="ＭＳ 明朝"/>
        <family val="1"/>
      </rPr>
      <t xml:space="preserve">    </t>
    </r>
    <r>
      <rPr>
        <sz val="12"/>
        <rFont val="ＭＳ 明朝"/>
        <family val="1"/>
      </rPr>
      <t>体</t>
    </r>
  </si>
  <si>
    <t>―</t>
  </si>
  <si>
    <t>１７　　産業（大分類）別経営組織別事業所数（平成13年10月１日現在）</t>
  </si>
  <si>
    <t>資料　総務省統計局「事業所・企業統計調査報告」</t>
  </si>
  <si>
    <t>注　　国には、独立行政法人を含む。</t>
  </si>
  <si>
    <t>―</t>
  </si>
  <si>
    <t>１８　　産業（大分類）別経営組織別従業者数（平成13年10月１日現在）</t>
  </si>
  <si>
    <t>（単位：人）</t>
  </si>
  <si>
    <t>民　　　　　　　　　営</t>
  </si>
  <si>
    <t>―</t>
  </si>
  <si>
    <t>１９　　産業（大分類）別従業上の地位別従業者数及び派遣・下請従業者数（平成13年10月１日現在）</t>
  </si>
  <si>
    <t>総  数</t>
  </si>
  <si>
    <r>
      <t>個人業主・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無給の家族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　従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業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者</t>
    </r>
  </si>
  <si>
    <t>有給役員</t>
  </si>
  <si>
    <t>常　　用　　雇　　用　　者</t>
  </si>
  <si>
    <t>臨時雇用者</t>
  </si>
  <si>
    <t>派　遣　・下請従業者</t>
  </si>
  <si>
    <t>正社員・　　正職員</t>
  </si>
  <si>
    <t>正社員・　　正職員以外</t>
  </si>
  <si>
    <t>２０　　市 町 村 別 事 業 所 数、従 業 者 数 推 移</t>
  </si>
  <si>
    <t>市 町 村 別</t>
  </si>
  <si>
    <t>事　　　業　　　所　　　数</t>
  </si>
  <si>
    <t>従　　　業　　　者　　　数</t>
  </si>
  <si>
    <t>平成８年</t>
  </si>
  <si>
    <r>
      <t>1</t>
    </r>
    <r>
      <rPr>
        <sz val="12"/>
        <rFont val="ＭＳ 明朝"/>
        <family val="1"/>
      </rPr>
      <t xml:space="preserve">3 </t>
    </r>
    <r>
      <rPr>
        <sz val="12"/>
        <rFont val="ＭＳ 明朝"/>
        <family val="1"/>
      </rPr>
      <t>年</t>
    </r>
  </si>
  <si>
    <t>対 前 回 　　増 加 率</t>
  </si>
  <si>
    <t>構 成 比</t>
  </si>
  <si>
    <t>％</t>
  </si>
  <si>
    <t>人</t>
  </si>
  <si>
    <t>合計</t>
  </si>
  <si>
    <t>金沢市</t>
  </si>
  <si>
    <t>七尾市</t>
  </si>
  <si>
    <t>小松市</t>
  </si>
  <si>
    <t>輪島市</t>
  </si>
  <si>
    <t>珠洲市</t>
  </si>
  <si>
    <t>加賀市</t>
  </si>
  <si>
    <t>羽咋市</t>
  </si>
  <si>
    <t>松任市</t>
  </si>
  <si>
    <t>江沼郡</t>
  </si>
  <si>
    <t>山中町</t>
  </si>
  <si>
    <t>能美郡</t>
  </si>
  <si>
    <t>根上町</t>
  </si>
  <si>
    <t>寺井町</t>
  </si>
  <si>
    <t>辰口町</t>
  </si>
  <si>
    <t>川北町</t>
  </si>
  <si>
    <t>石川郡</t>
  </si>
  <si>
    <t>美川町</t>
  </si>
  <si>
    <t>鶴来町</t>
  </si>
  <si>
    <t>野々市町</t>
  </si>
  <si>
    <t>河内村</t>
  </si>
  <si>
    <t>吉野谷村</t>
  </si>
  <si>
    <t>鳥越村</t>
  </si>
  <si>
    <t>尾口村</t>
  </si>
  <si>
    <t>白峰村</t>
  </si>
  <si>
    <t>河北郡</t>
  </si>
  <si>
    <t>津幡町</t>
  </si>
  <si>
    <t>高松町</t>
  </si>
  <si>
    <t>七塚町</t>
  </si>
  <si>
    <t>宇ノ気町</t>
  </si>
  <si>
    <t>内灘町</t>
  </si>
  <si>
    <t>羽咋郡</t>
  </si>
  <si>
    <t>富来町</t>
  </si>
  <si>
    <t>志雄町</t>
  </si>
  <si>
    <t>志賀町</t>
  </si>
  <si>
    <t>押水町</t>
  </si>
  <si>
    <t>鹿島郡</t>
  </si>
  <si>
    <t>田鶴浜町</t>
  </si>
  <si>
    <t>鳥屋町</t>
  </si>
  <si>
    <t>中島町</t>
  </si>
  <si>
    <t>鹿島町</t>
  </si>
  <si>
    <t>能登島町</t>
  </si>
  <si>
    <t>鹿西町</t>
  </si>
  <si>
    <t>鳳至郡</t>
  </si>
  <si>
    <t>穴水町</t>
  </si>
  <si>
    <t>門前町</t>
  </si>
  <si>
    <t>能都町</t>
  </si>
  <si>
    <t>柳田村</t>
  </si>
  <si>
    <t>珠洲郡</t>
  </si>
  <si>
    <t>内浦町</t>
  </si>
  <si>
    <r>
      <t>注　　各年</t>
    </r>
    <r>
      <rPr>
        <sz val="12"/>
        <rFont val="ＭＳ 明朝"/>
        <family val="1"/>
      </rPr>
      <t>10月１日現在の数値である。</t>
    </r>
  </si>
  <si>
    <t>資料　総務省統計局「事業所・企業統計調査報告」</t>
  </si>
  <si>
    <t>４　　事　　　　　業　　　　　所</t>
  </si>
  <si>
    <t>２１　　市 町 村 、産 業（大分類）、経 営 組 織 別 事 業 所 数、従 業 者 数</t>
  </si>
  <si>
    <t>（１）　総　　　　　　　　　　数</t>
  </si>
  <si>
    <t>年次及び　　 市町村別</t>
  </si>
  <si>
    <t>合  　　計</t>
  </si>
  <si>
    <t>農 林 漁 業</t>
  </si>
  <si>
    <t>非 農 林 漁 業</t>
  </si>
  <si>
    <t>鉱　  　業</t>
  </si>
  <si>
    <t>建  設  業</t>
  </si>
  <si>
    <t>製  造  業</t>
  </si>
  <si>
    <r>
      <t>電気 ･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ガス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･　　　　　熱供給･水道業</t>
    </r>
  </si>
  <si>
    <t>運 輸・通信業</t>
  </si>
  <si>
    <t>卸売･小売業､飲食店</t>
  </si>
  <si>
    <t>金 融・保険業</t>
  </si>
  <si>
    <t>不 動 産 業</t>
  </si>
  <si>
    <t>サ ー ビ ス 業</t>
  </si>
  <si>
    <t>公務（他に分類　　　　されないもの）</t>
  </si>
  <si>
    <t>事　業　　所　数</t>
  </si>
  <si>
    <t>従　業　　者　数</t>
  </si>
  <si>
    <t>人</t>
  </si>
  <si>
    <r>
      <t>平 成</t>
    </r>
    <r>
      <rPr>
        <sz val="12"/>
        <rFont val="ＭＳ 明朝"/>
        <family val="1"/>
      </rPr>
      <t xml:space="preserve"> ８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年</t>
    </r>
  </si>
  <si>
    <t xml:space="preserve">   13</t>
  </si>
  <si>
    <t>対前回比 ％</t>
  </si>
  <si>
    <t>県　計</t>
  </si>
  <si>
    <t>金沢市</t>
  </si>
  <si>
    <t>七尾市</t>
  </si>
  <si>
    <t>小松市</t>
  </si>
  <si>
    <t>輪島市</t>
  </si>
  <si>
    <t>珠洲市</t>
  </si>
  <si>
    <t>加賀市</t>
  </si>
  <si>
    <t>羽咋市</t>
  </si>
  <si>
    <t>松任市</t>
  </si>
  <si>
    <t>江沼郡</t>
  </si>
  <si>
    <t>山中町</t>
  </si>
  <si>
    <t>能美郡</t>
  </si>
  <si>
    <t>根上町</t>
  </si>
  <si>
    <t>寺井町</t>
  </si>
  <si>
    <t>辰口町</t>
  </si>
  <si>
    <t>川北町</t>
  </si>
  <si>
    <t>石川郡</t>
  </si>
  <si>
    <t>美川町</t>
  </si>
  <si>
    <t>鶴来町</t>
  </si>
  <si>
    <t>野々市町</t>
  </si>
  <si>
    <t>河内村</t>
  </si>
  <si>
    <t>吉野谷村</t>
  </si>
  <si>
    <t>鳥越村</t>
  </si>
  <si>
    <t>尾口村</t>
  </si>
  <si>
    <t>白峰村</t>
  </si>
  <si>
    <t>河北郡</t>
  </si>
  <si>
    <t>津幡町</t>
  </si>
  <si>
    <t>高松町</t>
  </si>
  <si>
    <t>七塚町</t>
  </si>
  <si>
    <t>宇ノ気町</t>
  </si>
  <si>
    <t>内灘町</t>
  </si>
  <si>
    <t>羽咋郡</t>
  </si>
  <si>
    <t>富来町</t>
  </si>
  <si>
    <t>志雄町</t>
  </si>
  <si>
    <t>志賀町</t>
  </si>
  <si>
    <t>押水町</t>
  </si>
  <si>
    <t>鹿島郡</t>
  </si>
  <si>
    <t>田鶴浜町</t>
  </si>
  <si>
    <t>鳥屋町</t>
  </si>
  <si>
    <t>中島町</t>
  </si>
  <si>
    <t>鹿島町</t>
  </si>
  <si>
    <t>能登島町</t>
  </si>
  <si>
    <t>鹿西町</t>
  </si>
  <si>
    <t>鳳至郡</t>
  </si>
  <si>
    <t>穴水町</t>
  </si>
  <si>
    <t>門前町</t>
  </si>
  <si>
    <t>能都町</t>
  </si>
  <si>
    <t>柳田村</t>
  </si>
  <si>
    <t>珠洲郡</t>
  </si>
  <si>
    <t>内浦町</t>
  </si>
  <si>
    <r>
      <t>注　　各年10月１日</t>
    </r>
    <r>
      <rPr>
        <sz val="12"/>
        <rFont val="ＭＳ 明朝"/>
        <family val="1"/>
      </rPr>
      <t>現在の数値である。</t>
    </r>
  </si>
  <si>
    <t>２１　　市 町 村 、産 業（大分類）、経 営 組 織 別 事 業 所 数、従 業 者 数（つづき）</t>
  </si>
  <si>
    <t>（２）　民　　　　　　　　　　営</t>
  </si>
  <si>
    <t>年次及び 　　市町村別</t>
  </si>
  <si>
    <t>電気･ｶﾞｽ･熱供給･水道業</t>
  </si>
  <si>
    <t>対前回比 ％</t>
  </si>
  <si>
    <t>県計</t>
  </si>
  <si>
    <t>注　　各年10月１日現在の数値である。</t>
  </si>
  <si>
    <t>２１　　市町村、産業（大分類）、経営組織別事業所数、従業者数（つづき）</t>
  </si>
  <si>
    <t>（３）　国　・　地　　 　方　　　 公　　　 共　　　 団　　　 体</t>
  </si>
  <si>
    <r>
      <t>電気 ･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ガス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･　　　　熱供給･水道業</t>
    </r>
  </si>
  <si>
    <t>卸売･小売業、　　　　飲　食　店</t>
  </si>
  <si>
    <t>公務（他に分類されないもの）</t>
  </si>
  <si>
    <t>皆 増</t>
  </si>
  <si>
    <t>２２　　産 業 （中 分 類） 従 業 者 規 模 別 事 業 所 数 及 び 従 業 者 数 （民 営）</t>
  </si>
  <si>
    <t>　総 　　　数　</t>
  </si>
  <si>
    <t>　１　～　４　人　</t>
  </si>
  <si>
    <t>　５　～　９　人　</t>
  </si>
  <si>
    <t>　10　～　29　人　</t>
  </si>
  <si>
    <r>
      <t>　30　～　</t>
    </r>
    <r>
      <rPr>
        <sz val="12"/>
        <rFont val="ＭＳ 明朝"/>
        <family val="1"/>
      </rPr>
      <t>4</t>
    </r>
    <r>
      <rPr>
        <sz val="12"/>
        <rFont val="ＭＳ 明朝"/>
        <family val="1"/>
      </rPr>
      <t>9　人　</t>
    </r>
  </si>
  <si>
    <r>
      <t>　</t>
    </r>
    <r>
      <rPr>
        <sz val="12"/>
        <rFont val="ＭＳ 明朝"/>
        <family val="1"/>
      </rPr>
      <t>5</t>
    </r>
    <r>
      <rPr>
        <sz val="12"/>
        <rFont val="ＭＳ 明朝"/>
        <family val="1"/>
      </rPr>
      <t>0　～　</t>
    </r>
    <r>
      <rPr>
        <sz val="12"/>
        <rFont val="ＭＳ 明朝"/>
        <family val="1"/>
      </rPr>
      <t>9</t>
    </r>
    <r>
      <rPr>
        <sz val="12"/>
        <rFont val="ＭＳ 明朝"/>
        <family val="1"/>
      </rPr>
      <t>9　人　</t>
    </r>
  </si>
  <si>
    <t>　100 ～ 299 人　</t>
  </si>
  <si>
    <t>　300 人 以 上　</t>
  </si>
  <si>
    <t>派遣・下請従業者のみ</t>
  </si>
  <si>
    <t>事　業    所　数</t>
  </si>
  <si>
    <t>…</t>
  </si>
  <si>
    <t xml:space="preserve">        13</t>
  </si>
  <si>
    <t>対前回比％</t>
  </si>
  <si>
    <t>　　　</t>
  </si>
  <si>
    <t>農業</t>
  </si>
  <si>
    <t>林業</t>
  </si>
  <si>
    <t>漁業</t>
  </si>
  <si>
    <t>非農林漁業（公務を除く）</t>
  </si>
  <si>
    <t>食料品製造業</t>
  </si>
  <si>
    <t>飲料・たばこ・飼料製造業</t>
  </si>
  <si>
    <t>繊維工業（衣服、その他の繊維製品を除く）</t>
  </si>
  <si>
    <t>衣服・その他の繊維製品製造業</t>
  </si>
  <si>
    <t>木材・木製品製造業（家具を除く）</t>
  </si>
  <si>
    <t>家具・装備品製造業</t>
  </si>
  <si>
    <t>パルプ・紙・紙加工品製造業</t>
  </si>
  <si>
    <t>出版・印刷・同関連産業</t>
  </si>
  <si>
    <t>化学工業</t>
  </si>
  <si>
    <t>石油製品・石炭製品製造業</t>
  </si>
  <si>
    <t>プラスチック製品製造業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</si>
  <si>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</si>
  <si>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</si>
  <si>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</si>
  <si>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</si>
  <si>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</si>
  <si>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</si>
  <si>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一般機械器具製造業</t>
  </si>
  <si>
    <t>電気機械器具製造業</t>
  </si>
  <si>
    <t>輸送用機械器具製造業</t>
  </si>
  <si>
    <t>精密機械器具製造業</t>
  </si>
  <si>
    <t>武器製造業</t>
  </si>
  <si>
    <t>その他の製造業</t>
  </si>
  <si>
    <t>電気･ガス･熱供給･水道業</t>
  </si>
  <si>
    <t>運 　輸 ・ 通 　信　 業</t>
  </si>
  <si>
    <t>卸 売･小 売 業､飲 食 店</t>
  </si>
  <si>
    <t>卸　　　売　　　業</t>
  </si>
  <si>
    <t>各 種 商 品 卸 売 業</t>
  </si>
  <si>
    <t>繊維・衣服等卸売業</t>
  </si>
  <si>
    <t>飲 食 料 品 卸 売 業</t>
  </si>
  <si>
    <t>建築材料、鉱物・金属材料等卸売業</t>
  </si>
  <si>
    <t>機 械 器 具 卸 売 業</t>
  </si>
  <si>
    <t>そ の 他 の 卸 売 業</t>
  </si>
  <si>
    <t>小　　　売　　　業</t>
  </si>
  <si>
    <t>各  種  商  品  小  売  業</t>
  </si>
  <si>
    <t>織物･衣服･身の回り品小売業</t>
  </si>
  <si>
    <t>飲  食  料  品  小  売  業</t>
  </si>
  <si>
    <t>自 動 車・自 転 車 小 売 業</t>
  </si>
  <si>
    <t>家具･じゅう器・家庭用機械器具小売業</t>
  </si>
  <si>
    <t>そ　の　他　の　小　売　業</t>
  </si>
  <si>
    <t>飲　　　食　　　店</t>
  </si>
  <si>
    <t>金  融 ・ 保  険  業</t>
  </si>
  <si>
    <t>不  　動　  産　  業</t>
  </si>
  <si>
    <t>サ  ー　 ビ　 ス  業</t>
  </si>
  <si>
    <t>洗濯・理容・浴場業</t>
  </si>
  <si>
    <t>駐　　車　　場　　業</t>
  </si>
  <si>
    <t>その他の生活関連サービス業</t>
  </si>
  <si>
    <t>旅館、その他の宿泊所</t>
  </si>
  <si>
    <t>娯楽業(映画・ビデオ制作業を除く)</t>
  </si>
  <si>
    <t>自　動　車　整　備　業</t>
  </si>
  <si>
    <t>機械・家具等修理業</t>
  </si>
  <si>
    <t>物　品　賃　貸　業</t>
  </si>
  <si>
    <t>映画・ビデオ制作業</t>
  </si>
  <si>
    <t>放　　　送　　　業</t>
  </si>
  <si>
    <t>情報サービス･調査業</t>
  </si>
  <si>
    <t>広　　　告　　　業</t>
  </si>
  <si>
    <t>専門サービス業（他に分類されないもの）</t>
  </si>
  <si>
    <t>協同組合（他に分類されないもの）</t>
  </si>
  <si>
    <t>その他の事業サービス業</t>
  </si>
  <si>
    <t>廃 棄 物 処 理 業</t>
  </si>
  <si>
    <t>医　　　療　　　業</t>
  </si>
  <si>
    <t>保 　健　 衛　 生</t>
  </si>
  <si>
    <t>社会保険、社会福祉</t>
  </si>
  <si>
    <t>教　　　　　　　育</t>
  </si>
  <si>
    <t>学 術 研 究 機 関</t>
  </si>
  <si>
    <t>宗　　　　　　　教</t>
  </si>
  <si>
    <t>政治・経済・文化団体</t>
  </si>
  <si>
    <t>その他のサービス業</t>
  </si>
  <si>
    <r>
      <t>注１　各年1</t>
    </r>
    <r>
      <rPr>
        <sz val="12"/>
        <rFont val="ＭＳ 明朝"/>
        <family val="1"/>
      </rPr>
      <t>0</t>
    </r>
    <r>
      <rPr>
        <sz val="12"/>
        <rFont val="ＭＳ 明朝"/>
        <family val="1"/>
      </rPr>
      <t>月１日現在の数値である。</t>
    </r>
  </si>
  <si>
    <r>
      <t>　２　「派遣・下請従業者のみ」は平成1</t>
    </r>
    <r>
      <rPr>
        <sz val="12"/>
        <rFont val="ＭＳ 明朝"/>
        <family val="1"/>
      </rPr>
      <t>3年から調査</t>
    </r>
  </si>
  <si>
    <r>
      <t>年　次　及　び</t>
    </r>
    <r>
      <rPr>
        <sz val="12"/>
        <rFont val="ＭＳ 明朝"/>
        <family val="1"/>
      </rPr>
      <t>　産　業　分　類　別　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</si>
</sst>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_ "/>
    <numFmt numFmtId="178" formatCode="0.0;[Red]0.0"/>
  </numFmts>
  <fonts count="48">
    <font>
      <sz val="12"/>
      <name val="ＭＳ 明朝"/>
      <family val="1"/>
    </font>
    <font>
      <sz val="6"/>
      <name val="ＭＳ Ｐ明朝"/>
      <family val="1"/>
    </font>
    <font>
      <b/>
      <sz val="12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2"/>
      <name val="ＭＳ ゴシック"/>
      <family val="3"/>
    </font>
    <font>
      <sz val="14"/>
      <name val="ＭＳ ゴシック"/>
      <family val="3"/>
    </font>
    <font>
      <b/>
      <sz val="14"/>
      <name val="ＭＳ ゴシック"/>
      <family val="3"/>
    </font>
    <font>
      <b/>
      <sz val="12"/>
      <name val="ＭＳ ゴシック"/>
      <family val="3"/>
    </font>
    <font>
      <b/>
      <sz val="14"/>
      <name val="ＭＳ 明朝"/>
      <family val="1"/>
    </font>
    <font>
      <sz val="16"/>
      <name val="ＭＳ ゴシック"/>
      <family val="3"/>
    </font>
    <font>
      <b/>
      <sz val="16"/>
      <name val="ＭＳ ゴシック"/>
      <family val="3"/>
    </font>
    <font>
      <sz val="6"/>
      <name val="ＭＳ 明朝"/>
      <family val="1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theme="1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/>
      <top style="medium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>
        <color indexed="8"/>
      </right>
      <top style="medium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26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38" fontId="0" fillId="0" borderId="0" xfId="48" applyFont="1" applyFill="1" applyAlignment="1">
      <alignment vertical="center"/>
    </xf>
    <xf numFmtId="38" fontId="0" fillId="0" borderId="0" xfId="48" applyFont="1" applyFill="1" applyAlignment="1">
      <alignment horizontal="right" vertical="center"/>
    </xf>
    <xf numFmtId="0" fontId="2" fillId="0" borderId="0" xfId="0" applyFont="1" applyFill="1" applyAlignment="1">
      <alignment vertical="center"/>
    </xf>
    <xf numFmtId="38" fontId="0" fillId="0" borderId="0" xfId="48" applyFont="1" applyFill="1" applyAlignment="1">
      <alignment horizontal="right" vertical="center"/>
    </xf>
    <xf numFmtId="0" fontId="0" fillId="0" borderId="0" xfId="0" applyFont="1" applyFill="1" applyAlignment="1">
      <alignment vertical="center"/>
    </xf>
    <xf numFmtId="38" fontId="5" fillId="0" borderId="0" xfId="48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38" fontId="0" fillId="0" borderId="0" xfId="48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177" fontId="0" fillId="0" borderId="0" xfId="0" applyNumberFormat="1" applyFont="1" applyFill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left" vertical="center"/>
    </xf>
    <xf numFmtId="0" fontId="0" fillId="0" borderId="14" xfId="0" applyFont="1" applyFill="1" applyBorder="1" applyAlignment="1">
      <alignment horizontal="distributed" vertical="center"/>
    </xf>
    <xf numFmtId="0" fontId="3" fillId="0" borderId="14" xfId="0" applyFont="1" applyFill="1" applyBorder="1" applyAlignment="1">
      <alignment horizontal="distributed" vertical="center"/>
    </xf>
    <xf numFmtId="0" fontId="0" fillId="0" borderId="15" xfId="0" applyFont="1" applyFill="1" applyBorder="1" applyAlignment="1">
      <alignment vertical="center"/>
    </xf>
    <xf numFmtId="0" fontId="4" fillId="0" borderId="16" xfId="0" applyFont="1" applyFill="1" applyBorder="1" applyAlignment="1">
      <alignment horizontal="distributed" vertical="center"/>
    </xf>
    <xf numFmtId="38" fontId="0" fillId="0" borderId="0" xfId="48" applyFont="1" applyFill="1" applyAlignment="1">
      <alignment horizontal="right" vertical="center"/>
    </xf>
    <xf numFmtId="38" fontId="0" fillId="0" borderId="0" xfId="48" applyFont="1" applyFill="1" applyAlignment="1">
      <alignment vertical="center"/>
    </xf>
    <xf numFmtId="38" fontId="0" fillId="0" borderId="15" xfId="48" applyFont="1" applyFill="1" applyBorder="1" applyAlignment="1">
      <alignment horizontal="right" vertical="center"/>
    </xf>
    <xf numFmtId="38" fontId="0" fillId="0" borderId="17" xfId="48" applyFont="1" applyFill="1" applyBorder="1" applyAlignment="1">
      <alignment vertical="center"/>
    </xf>
    <xf numFmtId="38" fontId="0" fillId="0" borderId="0" xfId="48" applyFont="1" applyFill="1" applyBorder="1" applyAlignment="1">
      <alignment vertical="center"/>
    </xf>
    <xf numFmtId="38" fontId="0" fillId="0" borderId="18" xfId="48" applyFont="1" applyFill="1" applyBorder="1" applyAlignment="1">
      <alignment vertical="center"/>
    </xf>
    <xf numFmtId="38" fontId="8" fillId="0" borderId="19" xfId="48" applyFont="1" applyFill="1" applyBorder="1" applyAlignment="1">
      <alignment vertical="center"/>
    </xf>
    <xf numFmtId="38" fontId="8" fillId="0" borderId="20" xfId="48" applyFont="1" applyFill="1" applyBorder="1" applyAlignment="1">
      <alignment vertical="center"/>
    </xf>
    <xf numFmtId="0" fontId="0" fillId="0" borderId="0" xfId="0" applyFont="1" applyFill="1" applyAlignment="1" quotePrefix="1">
      <alignment horizontal="right" vertical="center"/>
    </xf>
    <xf numFmtId="0" fontId="0" fillId="0" borderId="14" xfId="0" applyFont="1" applyFill="1" applyBorder="1" applyAlignment="1">
      <alignment horizontal="distributed" vertical="center"/>
    </xf>
    <xf numFmtId="38" fontId="0" fillId="0" borderId="0" xfId="48" applyFont="1" applyFill="1" applyBorder="1" applyAlignment="1">
      <alignment horizontal="right" vertical="center"/>
    </xf>
    <xf numFmtId="0" fontId="0" fillId="0" borderId="15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38" fontId="0" fillId="0" borderId="21" xfId="48" applyFont="1" applyFill="1" applyBorder="1" applyAlignment="1">
      <alignment vertical="center"/>
    </xf>
    <xf numFmtId="38" fontId="0" fillId="0" borderId="13" xfId="48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0" fillId="0" borderId="22" xfId="0" applyFont="1" applyFill="1" applyBorder="1" applyAlignment="1">
      <alignment vertical="center"/>
    </xf>
    <xf numFmtId="0" fontId="0" fillId="0" borderId="0" xfId="0" applyFont="1" applyFill="1" applyAlignment="1">
      <alignment horizontal="right" vertical="center"/>
    </xf>
    <xf numFmtId="41" fontId="8" fillId="0" borderId="23" xfId="0" applyNumberFormat="1" applyFont="1" applyFill="1" applyBorder="1" applyAlignment="1" applyProtection="1">
      <alignment vertical="center"/>
      <protection/>
    </xf>
    <xf numFmtId="41" fontId="8" fillId="0" borderId="0" xfId="0" applyNumberFormat="1" applyFont="1" applyFill="1" applyBorder="1" applyAlignment="1" applyProtection="1">
      <alignment vertical="center"/>
      <protection/>
    </xf>
    <xf numFmtId="176" fontId="8" fillId="0" borderId="0" xfId="48" applyNumberFormat="1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22" xfId="0" applyFont="1" applyFill="1" applyBorder="1" applyAlignment="1">
      <alignment vertical="center"/>
    </xf>
    <xf numFmtId="38" fontId="0" fillId="0" borderId="0" xfId="48" applyFont="1" applyFill="1" applyAlignment="1">
      <alignment vertical="center"/>
    </xf>
    <xf numFmtId="38" fontId="8" fillId="0" borderId="0" xfId="48" applyFont="1" applyFill="1" applyAlignment="1">
      <alignment vertical="center"/>
    </xf>
    <xf numFmtId="41" fontId="8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22" xfId="0" applyFont="1" applyFill="1" applyBorder="1" applyAlignment="1">
      <alignment horizontal="distributed" vertical="center"/>
    </xf>
    <xf numFmtId="176" fontId="0" fillId="0" borderId="0" xfId="48" applyNumberFormat="1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24" xfId="0" applyFont="1" applyFill="1" applyBorder="1" applyAlignment="1">
      <alignment horizontal="distributed" vertical="center"/>
    </xf>
    <xf numFmtId="38" fontId="0" fillId="0" borderId="13" xfId="48" applyFont="1" applyFill="1" applyBorder="1" applyAlignment="1">
      <alignment vertical="center"/>
    </xf>
    <xf numFmtId="176" fontId="0" fillId="0" borderId="13" xfId="48" applyNumberFormat="1" applyFont="1" applyFill="1" applyBorder="1" applyAlignment="1">
      <alignment vertical="center"/>
    </xf>
    <xf numFmtId="40" fontId="0" fillId="0" borderId="0" xfId="0" applyNumberFormat="1" applyFont="1" applyFill="1" applyAlignment="1">
      <alignment vertic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38" fontId="8" fillId="0" borderId="0" xfId="48" applyFont="1" applyFill="1" applyBorder="1" applyAlignment="1">
      <alignment vertical="center"/>
    </xf>
    <xf numFmtId="178" fontId="8" fillId="0" borderId="0" xfId="48" applyNumberFormat="1" applyFont="1" applyFill="1" applyBorder="1" applyAlignment="1">
      <alignment vertical="center"/>
    </xf>
    <xf numFmtId="0" fontId="0" fillId="0" borderId="14" xfId="0" applyFill="1" applyBorder="1" applyAlignment="1">
      <alignment horizontal="distributed" vertical="center"/>
    </xf>
    <xf numFmtId="0" fontId="10" fillId="0" borderId="0" xfId="0" applyFont="1" applyFill="1" applyAlignment="1">
      <alignment vertical="center"/>
    </xf>
    <xf numFmtId="0" fontId="0" fillId="0" borderId="0" xfId="0" applyFont="1" applyFill="1" applyBorder="1" applyAlignment="1" applyProtection="1">
      <alignment horizontal="centerContinuous" vertical="center"/>
      <protection/>
    </xf>
    <xf numFmtId="0" fontId="0" fillId="0" borderId="2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14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37" fontId="0" fillId="0" borderId="0" xfId="0" applyNumberFormat="1" applyFont="1" applyFill="1" applyBorder="1" applyAlignment="1" applyProtection="1">
      <alignment vertical="center"/>
      <protection/>
    </xf>
    <xf numFmtId="37" fontId="0" fillId="0" borderId="0" xfId="0" applyNumberFormat="1" applyFont="1" applyFill="1" applyBorder="1" applyAlignment="1" applyProtection="1">
      <alignment vertical="center"/>
      <protection/>
    </xf>
    <xf numFmtId="37" fontId="2" fillId="0" borderId="0" xfId="0" applyNumberFormat="1" applyFont="1" applyFill="1" applyBorder="1" applyAlignment="1" applyProtection="1">
      <alignment vertical="center"/>
      <protection/>
    </xf>
    <xf numFmtId="176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horizontal="left" vertical="center"/>
      <protection/>
    </xf>
    <xf numFmtId="0" fontId="0" fillId="0" borderId="14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37" fontId="2" fillId="0" borderId="0" xfId="0" applyNumberFormat="1" applyFont="1" applyFill="1" applyBorder="1" applyAlignment="1" applyProtection="1">
      <alignment horizontal="right" vertical="center"/>
      <protection/>
    </xf>
    <xf numFmtId="37" fontId="2" fillId="0" borderId="0" xfId="0" applyNumberFormat="1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8" fillId="0" borderId="14" xfId="0" applyFont="1" applyFill="1" applyBorder="1" applyAlignment="1" applyProtection="1">
      <alignment horizontal="left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41" fontId="2" fillId="0" borderId="0" xfId="0" applyNumberFormat="1" applyFont="1" applyFill="1" applyBorder="1" applyAlignment="1" applyProtection="1">
      <alignment horizontal="right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0" fillId="0" borderId="14" xfId="0" applyFont="1" applyFill="1" applyBorder="1" applyAlignment="1" applyProtection="1">
      <alignment horizontal="distributed" vertical="center"/>
      <protection/>
    </xf>
    <xf numFmtId="37" fontId="0" fillId="0" borderId="0" xfId="0" applyNumberFormat="1" applyFont="1" applyFill="1" applyAlignment="1" applyProtection="1">
      <alignment vertical="center"/>
      <protection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37" fontId="0" fillId="0" borderId="0" xfId="0" applyNumberFormat="1" applyFont="1" applyFill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" fillId="0" borderId="15" xfId="0" applyFont="1" applyFill="1" applyBorder="1" applyAlignment="1" applyProtection="1">
      <alignment horizontal="left" vertical="center"/>
      <protection/>
    </xf>
    <xf numFmtId="0" fontId="0" fillId="0" borderId="16" xfId="0" applyFont="1" applyFill="1" applyBorder="1" applyAlignment="1" applyProtection="1">
      <alignment horizontal="distributed" vertical="center"/>
      <protection/>
    </xf>
    <xf numFmtId="37" fontId="0" fillId="0" borderId="26" xfId="0" applyNumberFormat="1" applyFont="1" applyFill="1" applyBorder="1" applyAlignment="1" applyProtection="1">
      <alignment vertical="center"/>
      <protection/>
    </xf>
    <xf numFmtId="37" fontId="0" fillId="0" borderId="15" xfId="0" applyNumberFormat="1" applyFont="1" applyFill="1" applyBorder="1" applyAlignment="1" applyProtection="1">
      <alignment vertical="center"/>
      <protection/>
    </xf>
    <xf numFmtId="37" fontId="0" fillId="0" borderId="15" xfId="0" applyNumberFormat="1" applyFont="1" applyFill="1" applyBorder="1" applyAlignment="1" applyProtection="1">
      <alignment horizontal="right" vertical="center"/>
      <protection/>
    </xf>
    <xf numFmtId="38" fontId="0" fillId="0" borderId="0" xfId="0" applyNumberFormat="1" applyFont="1" applyFill="1" applyAlignment="1" applyProtection="1">
      <alignment vertical="center"/>
      <protection/>
    </xf>
    <xf numFmtId="38" fontId="0" fillId="0" borderId="0" xfId="0" applyNumberFormat="1" applyFont="1" applyFill="1" applyBorder="1" applyAlignment="1" applyProtection="1">
      <alignment horizontal="right" vertical="center"/>
      <protection/>
    </xf>
    <xf numFmtId="37" fontId="0" fillId="0" borderId="0" xfId="0" applyNumberFormat="1" applyFont="1" applyFill="1" applyBorder="1" applyAlignment="1" applyProtection="1">
      <alignment horizontal="center" vertical="center"/>
      <protection/>
    </xf>
    <xf numFmtId="38" fontId="2" fillId="0" borderId="0" xfId="0" applyNumberFormat="1" applyFont="1" applyFill="1" applyBorder="1" applyAlignment="1" applyProtection="1">
      <alignment horizontal="right" vertical="center"/>
      <protection/>
    </xf>
    <xf numFmtId="37" fontId="2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27" xfId="0" applyFont="1" applyFill="1" applyBorder="1" applyAlignment="1">
      <alignment vertical="center"/>
    </xf>
    <xf numFmtId="0" fontId="0" fillId="0" borderId="28" xfId="0" applyFont="1" applyFill="1" applyBorder="1" applyAlignment="1" applyProtection="1">
      <alignment vertical="center"/>
      <protection/>
    </xf>
    <xf numFmtId="37" fontId="8" fillId="0" borderId="0" xfId="0" applyNumberFormat="1" applyFont="1" applyFill="1" applyBorder="1" applyAlignment="1" applyProtection="1">
      <alignment vertical="center"/>
      <protection/>
    </xf>
    <xf numFmtId="37" fontId="8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horizontal="distributed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38" fontId="0" fillId="0" borderId="25" xfId="48" applyFont="1" applyFill="1" applyBorder="1" applyAlignment="1">
      <alignment vertical="center"/>
    </xf>
    <xf numFmtId="38" fontId="0" fillId="0" borderId="25" xfId="48" applyFont="1" applyFill="1" applyBorder="1" applyAlignment="1" applyProtection="1">
      <alignment vertical="center"/>
      <protection/>
    </xf>
    <xf numFmtId="38" fontId="0" fillId="0" borderId="0" xfId="48" applyFont="1" applyFill="1" applyAlignment="1">
      <alignment horizontal="left" vertical="center"/>
    </xf>
    <xf numFmtId="38" fontId="0" fillId="0" borderId="14" xfId="48" applyFont="1" applyFill="1" applyBorder="1" applyAlignment="1">
      <alignment horizontal="left" vertical="center"/>
    </xf>
    <xf numFmtId="38" fontId="0" fillId="0" borderId="0" xfId="48" applyFont="1" applyFill="1" applyBorder="1" applyAlignment="1" applyProtection="1">
      <alignment horizontal="right" vertical="center"/>
      <protection/>
    </xf>
    <xf numFmtId="38" fontId="0" fillId="0" borderId="0" xfId="48" applyFont="1" applyFill="1" applyAlignment="1" applyProtection="1">
      <alignment vertical="center"/>
      <protection/>
    </xf>
    <xf numFmtId="38" fontId="0" fillId="0" borderId="0" xfId="48" applyFont="1" applyFill="1" applyBorder="1" applyAlignment="1" applyProtection="1">
      <alignment vertical="center"/>
      <protection/>
    </xf>
    <xf numFmtId="38" fontId="8" fillId="0" borderId="0" xfId="48" applyFont="1" applyFill="1" applyBorder="1" applyAlignment="1" applyProtection="1">
      <alignment vertical="center"/>
      <protection/>
    </xf>
    <xf numFmtId="176" fontId="0" fillId="0" borderId="0" xfId="48" applyNumberFormat="1" applyFont="1" applyFill="1" applyBorder="1" applyAlignment="1" applyProtection="1">
      <alignment vertical="center"/>
      <protection/>
    </xf>
    <xf numFmtId="38" fontId="8" fillId="0" borderId="14" xfId="48" applyFont="1" applyFill="1" applyBorder="1" applyAlignment="1">
      <alignment horizontal="distributed" vertical="center"/>
    </xf>
    <xf numFmtId="38" fontId="8" fillId="0" borderId="0" xfId="48" applyFont="1" applyFill="1" applyBorder="1" applyAlignment="1" applyProtection="1">
      <alignment horizontal="right" vertical="center"/>
      <protection/>
    </xf>
    <xf numFmtId="38" fontId="8" fillId="0" borderId="0" xfId="48" applyFont="1" applyFill="1" applyAlignment="1">
      <alignment horizontal="left" vertical="center"/>
    </xf>
    <xf numFmtId="38" fontId="8" fillId="0" borderId="17" xfId="48" applyFont="1" applyFill="1" applyBorder="1" applyAlignment="1" applyProtection="1">
      <alignment vertical="center"/>
      <protection/>
    </xf>
    <xf numFmtId="38" fontId="0" fillId="0" borderId="14" xfId="48" applyFont="1" applyFill="1" applyBorder="1" applyAlignment="1">
      <alignment horizontal="distributed" vertical="center"/>
    </xf>
    <xf numFmtId="38" fontId="0" fillId="0" borderId="17" xfId="48" applyFont="1" applyFill="1" applyBorder="1" applyAlignment="1" applyProtection="1">
      <alignment vertical="center"/>
      <protection/>
    </xf>
    <xf numFmtId="38" fontId="13" fillId="0" borderId="14" xfId="48" applyFont="1" applyFill="1" applyBorder="1" applyAlignment="1">
      <alignment horizontal="distributed" vertical="center"/>
    </xf>
    <xf numFmtId="38" fontId="0" fillId="0" borderId="0" xfId="48" applyFont="1" applyFill="1" applyBorder="1" applyAlignment="1">
      <alignment horizontal="distributed" vertical="center"/>
    </xf>
    <xf numFmtId="38" fontId="0" fillId="0" borderId="15" xfId="48" applyFont="1" applyFill="1" applyBorder="1" applyAlignment="1" applyProtection="1">
      <alignment vertical="center"/>
      <protection/>
    </xf>
    <xf numFmtId="0" fontId="8" fillId="0" borderId="0" xfId="0" applyFont="1" applyFill="1" applyAlignment="1">
      <alignment horizontal="right" vertical="center"/>
    </xf>
    <xf numFmtId="0" fontId="8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38" fontId="0" fillId="0" borderId="0" xfId="0" applyNumberFormat="1" applyFont="1" applyFill="1" applyAlignment="1">
      <alignment vertical="center"/>
    </xf>
    <xf numFmtId="0" fontId="0" fillId="0" borderId="15" xfId="0" applyFont="1" applyFill="1" applyBorder="1" applyAlignment="1">
      <alignment horizontal="left" vertical="center"/>
    </xf>
    <xf numFmtId="37" fontId="0" fillId="0" borderId="15" xfId="0" applyNumberFormat="1" applyFont="1" applyFill="1" applyBorder="1" applyAlignment="1" applyProtection="1">
      <alignment vertical="center"/>
      <protection/>
    </xf>
    <xf numFmtId="37" fontId="0" fillId="0" borderId="15" xfId="0" applyNumberFormat="1" applyFont="1" applyFill="1" applyBorder="1" applyAlignment="1" applyProtection="1">
      <alignment horizontal="right" vertical="center"/>
      <protection/>
    </xf>
    <xf numFmtId="38" fontId="3" fillId="0" borderId="29" xfId="48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distributed" vertical="center"/>
    </xf>
    <xf numFmtId="38" fontId="0" fillId="0" borderId="0" xfId="48" applyFont="1" applyFill="1" applyBorder="1" applyAlignment="1">
      <alignment horizontal="left" vertical="center"/>
    </xf>
    <xf numFmtId="0" fontId="1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distributed" vertical="center"/>
    </xf>
    <xf numFmtId="0" fontId="0" fillId="0" borderId="14" xfId="0" applyFont="1" applyFill="1" applyBorder="1" applyAlignment="1">
      <alignment horizontal="distributed" vertical="center"/>
    </xf>
    <xf numFmtId="0" fontId="0" fillId="0" borderId="30" xfId="0" applyFont="1" applyFill="1" applyBorder="1" applyAlignment="1">
      <alignment horizontal="distributed" vertical="center" wrapText="1"/>
    </xf>
    <xf numFmtId="0" fontId="0" fillId="0" borderId="31" xfId="0" applyFill="1" applyBorder="1" applyAlignment="1">
      <alignment horizontal="distributed" vertical="center" wrapText="1"/>
    </xf>
    <xf numFmtId="0" fontId="0" fillId="0" borderId="32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distributed" vertical="center"/>
    </xf>
    <xf numFmtId="0" fontId="8" fillId="0" borderId="40" xfId="0" applyFont="1" applyFill="1" applyBorder="1" applyAlignment="1">
      <alignment horizontal="distributed" vertical="center"/>
    </xf>
    <xf numFmtId="0" fontId="0" fillId="0" borderId="0" xfId="0" applyFont="1" applyFill="1" applyAlignment="1">
      <alignment horizontal="distributed" vertical="center"/>
    </xf>
    <xf numFmtId="0" fontId="0" fillId="0" borderId="14" xfId="0" applyFont="1" applyFill="1" applyBorder="1" applyAlignment="1">
      <alignment horizontal="distributed" vertical="center"/>
    </xf>
    <xf numFmtId="0" fontId="2" fillId="0" borderId="0" xfId="0" applyFont="1" applyFill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6" xfId="0" applyFont="1" applyFill="1" applyBorder="1" applyAlignment="1">
      <alignment horizontal="distributed" vertical="center" wrapText="1"/>
    </xf>
    <xf numFmtId="0" fontId="0" fillId="0" borderId="47" xfId="0" applyFont="1" applyFill="1" applyBorder="1" applyAlignment="1">
      <alignment horizontal="distributed" vertical="center" wrapText="1"/>
    </xf>
    <xf numFmtId="0" fontId="0" fillId="0" borderId="48" xfId="0" applyFill="1" applyBorder="1" applyAlignment="1">
      <alignment horizontal="distributed" vertical="center" wrapText="1"/>
    </xf>
    <xf numFmtId="0" fontId="0" fillId="0" borderId="49" xfId="0" applyFont="1" applyFill="1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center"/>
    </xf>
    <xf numFmtId="0" fontId="0" fillId="0" borderId="51" xfId="0" applyFill="1" applyBorder="1" applyAlignment="1">
      <alignment vertical="center"/>
    </xf>
    <xf numFmtId="0" fontId="0" fillId="0" borderId="52" xfId="0" applyFont="1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0" fillId="0" borderId="55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21" xfId="0" applyFill="1" applyBorder="1" applyAlignment="1">
      <alignment vertical="center"/>
    </xf>
    <xf numFmtId="0" fontId="0" fillId="0" borderId="56" xfId="0" applyFill="1" applyBorder="1" applyAlignment="1">
      <alignment horizontal="center" vertical="center" wrapText="1"/>
    </xf>
    <xf numFmtId="0" fontId="0" fillId="0" borderId="57" xfId="0" applyFill="1" applyBorder="1" applyAlignment="1">
      <alignment horizontal="center" vertical="center" wrapText="1"/>
    </xf>
    <xf numFmtId="0" fontId="0" fillId="0" borderId="58" xfId="0" applyFill="1" applyBorder="1" applyAlignment="1">
      <alignment vertical="center" wrapText="1"/>
    </xf>
    <xf numFmtId="0" fontId="8" fillId="0" borderId="0" xfId="0" applyFont="1" applyFill="1" applyBorder="1" applyAlignment="1">
      <alignment horizontal="distributed" vertical="center"/>
    </xf>
    <xf numFmtId="0" fontId="8" fillId="0" borderId="14" xfId="0" applyFont="1" applyFill="1" applyBorder="1" applyAlignment="1">
      <alignment horizontal="distributed" vertical="center"/>
    </xf>
    <xf numFmtId="0" fontId="0" fillId="0" borderId="14" xfId="0" applyFill="1" applyBorder="1" applyAlignment="1">
      <alignment horizontal="distributed" vertical="center"/>
    </xf>
    <xf numFmtId="0" fontId="0" fillId="0" borderId="59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60" xfId="0" applyFont="1" applyFill="1" applyBorder="1" applyAlignment="1">
      <alignment horizontal="center" vertical="center"/>
    </xf>
    <xf numFmtId="0" fontId="0" fillId="0" borderId="61" xfId="0" applyFont="1" applyFill="1" applyBorder="1" applyAlignment="1">
      <alignment horizontal="center" vertical="center"/>
    </xf>
    <xf numFmtId="0" fontId="0" fillId="0" borderId="62" xfId="0" applyFont="1" applyFill="1" applyBorder="1" applyAlignment="1">
      <alignment horizontal="center" vertical="center"/>
    </xf>
    <xf numFmtId="0" fontId="0" fillId="0" borderId="63" xfId="0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0" fillId="0" borderId="63" xfId="0" applyFont="1" applyFill="1" applyBorder="1" applyAlignment="1">
      <alignment horizontal="center" vertical="center" wrapText="1"/>
    </xf>
    <xf numFmtId="0" fontId="0" fillId="0" borderId="48" xfId="0" applyFont="1" applyFill="1" applyBorder="1" applyAlignment="1">
      <alignment horizontal="center" vertical="center" wrapText="1"/>
    </xf>
    <xf numFmtId="0" fontId="0" fillId="0" borderId="64" xfId="0" applyFont="1" applyFill="1" applyBorder="1" applyAlignment="1">
      <alignment horizontal="center" vertical="center"/>
    </xf>
    <xf numFmtId="0" fontId="0" fillId="0" borderId="65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distributed" vertical="center"/>
    </xf>
    <xf numFmtId="0" fontId="8" fillId="0" borderId="22" xfId="0" applyFont="1" applyFill="1" applyBorder="1" applyAlignment="1">
      <alignment horizontal="distributed" vertical="center"/>
    </xf>
    <xf numFmtId="0" fontId="7" fillId="0" borderId="0" xfId="0" applyFont="1" applyFill="1" applyBorder="1" applyAlignment="1" applyProtection="1">
      <alignment horizontal="center" vertical="center"/>
      <protection/>
    </xf>
    <xf numFmtId="0" fontId="0" fillId="0" borderId="35" xfId="0" applyFont="1" applyFill="1" applyBorder="1" applyAlignment="1" applyProtection="1">
      <alignment horizontal="distributed" vertical="center" wrapText="1"/>
      <protection/>
    </xf>
    <xf numFmtId="0" fontId="0" fillId="0" borderId="36" xfId="0" applyFont="1" applyFill="1" applyBorder="1" applyAlignment="1">
      <alignment horizontal="distributed" vertical="center" wrapText="1"/>
    </xf>
    <xf numFmtId="0" fontId="0" fillId="0" borderId="0" xfId="0" applyFont="1" applyFill="1" applyBorder="1" applyAlignment="1" applyProtection="1">
      <alignment horizontal="distributed" vertical="center" wrapText="1"/>
      <protection/>
    </xf>
    <xf numFmtId="0" fontId="0" fillId="0" borderId="14" xfId="0" applyFont="1" applyFill="1" applyBorder="1" applyAlignment="1">
      <alignment horizontal="distributed" vertical="center" wrapText="1"/>
    </xf>
    <xf numFmtId="0" fontId="0" fillId="0" borderId="0" xfId="0" applyFont="1" applyFill="1" applyAlignment="1">
      <alignment horizontal="distributed" vertical="center" wrapText="1"/>
    </xf>
    <xf numFmtId="0" fontId="0" fillId="0" borderId="15" xfId="0" applyFont="1" applyFill="1" applyBorder="1" applyAlignment="1">
      <alignment horizontal="distributed" vertical="center" wrapText="1"/>
    </xf>
    <xf numFmtId="0" fontId="0" fillId="0" borderId="16" xfId="0" applyFont="1" applyFill="1" applyBorder="1" applyAlignment="1">
      <alignment horizontal="distributed" vertical="center" wrapText="1"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36" xfId="0" applyFont="1" applyFill="1" applyBorder="1" applyAlignment="1" applyProtection="1">
      <alignment horizontal="center" vertical="center"/>
      <protection/>
    </xf>
    <xf numFmtId="0" fontId="0" fillId="0" borderId="26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0" fillId="0" borderId="36" xfId="0" applyFont="1" applyFill="1" applyBorder="1" applyAlignment="1" applyProtection="1">
      <alignment horizontal="center" vertical="center" wrapText="1"/>
      <protection/>
    </xf>
    <xf numFmtId="0" fontId="0" fillId="0" borderId="26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30" xfId="0" applyFont="1" applyFill="1" applyBorder="1" applyAlignment="1" applyProtection="1">
      <alignment horizontal="center" vertical="center" wrapText="1"/>
      <protection/>
    </xf>
    <xf numFmtId="0" fontId="0" fillId="0" borderId="66" xfId="0" applyFont="1" applyFill="1" applyBorder="1" applyAlignment="1">
      <alignment horizontal="center" vertical="center" wrapText="1"/>
    </xf>
    <xf numFmtId="0" fontId="0" fillId="0" borderId="34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 quotePrefix="1">
      <alignment horizontal="center" vertical="center"/>
      <protection/>
    </xf>
    <xf numFmtId="0" fontId="8" fillId="0" borderId="14" xfId="0" applyFont="1" applyFill="1" applyBorder="1" applyAlignment="1" applyProtection="1" quotePrefix="1">
      <alignment horizontal="center" vertical="center"/>
      <protection/>
    </xf>
    <xf numFmtId="0" fontId="8" fillId="0" borderId="0" xfId="0" applyFont="1" applyFill="1" applyBorder="1" applyAlignment="1" applyProtection="1">
      <alignment horizontal="distributed" vertical="center"/>
      <protection/>
    </xf>
    <xf numFmtId="0" fontId="0" fillId="0" borderId="29" xfId="0" applyFont="1" applyFill="1" applyBorder="1" applyAlignment="1" applyProtection="1">
      <alignment horizontal="center" vertical="center"/>
      <protection/>
    </xf>
    <xf numFmtId="0" fontId="0" fillId="0" borderId="39" xfId="0" applyFont="1" applyFill="1" applyBorder="1" applyAlignment="1" applyProtection="1">
      <alignment horizontal="center" vertical="center"/>
      <protection/>
    </xf>
    <xf numFmtId="0" fontId="3" fillId="0" borderId="29" xfId="0" applyFont="1" applyFill="1" applyBorder="1" applyAlignment="1" applyProtection="1">
      <alignment horizontal="center" vertical="center"/>
      <protection/>
    </xf>
    <xf numFmtId="0" fontId="3" fillId="0" borderId="39" xfId="0" applyFont="1" applyFill="1" applyBorder="1" applyAlignment="1" applyProtection="1">
      <alignment horizontal="center" vertical="center"/>
      <protection/>
    </xf>
    <xf numFmtId="0" fontId="0" fillId="0" borderId="38" xfId="0" applyFont="1" applyFill="1" applyBorder="1" applyAlignment="1" applyProtection="1">
      <alignment horizontal="center" vertical="center"/>
      <protection/>
    </xf>
    <xf numFmtId="0" fontId="0" fillId="0" borderId="14" xfId="0" applyFill="1" applyBorder="1" applyAlignment="1">
      <alignment horizontal="center" vertical="center"/>
    </xf>
    <xf numFmtId="0" fontId="0" fillId="0" borderId="14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Alignment="1" applyProtection="1">
      <alignment horizontal="distributed" vertical="center"/>
      <protection/>
    </xf>
    <xf numFmtId="0" fontId="8" fillId="0" borderId="14" xfId="0" applyFont="1" applyFill="1" applyBorder="1" applyAlignment="1" applyProtection="1">
      <alignment horizontal="distributed" vertical="center"/>
      <protection/>
    </xf>
    <xf numFmtId="38" fontId="7" fillId="0" borderId="0" xfId="48" applyFont="1" applyFill="1" applyBorder="1" applyAlignment="1">
      <alignment horizontal="center" vertical="center"/>
    </xf>
    <xf numFmtId="38" fontId="0" fillId="0" borderId="35" xfId="48" applyFont="1" applyFill="1" applyBorder="1" applyAlignment="1">
      <alignment horizontal="center" vertical="center" wrapText="1"/>
    </xf>
    <xf numFmtId="38" fontId="0" fillId="0" borderId="35" xfId="48" applyFont="1" applyFill="1" applyBorder="1" applyAlignment="1">
      <alignment horizontal="center" vertical="center" wrapText="1"/>
    </xf>
    <xf numFmtId="38" fontId="0" fillId="0" borderId="36" xfId="48" applyFont="1" applyFill="1" applyBorder="1" applyAlignment="1">
      <alignment horizontal="center" vertical="center" wrapText="1"/>
    </xf>
    <xf numFmtId="38" fontId="0" fillId="0" borderId="0" xfId="48" applyFont="1" applyFill="1" applyAlignment="1">
      <alignment horizontal="center" vertical="center" wrapText="1"/>
    </xf>
    <xf numFmtId="38" fontId="0" fillId="0" borderId="14" xfId="48" applyFont="1" applyFill="1" applyBorder="1" applyAlignment="1">
      <alignment horizontal="center" vertical="center" wrapText="1"/>
    </xf>
    <xf numFmtId="38" fontId="0" fillId="0" borderId="15" xfId="48" applyFont="1" applyFill="1" applyBorder="1" applyAlignment="1">
      <alignment horizontal="center" vertical="center" wrapText="1"/>
    </xf>
    <xf numFmtId="38" fontId="0" fillId="0" borderId="16" xfId="48" applyFont="1" applyFill="1" applyBorder="1" applyAlignment="1">
      <alignment horizontal="center" vertical="center" wrapText="1"/>
    </xf>
    <xf numFmtId="38" fontId="0" fillId="0" borderId="29" xfId="48" applyFont="1" applyFill="1" applyBorder="1" applyAlignment="1">
      <alignment horizontal="center" vertical="center"/>
    </xf>
    <xf numFmtId="38" fontId="0" fillId="0" borderId="39" xfId="48" applyFont="1" applyFill="1" applyBorder="1" applyAlignment="1">
      <alignment horizontal="center" vertical="center"/>
    </xf>
    <xf numFmtId="38" fontId="0" fillId="0" borderId="38" xfId="48" applyFont="1" applyFill="1" applyBorder="1" applyAlignment="1">
      <alignment horizontal="center" vertical="center"/>
    </xf>
    <xf numFmtId="38" fontId="0" fillId="0" borderId="30" xfId="48" applyFont="1" applyFill="1" applyBorder="1" applyAlignment="1" applyProtection="1">
      <alignment horizontal="center" vertical="center" wrapText="1"/>
      <protection/>
    </xf>
    <xf numFmtId="38" fontId="0" fillId="0" borderId="66" xfId="48" applyFont="1" applyFill="1" applyBorder="1" applyAlignment="1">
      <alignment horizontal="center" vertical="center" wrapText="1"/>
    </xf>
    <xf numFmtId="38" fontId="0" fillId="0" borderId="34" xfId="48" applyFont="1" applyFill="1" applyBorder="1" applyAlignment="1" applyProtection="1">
      <alignment horizontal="center" vertical="center" wrapText="1"/>
      <protection/>
    </xf>
    <xf numFmtId="38" fontId="0" fillId="0" borderId="26" xfId="48" applyFont="1" applyFill="1" applyBorder="1" applyAlignment="1">
      <alignment horizontal="center" vertical="center" wrapText="1"/>
    </xf>
    <xf numFmtId="38" fontId="0" fillId="0" borderId="0" xfId="48" applyFont="1" applyFill="1" applyBorder="1" applyAlignment="1">
      <alignment horizontal="distributed" vertical="center"/>
    </xf>
    <xf numFmtId="38" fontId="0" fillId="0" borderId="14" xfId="48" applyFont="1" applyFill="1" applyBorder="1" applyAlignment="1">
      <alignment horizontal="distributed" vertical="center"/>
    </xf>
    <xf numFmtId="38" fontId="8" fillId="0" borderId="0" xfId="48" applyFont="1" applyFill="1" applyBorder="1" applyAlignment="1" quotePrefix="1">
      <alignment horizontal="center" vertical="center"/>
    </xf>
    <xf numFmtId="38" fontId="8" fillId="0" borderId="0" xfId="48" applyFont="1" applyFill="1" applyBorder="1" applyAlignment="1">
      <alignment horizontal="center" vertical="center"/>
    </xf>
    <xf numFmtId="38" fontId="8" fillId="0" borderId="14" xfId="48" applyFont="1" applyFill="1" applyBorder="1" applyAlignment="1">
      <alignment horizontal="center" vertical="center"/>
    </xf>
    <xf numFmtId="38" fontId="2" fillId="0" borderId="0" xfId="48" applyFont="1" applyFill="1" applyBorder="1" applyAlignment="1">
      <alignment horizontal="distributed" vertical="center"/>
    </xf>
    <xf numFmtId="38" fontId="2" fillId="0" borderId="14" xfId="48" applyFont="1" applyFill="1" applyBorder="1" applyAlignment="1">
      <alignment horizontal="distributed" vertical="center"/>
    </xf>
    <xf numFmtId="38" fontId="8" fillId="0" borderId="0" xfId="48" applyFont="1" applyFill="1" applyAlignment="1">
      <alignment horizontal="distributed" vertical="center"/>
    </xf>
    <xf numFmtId="38" fontId="8" fillId="0" borderId="14" xfId="48" applyFont="1" applyFill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70"/>
  <sheetViews>
    <sheetView showGridLines="0" tabSelected="1" zoomScalePageLayoutView="0" workbookViewId="0" topLeftCell="A1">
      <selection activeCell="A1" sqref="A1"/>
    </sheetView>
  </sheetViews>
  <sheetFormatPr defaultColWidth="8.796875" defaultRowHeight="15"/>
  <cols>
    <col min="1" max="1" width="2.09765625" style="8" customWidth="1"/>
    <col min="2" max="2" width="23.09765625" style="8" customWidth="1"/>
    <col min="3" max="11" width="11.59765625" style="8" customWidth="1"/>
    <col min="12" max="12" width="11.59765625" style="8" bestFit="1" customWidth="1"/>
    <col min="13" max="13" width="3.8984375" style="8" customWidth="1"/>
    <col min="14" max="14" width="11.3984375" style="8" customWidth="1"/>
    <col min="15" max="15" width="11.5" style="8" customWidth="1"/>
    <col min="16" max="22" width="11.3984375" style="8" customWidth="1"/>
    <col min="23" max="16384" width="9" style="8" customWidth="1"/>
  </cols>
  <sheetData>
    <row r="1" ht="19.5" customHeight="1"/>
    <row r="2" spans="1:22" s="62" customFormat="1" ht="18.75" customHeight="1">
      <c r="A2" s="133" t="s">
        <v>102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</row>
    <row r="3" ht="20.25" customHeight="1"/>
    <row r="4" spans="1:22" s="1" customFormat="1" ht="19.5" customHeight="1">
      <c r="A4" s="141" t="s">
        <v>23</v>
      </c>
      <c r="B4" s="141"/>
      <c r="C4" s="141"/>
      <c r="D4" s="141"/>
      <c r="E4" s="141"/>
      <c r="F4" s="141"/>
      <c r="G4" s="141"/>
      <c r="H4" s="141"/>
      <c r="I4" s="141"/>
      <c r="J4" s="10"/>
      <c r="K4" s="10"/>
      <c r="M4" s="141" t="s">
        <v>40</v>
      </c>
      <c r="N4" s="141"/>
      <c r="O4" s="141"/>
      <c r="P4" s="141"/>
      <c r="Q4" s="141"/>
      <c r="R4" s="141"/>
      <c r="S4" s="141"/>
      <c r="T4" s="141"/>
      <c r="U4" s="141"/>
      <c r="V4" s="141"/>
    </row>
    <row r="5" s="1" customFormat="1" ht="18" customHeight="1" thickBot="1">
      <c r="N5" s="39"/>
    </row>
    <row r="6" spans="1:22" s="1" customFormat="1" ht="18" customHeight="1">
      <c r="A6" s="144" t="s">
        <v>0</v>
      </c>
      <c r="B6" s="145"/>
      <c r="C6" s="153" t="s">
        <v>18</v>
      </c>
      <c r="D6" s="150" t="s">
        <v>1</v>
      </c>
      <c r="E6" s="151"/>
      <c r="F6" s="151"/>
      <c r="G6" s="152"/>
      <c r="H6" s="138" t="s">
        <v>21</v>
      </c>
      <c r="I6" s="16"/>
      <c r="J6" s="11"/>
      <c r="K6" s="11"/>
      <c r="M6" s="163" t="s">
        <v>41</v>
      </c>
      <c r="N6" s="189"/>
      <c r="O6" s="192" t="s">
        <v>42</v>
      </c>
      <c r="P6" s="193"/>
      <c r="Q6" s="193"/>
      <c r="R6" s="194"/>
      <c r="S6" s="192" t="s">
        <v>43</v>
      </c>
      <c r="T6" s="193"/>
      <c r="U6" s="193"/>
      <c r="V6" s="193"/>
    </row>
    <row r="7" spans="1:22" s="1" customFormat="1" ht="18" customHeight="1">
      <c r="A7" s="146"/>
      <c r="B7" s="147"/>
      <c r="C7" s="154"/>
      <c r="D7" s="156" t="s">
        <v>2</v>
      </c>
      <c r="E7" s="142" t="s">
        <v>3</v>
      </c>
      <c r="F7" s="17"/>
      <c r="G7" s="136" t="s">
        <v>19</v>
      </c>
      <c r="H7" s="139"/>
      <c r="I7" s="2" t="s">
        <v>4</v>
      </c>
      <c r="J7" s="2"/>
      <c r="K7" s="2"/>
      <c r="L7" s="14"/>
      <c r="M7" s="146"/>
      <c r="N7" s="190"/>
      <c r="O7" s="195" t="s">
        <v>44</v>
      </c>
      <c r="P7" s="195" t="s">
        <v>45</v>
      </c>
      <c r="Q7" s="197" t="s">
        <v>46</v>
      </c>
      <c r="R7" s="195" t="s">
        <v>47</v>
      </c>
      <c r="S7" s="195" t="s">
        <v>44</v>
      </c>
      <c r="T7" s="195" t="s">
        <v>45</v>
      </c>
      <c r="U7" s="197" t="s">
        <v>46</v>
      </c>
      <c r="V7" s="199" t="s">
        <v>47</v>
      </c>
    </row>
    <row r="8" spans="1:22" s="1" customFormat="1" ht="18" customHeight="1">
      <c r="A8" s="148"/>
      <c r="B8" s="149"/>
      <c r="C8" s="155"/>
      <c r="D8" s="157"/>
      <c r="E8" s="143"/>
      <c r="F8" s="18" t="s">
        <v>20</v>
      </c>
      <c r="G8" s="137"/>
      <c r="H8" s="140"/>
      <c r="I8" s="19"/>
      <c r="J8" s="12"/>
      <c r="K8" s="12"/>
      <c r="L8" s="14"/>
      <c r="M8" s="148"/>
      <c r="N8" s="191"/>
      <c r="O8" s="196"/>
      <c r="P8" s="196"/>
      <c r="Q8" s="198"/>
      <c r="R8" s="196"/>
      <c r="S8" s="196"/>
      <c r="T8" s="196"/>
      <c r="U8" s="198"/>
      <c r="V8" s="200"/>
    </row>
    <row r="9" spans="1:22" s="3" customFormat="1" ht="18" customHeight="1">
      <c r="A9" s="158" t="s">
        <v>5</v>
      </c>
      <c r="B9" s="159"/>
      <c r="C9" s="30">
        <f>SUM(C10:C11)</f>
        <v>72638</v>
      </c>
      <c r="D9" s="31">
        <f aca="true" t="shared" si="0" ref="D9:I9">SUM(D10:D11)</f>
        <v>37919</v>
      </c>
      <c r="E9" s="31">
        <f t="shared" si="0"/>
        <v>31617</v>
      </c>
      <c r="F9" s="31">
        <f t="shared" si="0"/>
        <v>27223</v>
      </c>
      <c r="G9" s="31">
        <f t="shared" si="0"/>
        <v>447</v>
      </c>
      <c r="H9" s="31">
        <f t="shared" si="0"/>
        <v>2210</v>
      </c>
      <c r="I9" s="31">
        <f t="shared" si="0"/>
        <v>445</v>
      </c>
      <c r="J9" s="9"/>
      <c r="K9" s="9"/>
      <c r="M9" s="1"/>
      <c r="N9" s="40"/>
      <c r="O9" s="1"/>
      <c r="P9" s="1"/>
      <c r="Q9" s="41" t="s">
        <v>48</v>
      </c>
      <c r="R9" s="41" t="s">
        <v>48</v>
      </c>
      <c r="S9" s="41" t="s">
        <v>49</v>
      </c>
      <c r="T9" s="41" t="s">
        <v>49</v>
      </c>
      <c r="U9" s="41" t="s">
        <v>48</v>
      </c>
      <c r="V9" s="41" t="s">
        <v>48</v>
      </c>
    </row>
    <row r="10" spans="1:26" s="3" customFormat="1" ht="18" customHeight="1">
      <c r="A10" s="134" t="s">
        <v>6</v>
      </c>
      <c r="B10" s="135"/>
      <c r="C10" s="27">
        <f aca="true" t="shared" si="1" ref="C10:C21">SUM(D10:E10,G10:I10)</f>
        <v>241</v>
      </c>
      <c r="D10" s="24" t="s">
        <v>26</v>
      </c>
      <c r="E10" s="25">
        <v>221</v>
      </c>
      <c r="F10" s="25">
        <v>130</v>
      </c>
      <c r="G10" s="25">
        <v>12</v>
      </c>
      <c r="H10" s="24">
        <v>5</v>
      </c>
      <c r="I10" s="24">
        <v>3</v>
      </c>
      <c r="J10" s="4"/>
      <c r="K10" s="4"/>
      <c r="L10" s="15"/>
      <c r="M10" s="201" t="s">
        <v>50</v>
      </c>
      <c r="N10" s="202"/>
      <c r="O10" s="42">
        <f>SUM(O12:O21,O24,O30,O40,O47,O53,O61,O67)</f>
        <v>78220</v>
      </c>
      <c r="P10" s="43">
        <f>SUM(P12:P21,P24,P30,P40,P47,P53,P61,P67)</f>
        <v>72638</v>
      </c>
      <c r="Q10" s="44">
        <f>100*(P10-O10)/O10</f>
        <v>-7.136282280746612</v>
      </c>
      <c r="R10" s="44">
        <f>100*P10/P$10</f>
        <v>100</v>
      </c>
      <c r="S10" s="43">
        <f>SUM(S12:S21,S24,S30,S40,S47,S53,S61,S67)</f>
        <v>640773</v>
      </c>
      <c r="T10" s="43">
        <f>SUM(T12:T21,T24,T30,T40,T47,T53,T61,T67)</f>
        <v>601058</v>
      </c>
      <c r="U10" s="44">
        <f>100*(T10-S10)/S10</f>
        <v>-6.197982748961021</v>
      </c>
      <c r="V10" s="60">
        <f>100*T10/T$10</f>
        <v>100</v>
      </c>
      <c r="W10" s="6"/>
      <c r="X10" s="6"/>
      <c r="Y10" s="6"/>
      <c r="Z10" s="6"/>
    </row>
    <row r="11" spans="1:26" s="3" customFormat="1" ht="18" customHeight="1">
      <c r="A11" s="134" t="s">
        <v>7</v>
      </c>
      <c r="B11" s="135"/>
      <c r="C11" s="27">
        <f>SUM(C12:C21)</f>
        <v>72397</v>
      </c>
      <c r="D11" s="28">
        <f aca="true" t="shared" si="2" ref="D11:I11">SUM(D12:D21)</f>
        <v>37919</v>
      </c>
      <c r="E11" s="28">
        <f t="shared" si="2"/>
        <v>31396</v>
      </c>
      <c r="F11" s="28">
        <f t="shared" si="2"/>
        <v>27093</v>
      </c>
      <c r="G11" s="28">
        <f t="shared" si="2"/>
        <v>435</v>
      </c>
      <c r="H11" s="28">
        <f t="shared" si="2"/>
        <v>2205</v>
      </c>
      <c r="I11" s="28">
        <f t="shared" si="2"/>
        <v>442</v>
      </c>
      <c r="J11" s="4"/>
      <c r="K11" s="4"/>
      <c r="L11" s="6"/>
      <c r="M11" s="45"/>
      <c r="N11" s="46"/>
      <c r="O11" s="47"/>
      <c r="P11" s="47"/>
      <c r="Q11" s="47"/>
      <c r="R11" s="47"/>
      <c r="S11" s="47"/>
      <c r="T11" s="47"/>
      <c r="U11" s="47"/>
      <c r="V11" s="47"/>
      <c r="W11" s="6"/>
      <c r="X11" s="6"/>
      <c r="Y11" s="6"/>
      <c r="Z11" s="6"/>
    </row>
    <row r="12" spans="2:26" s="3" customFormat="1" ht="18" customHeight="1">
      <c r="B12" s="20" t="s">
        <v>8</v>
      </c>
      <c r="C12" s="27">
        <f t="shared" si="1"/>
        <v>52</v>
      </c>
      <c r="D12" s="25">
        <v>7</v>
      </c>
      <c r="E12" s="25">
        <v>45</v>
      </c>
      <c r="F12" s="25">
        <v>44</v>
      </c>
      <c r="G12" s="24" t="s">
        <v>22</v>
      </c>
      <c r="H12" s="24" t="s">
        <v>26</v>
      </c>
      <c r="I12" s="24" t="s">
        <v>26</v>
      </c>
      <c r="J12" s="5"/>
      <c r="K12" s="5"/>
      <c r="L12" s="15"/>
      <c r="M12" s="201" t="s">
        <v>51</v>
      </c>
      <c r="N12" s="202"/>
      <c r="O12" s="48">
        <v>31525</v>
      </c>
      <c r="P12" s="48">
        <v>29538</v>
      </c>
      <c r="Q12" s="44">
        <f aca="true" t="shared" si="3" ref="Q12:Q68">100*(P12-O12)/O12</f>
        <v>-6.302934179222839</v>
      </c>
      <c r="R12" s="44">
        <f aca="true" t="shared" si="4" ref="R12:R19">100*P12/P$10</f>
        <v>40.66466587736446</v>
      </c>
      <c r="S12" s="48">
        <v>286956</v>
      </c>
      <c r="T12" s="48">
        <v>267985</v>
      </c>
      <c r="U12" s="44">
        <f aca="true" t="shared" si="5" ref="U12:U19">100*(T12-S12)/S12</f>
        <v>-6.611118080820753</v>
      </c>
      <c r="V12" s="44">
        <f aca="true" t="shared" si="6" ref="V12:V19">100*T12/T$10</f>
        <v>44.58554748460215</v>
      </c>
      <c r="W12" s="6"/>
      <c r="X12" s="6"/>
      <c r="Y12" s="6"/>
      <c r="Z12" s="6"/>
    </row>
    <row r="13" spans="2:26" s="3" customFormat="1" ht="18" customHeight="1">
      <c r="B13" s="20" t="s">
        <v>9</v>
      </c>
      <c r="C13" s="27">
        <f t="shared" si="1"/>
        <v>8106</v>
      </c>
      <c r="D13" s="25">
        <v>4085</v>
      </c>
      <c r="E13" s="25">
        <v>4020</v>
      </c>
      <c r="F13" s="25">
        <v>4019</v>
      </c>
      <c r="G13" s="25">
        <v>1</v>
      </c>
      <c r="H13" s="24" t="s">
        <v>26</v>
      </c>
      <c r="I13" s="24" t="s">
        <v>26</v>
      </c>
      <c r="J13" s="5"/>
      <c r="K13" s="5"/>
      <c r="L13" s="15"/>
      <c r="M13" s="201" t="s">
        <v>52</v>
      </c>
      <c r="N13" s="202"/>
      <c r="O13" s="48">
        <v>3951</v>
      </c>
      <c r="P13" s="48">
        <v>3517</v>
      </c>
      <c r="Q13" s="44">
        <f t="shared" si="3"/>
        <v>-10.984560870665653</v>
      </c>
      <c r="R13" s="44">
        <f t="shared" si="4"/>
        <v>4.841818332002533</v>
      </c>
      <c r="S13" s="48">
        <v>30994</v>
      </c>
      <c r="T13" s="48">
        <v>28628</v>
      </c>
      <c r="U13" s="44">
        <f t="shared" si="5"/>
        <v>-7.633735561721624</v>
      </c>
      <c r="V13" s="44">
        <f t="shared" si="6"/>
        <v>4.762934691826746</v>
      </c>
      <c r="W13" s="6"/>
      <c r="X13" s="6"/>
      <c r="Y13" s="6"/>
      <c r="Z13" s="6"/>
    </row>
    <row r="14" spans="2:26" s="3" customFormat="1" ht="18" customHeight="1">
      <c r="B14" s="20" t="s">
        <v>10</v>
      </c>
      <c r="C14" s="27">
        <f t="shared" si="1"/>
        <v>10355</v>
      </c>
      <c r="D14" s="25">
        <v>5650</v>
      </c>
      <c r="E14" s="25">
        <v>4699</v>
      </c>
      <c r="F14" s="25">
        <v>4657</v>
      </c>
      <c r="G14" s="25">
        <v>5</v>
      </c>
      <c r="H14" s="24">
        <v>1</v>
      </c>
      <c r="I14" s="24" t="s">
        <v>26</v>
      </c>
      <c r="J14" s="5"/>
      <c r="K14" s="5"/>
      <c r="L14" s="15"/>
      <c r="M14" s="201" t="s">
        <v>53</v>
      </c>
      <c r="N14" s="202"/>
      <c r="O14" s="48">
        <v>7765</v>
      </c>
      <c r="P14" s="48">
        <v>7036</v>
      </c>
      <c r="Q14" s="44">
        <f t="shared" si="3"/>
        <v>-9.388280746941403</v>
      </c>
      <c r="R14" s="44">
        <f t="shared" si="4"/>
        <v>9.686390043778738</v>
      </c>
      <c r="S14" s="48">
        <v>60147</v>
      </c>
      <c r="T14" s="48">
        <v>56030</v>
      </c>
      <c r="U14" s="44">
        <f t="shared" si="5"/>
        <v>-6.8448966698255935</v>
      </c>
      <c r="V14" s="44">
        <f t="shared" si="6"/>
        <v>9.32189572387357</v>
      </c>
      <c r="W14" s="6"/>
      <c r="X14" s="6"/>
      <c r="Y14" s="6"/>
      <c r="Z14" s="6"/>
    </row>
    <row r="15" spans="2:26" s="3" customFormat="1" ht="18" customHeight="1">
      <c r="B15" s="21" t="s">
        <v>11</v>
      </c>
      <c r="C15" s="27">
        <f t="shared" si="1"/>
        <v>111</v>
      </c>
      <c r="D15" s="24" t="s">
        <v>26</v>
      </c>
      <c r="E15" s="25">
        <v>33</v>
      </c>
      <c r="F15" s="25">
        <v>33</v>
      </c>
      <c r="G15" s="25">
        <v>1</v>
      </c>
      <c r="H15" s="24">
        <v>77</v>
      </c>
      <c r="I15" s="24" t="s">
        <v>22</v>
      </c>
      <c r="J15" s="7"/>
      <c r="K15" s="7"/>
      <c r="L15" s="15"/>
      <c r="M15" s="201" t="s">
        <v>54</v>
      </c>
      <c r="N15" s="202"/>
      <c r="O15" s="48">
        <v>2157</v>
      </c>
      <c r="P15" s="48">
        <v>1921</v>
      </c>
      <c r="Q15" s="44">
        <f t="shared" si="3"/>
        <v>-10.941121928604543</v>
      </c>
      <c r="R15" s="44">
        <f t="shared" si="4"/>
        <v>2.6446212726121314</v>
      </c>
      <c r="S15" s="48">
        <v>12326</v>
      </c>
      <c r="T15" s="48">
        <v>10780</v>
      </c>
      <c r="U15" s="44">
        <f t="shared" si="5"/>
        <v>-12.542592893071555</v>
      </c>
      <c r="V15" s="44">
        <f t="shared" si="6"/>
        <v>1.7935041210665195</v>
      </c>
      <c r="W15" s="6"/>
      <c r="X15" s="6"/>
      <c r="Y15" s="6"/>
      <c r="Z15" s="6"/>
    </row>
    <row r="16" spans="2:26" s="3" customFormat="1" ht="18" customHeight="1">
      <c r="B16" s="20" t="s">
        <v>12</v>
      </c>
      <c r="C16" s="27">
        <f t="shared" si="1"/>
        <v>2114</v>
      </c>
      <c r="D16" s="25">
        <v>512</v>
      </c>
      <c r="E16" s="25">
        <v>1326</v>
      </c>
      <c r="F16" s="25">
        <v>1296</v>
      </c>
      <c r="G16" s="25">
        <v>15</v>
      </c>
      <c r="H16" s="24">
        <v>7</v>
      </c>
      <c r="I16" s="24">
        <v>254</v>
      </c>
      <c r="J16" s="4"/>
      <c r="K16" s="4"/>
      <c r="L16" s="15"/>
      <c r="M16" s="201" t="s">
        <v>55</v>
      </c>
      <c r="N16" s="202"/>
      <c r="O16" s="48">
        <v>1579</v>
      </c>
      <c r="P16" s="48">
        <v>1443</v>
      </c>
      <c r="Q16" s="44">
        <f t="shared" si="3"/>
        <v>-8.613046231792273</v>
      </c>
      <c r="R16" s="44">
        <f t="shared" si="4"/>
        <v>1.9865635067044798</v>
      </c>
      <c r="S16" s="48">
        <v>9831</v>
      </c>
      <c r="T16" s="48">
        <v>8955</v>
      </c>
      <c r="U16" s="44">
        <f t="shared" si="5"/>
        <v>-8.910588953310954</v>
      </c>
      <c r="V16" s="44">
        <f t="shared" si="6"/>
        <v>1.4898728575278926</v>
      </c>
      <c r="W16" s="6"/>
      <c r="X16" s="6"/>
      <c r="Y16" s="6"/>
      <c r="Z16" s="6"/>
    </row>
    <row r="17" spans="2:26" s="3" customFormat="1" ht="18" customHeight="1">
      <c r="B17" s="20" t="s">
        <v>13</v>
      </c>
      <c r="C17" s="27">
        <f t="shared" si="1"/>
        <v>27299</v>
      </c>
      <c r="D17" s="25">
        <v>15926</v>
      </c>
      <c r="E17" s="25">
        <v>11316</v>
      </c>
      <c r="F17" s="25">
        <v>11046</v>
      </c>
      <c r="G17" s="25">
        <v>27</v>
      </c>
      <c r="H17" s="24">
        <v>29</v>
      </c>
      <c r="I17" s="24">
        <v>1</v>
      </c>
      <c r="J17" s="4"/>
      <c r="K17" s="4"/>
      <c r="L17" s="15"/>
      <c r="M17" s="201" t="s">
        <v>56</v>
      </c>
      <c r="N17" s="202"/>
      <c r="O17" s="48">
        <v>4589</v>
      </c>
      <c r="P17" s="48">
        <v>4010</v>
      </c>
      <c r="Q17" s="44">
        <f t="shared" si="3"/>
        <v>-12.61712791457834</v>
      </c>
      <c r="R17" s="44">
        <f t="shared" si="4"/>
        <v>5.520526446212726</v>
      </c>
      <c r="S17" s="48">
        <v>36188</v>
      </c>
      <c r="T17" s="48">
        <v>30791</v>
      </c>
      <c r="U17" s="44">
        <f t="shared" si="5"/>
        <v>-14.913783574665635</v>
      </c>
      <c r="V17" s="44">
        <f t="shared" si="6"/>
        <v>5.122800129105677</v>
      </c>
      <c r="W17" s="6"/>
      <c r="X17" s="6"/>
      <c r="Y17" s="6"/>
      <c r="Z17" s="6"/>
    </row>
    <row r="18" spans="2:26" s="3" customFormat="1" ht="18" customHeight="1">
      <c r="B18" s="20" t="s">
        <v>14</v>
      </c>
      <c r="C18" s="27">
        <f t="shared" si="1"/>
        <v>1245</v>
      </c>
      <c r="D18" s="25">
        <v>235</v>
      </c>
      <c r="E18" s="25">
        <v>1008</v>
      </c>
      <c r="F18" s="25">
        <v>778</v>
      </c>
      <c r="G18" s="24">
        <v>1</v>
      </c>
      <c r="H18" s="24" t="s">
        <v>22</v>
      </c>
      <c r="I18" s="24">
        <v>1</v>
      </c>
      <c r="J18" s="4"/>
      <c r="K18" s="4"/>
      <c r="L18" s="15"/>
      <c r="M18" s="201" t="s">
        <v>57</v>
      </c>
      <c r="N18" s="202"/>
      <c r="O18" s="48">
        <v>1960</v>
      </c>
      <c r="P18" s="48">
        <v>1778</v>
      </c>
      <c r="Q18" s="44">
        <f t="shared" si="3"/>
        <v>-9.285714285714286</v>
      </c>
      <c r="R18" s="44">
        <f t="shared" si="4"/>
        <v>2.4477546187945705</v>
      </c>
      <c r="S18" s="48">
        <v>13129</v>
      </c>
      <c r="T18" s="48">
        <v>11762</v>
      </c>
      <c r="U18" s="44">
        <f t="shared" si="5"/>
        <v>-10.41206489450834</v>
      </c>
      <c r="V18" s="44">
        <f t="shared" si="6"/>
        <v>1.956882696844564</v>
      </c>
      <c r="W18" s="6"/>
      <c r="X18" s="6"/>
      <c r="Y18" s="6"/>
      <c r="Z18" s="6"/>
    </row>
    <row r="19" spans="2:26" s="3" customFormat="1" ht="18" customHeight="1">
      <c r="B19" s="20" t="s">
        <v>15</v>
      </c>
      <c r="C19" s="27">
        <f t="shared" si="1"/>
        <v>2248</v>
      </c>
      <c r="D19" s="25">
        <v>1382</v>
      </c>
      <c r="E19" s="25">
        <v>850</v>
      </c>
      <c r="F19" s="25">
        <v>826</v>
      </c>
      <c r="G19" s="25">
        <v>3</v>
      </c>
      <c r="H19" s="24">
        <v>9</v>
      </c>
      <c r="I19" s="24">
        <v>4</v>
      </c>
      <c r="J19" s="4"/>
      <c r="K19" s="4"/>
      <c r="L19" s="15"/>
      <c r="M19" s="201" t="s">
        <v>58</v>
      </c>
      <c r="N19" s="202"/>
      <c r="O19" s="48">
        <v>3062</v>
      </c>
      <c r="P19" s="48">
        <v>3097</v>
      </c>
      <c r="Q19" s="44">
        <f t="shared" si="3"/>
        <v>1.1430437622468974</v>
      </c>
      <c r="R19" s="44">
        <f t="shared" si="4"/>
        <v>4.2636085795313745</v>
      </c>
      <c r="S19" s="48">
        <v>34705</v>
      </c>
      <c r="T19" s="48">
        <v>35250</v>
      </c>
      <c r="U19" s="44">
        <f t="shared" si="5"/>
        <v>1.5703789079383375</v>
      </c>
      <c r="V19" s="44">
        <f t="shared" si="6"/>
        <v>5.864658651910465</v>
      </c>
      <c r="W19" s="6"/>
      <c r="X19" s="6"/>
      <c r="Y19" s="6"/>
      <c r="Z19" s="6"/>
    </row>
    <row r="20" spans="2:26" s="3" customFormat="1" ht="18" customHeight="1">
      <c r="B20" s="20" t="s">
        <v>16</v>
      </c>
      <c r="C20" s="27">
        <f t="shared" si="1"/>
        <v>20254</v>
      </c>
      <c r="D20" s="25">
        <v>10122</v>
      </c>
      <c r="E20" s="25">
        <v>8099</v>
      </c>
      <c r="F20" s="25">
        <v>4394</v>
      </c>
      <c r="G20" s="25">
        <v>382</v>
      </c>
      <c r="H20" s="24">
        <v>1569</v>
      </c>
      <c r="I20" s="24">
        <v>82</v>
      </c>
      <c r="J20" s="4"/>
      <c r="K20" s="4"/>
      <c r="L20" s="15"/>
      <c r="M20" s="45"/>
      <c r="N20" s="46"/>
      <c r="O20" s="48"/>
      <c r="P20" s="48"/>
      <c r="Q20" s="48"/>
      <c r="R20" s="48"/>
      <c r="S20" s="48"/>
      <c r="T20" s="48"/>
      <c r="U20" s="48"/>
      <c r="V20" s="48"/>
      <c r="W20" s="6"/>
      <c r="X20" s="6"/>
      <c r="Y20" s="6"/>
      <c r="Z20" s="6"/>
    </row>
    <row r="21" spans="1:26" s="3" customFormat="1" ht="18" customHeight="1">
      <c r="A21" s="22"/>
      <c r="B21" s="23" t="s">
        <v>17</v>
      </c>
      <c r="C21" s="29">
        <f t="shared" si="1"/>
        <v>613</v>
      </c>
      <c r="D21" s="26" t="s">
        <v>26</v>
      </c>
      <c r="E21" s="26" t="s">
        <v>26</v>
      </c>
      <c r="F21" s="26" t="s">
        <v>26</v>
      </c>
      <c r="G21" s="26" t="s">
        <v>22</v>
      </c>
      <c r="H21" s="26">
        <v>513</v>
      </c>
      <c r="I21" s="26">
        <v>100</v>
      </c>
      <c r="J21" s="13"/>
      <c r="K21" s="13"/>
      <c r="L21" s="15"/>
      <c r="M21" s="201" t="s">
        <v>59</v>
      </c>
      <c r="N21" s="202"/>
      <c r="O21" s="49">
        <f>SUM(O22)</f>
        <v>1091</v>
      </c>
      <c r="P21" s="49">
        <f>SUM(P22)</f>
        <v>957</v>
      </c>
      <c r="Q21" s="44">
        <f t="shared" si="3"/>
        <v>-12.28230980751604</v>
      </c>
      <c r="R21" s="44">
        <f>100*P21/P$10</f>
        <v>1.3174922217021394</v>
      </c>
      <c r="S21" s="49">
        <f>SUM(S22)</f>
        <v>5795</v>
      </c>
      <c r="T21" s="49">
        <f>SUM(T22)</f>
        <v>4938</v>
      </c>
      <c r="U21" s="44">
        <f>100*(T21-S21)/S21</f>
        <v>-14.788610871440897</v>
      </c>
      <c r="V21" s="44">
        <f>100*T21/T$10</f>
        <v>0.821551331152734</v>
      </c>
      <c r="W21" s="6"/>
      <c r="X21" s="6"/>
      <c r="Y21" s="6"/>
      <c r="Z21" s="6"/>
    </row>
    <row r="22" spans="1:22" s="3" customFormat="1" ht="18" customHeight="1">
      <c r="A22" s="3" t="s">
        <v>25</v>
      </c>
      <c r="L22" s="15"/>
      <c r="M22" s="1"/>
      <c r="N22" s="50" t="s">
        <v>60</v>
      </c>
      <c r="O22" s="47">
        <v>1091</v>
      </c>
      <c r="P22" s="47">
        <v>957</v>
      </c>
      <c r="Q22" s="51">
        <f t="shared" si="3"/>
        <v>-12.28230980751604</v>
      </c>
      <c r="R22" s="51">
        <f>100*P22/P$10</f>
        <v>1.3174922217021394</v>
      </c>
      <c r="S22" s="47">
        <v>5795</v>
      </c>
      <c r="T22" s="47">
        <v>4938</v>
      </c>
      <c r="U22" s="51">
        <f>100*(T22-S22)/S22</f>
        <v>-14.788610871440897</v>
      </c>
      <c r="V22" s="51">
        <f>100*T22/T$10</f>
        <v>0.821551331152734</v>
      </c>
    </row>
    <row r="23" spans="1:22" s="3" customFormat="1" ht="18" customHeight="1">
      <c r="A23" s="3" t="s">
        <v>24</v>
      </c>
      <c r="L23" s="15"/>
      <c r="M23" s="1"/>
      <c r="N23" s="40"/>
      <c r="O23" s="47"/>
      <c r="P23" s="47"/>
      <c r="Q23" s="47"/>
      <c r="R23" s="47"/>
      <c r="S23" s="47"/>
      <c r="T23" s="47"/>
      <c r="U23" s="47"/>
      <c r="V23" s="47"/>
    </row>
    <row r="24" spans="13:22" ht="14.25">
      <c r="M24" s="201" t="s">
        <v>61</v>
      </c>
      <c r="N24" s="202"/>
      <c r="O24" s="49">
        <f>SUM(O25:O28)</f>
        <v>2921</v>
      </c>
      <c r="P24" s="49">
        <f>SUM(P25:P28)</f>
        <v>2861</v>
      </c>
      <c r="Q24" s="44">
        <f t="shared" si="3"/>
        <v>-2.0540910647038686</v>
      </c>
      <c r="R24" s="44">
        <f>100*P24/P$10</f>
        <v>3.9387097662380572</v>
      </c>
      <c r="S24" s="49">
        <f>SUM(S25:S28)</f>
        <v>24564</v>
      </c>
      <c r="T24" s="49">
        <f>SUM(T25:T28)</f>
        <v>26056</v>
      </c>
      <c r="U24" s="44">
        <f>100*(T24-S24)/S24</f>
        <v>6.073929327471096</v>
      </c>
      <c r="V24" s="44">
        <f>100*T24/T$10</f>
        <v>4.335022576856144</v>
      </c>
    </row>
    <row r="25" spans="13:22" ht="14.25">
      <c r="M25" s="1"/>
      <c r="N25" s="50" t="s">
        <v>62</v>
      </c>
      <c r="O25" s="47">
        <v>886</v>
      </c>
      <c r="P25" s="47">
        <v>828</v>
      </c>
      <c r="Q25" s="51">
        <f t="shared" si="3"/>
        <v>-6.54627539503386</v>
      </c>
      <c r="R25" s="51">
        <f>100*P25/P$10</f>
        <v>1.1398992263002836</v>
      </c>
      <c r="S25" s="47">
        <v>8231</v>
      </c>
      <c r="T25" s="47">
        <v>8002</v>
      </c>
      <c r="U25" s="51">
        <f>100*(T25-S25)/S25</f>
        <v>-2.782164986028429</v>
      </c>
      <c r="V25" s="51">
        <f>100*T25/T$10</f>
        <v>1.331319107307448</v>
      </c>
    </row>
    <row r="26" spans="13:22" ht="14.25">
      <c r="M26" s="1"/>
      <c r="N26" s="50" t="s">
        <v>63</v>
      </c>
      <c r="O26" s="47">
        <v>1118</v>
      </c>
      <c r="P26" s="47">
        <v>1103</v>
      </c>
      <c r="Q26" s="51">
        <f t="shared" si="3"/>
        <v>-1.3416815742397137</v>
      </c>
      <c r="R26" s="51">
        <f>100*P26/P$10</f>
        <v>1.5184889451802086</v>
      </c>
      <c r="S26" s="47">
        <v>6989</v>
      </c>
      <c r="T26" s="47">
        <v>7175</v>
      </c>
      <c r="U26" s="51">
        <f>100*(T26-S26)/S26</f>
        <v>2.661324939190156</v>
      </c>
      <c r="V26" s="51">
        <f>100*T26/T$10</f>
        <v>1.1937283922683002</v>
      </c>
    </row>
    <row r="27" spans="1:22" ht="17.25">
      <c r="A27" s="141" t="s">
        <v>27</v>
      </c>
      <c r="B27" s="141"/>
      <c r="C27" s="141"/>
      <c r="D27" s="141"/>
      <c r="E27" s="141"/>
      <c r="F27" s="141"/>
      <c r="G27" s="141"/>
      <c r="H27" s="141"/>
      <c r="I27" s="141"/>
      <c r="M27" s="1"/>
      <c r="N27" s="50" t="s">
        <v>64</v>
      </c>
      <c r="O27" s="47">
        <v>673</v>
      </c>
      <c r="P27" s="47">
        <v>639</v>
      </c>
      <c r="Q27" s="51">
        <f t="shared" si="3"/>
        <v>-5.052005943536404</v>
      </c>
      <c r="R27" s="51">
        <f>100*P27/P$10</f>
        <v>0.8797048376882624</v>
      </c>
      <c r="S27" s="47">
        <v>6480</v>
      </c>
      <c r="T27" s="47">
        <v>6806</v>
      </c>
      <c r="U27" s="51">
        <f>100*(T27-S27)/S27</f>
        <v>5.030864197530864</v>
      </c>
      <c r="V27" s="51">
        <f>100*T27/T$10</f>
        <v>1.1323366463802162</v>
      </c>
    </row>
    <row r="28" spans="1:22" ht="15" thickBot="1">
      <c r="A28" s="1"/>
      <c r="B28" s="1"/>
      <c r="C28" s="1"/>
      <c r="D28" s="1"/>
      <c r="E28" s="1"/>
      <c r="F28" s="1"/>
      <c r="G28" s="1"/>
      <c r="H28" s="1"/>
      <c r="I28" s="32" t="s">
        <v>28</v>
      </c>
      <c r="M28" s="1"/>
      <c r="N28" s="50" t="s">
        <v>65</v>
      </c>
      <c r="O28" s="47">
        <v>244</v>
      </c>
      <c r="P28" s="47">
        <v>291</v>
      </c>
      <c r="Q28" s="51">
        <f t="shared" si="3"/>
        <v>19.262295081967213</v>
      </c>
      <c r="R28" s="51">
        <f>100*P28/P$10</f>
        <v>0.40061675706930255</v>
      </c>
      <c r="S28" s="47">
        <v>2864</v>
      </c>
      <c r="T28" s="47">
        <v>4073</v>
      </c>
      <c r="U28" s="51">
        <f>100*(T28-S28)/S28</f>
        <v>42.21368715083799</v>
      </c>
      <c r="V28" s="51">
        <f>100*T28/T$10</f>
        <v>0.6776384309001794</v>
      </c>
    </row>
    <row r="29" spans="1:22" ht="14.25">
      <c r="A29" s="144" t="s">
        <v>0</v>
      </c>
      <c r="B29" s="145"/>
      <c r="C29" s="153" t="s">
        <v>18</v>
      </c>
      <c r="D29" s="150" t="s">
        <v>29</v>
      </c>
      <c r="E29" s="151"/>
      <c r="F29" s="151"/>
      <c r="G29" s="152"/>
      <c r="H29" s="138" t="s">
        <v>21</v>
      </c>
      <c r="I29" s="16"/>
      <c r="M29" s="1"/>
      <c r="N29" s="40"/>
      <c r="O29" s="47"/>
      <c r="P29" s="47"/>
      <c r="Q29" s="47"/>
      <c r="R29" s="47"/>
      <c r="S29" s="47"/>
      <c r="T29" s="47"/>
      <c r="U29" s="47"/>
      <c r="V29" s="47"/>
    </row>
    <row r="30" spans="1:22" ht="14.25">
      <c r="A30" s="146"/>
      <c r="B30" s="147"/>
      <c r="C30" s="154"/>
      <c r="D30" s="156" t="s">
        <v>2</v>
      </c>
      <c r="E30" s="142" t="s">
        <v>3</v>
      </c>
      <c r="F30" s="17"/>
      <c r="G30" s="136" t="s">
        <v>19</v>
      </c>
      <c r="H30" s="139"/>
      <c r="I30" s="2" t="s">
        <v>4</v>
      </c>
      <c r="M30" s="201" t="s">
        <v>66</v>
      </c>
      <c r="N30" s="202"/>
      <c r="O30" s="49">
        <f>SUM(O31:O38)</f>
        <v>4569</v>
      </c>
      <c r="P30" s="49">
        <f>SUM(P31:P38)</f>
        <v>4490</v>
      </c>
      <c r="Q30" s="44">
        <f t="shared" si="3"/>
        <v>-1.7290435543882687</v>
      </c>
      <c r="R30" s="44">
        <f aca="true" t="shared" si="7" ref="R30:R38">100*P30/P$10</f>
        <v>6.18133759189405</v>
      </c>
      <c r="S30" s="49">
        <f>SUM(S31:S38)</f>
        <v>39255</v>
      </c>
      <c r="T30" s="49">
        <f>SUM(T31:T38)</f>
        <v>40578</v>
      </c>
      <c r="U30" s="44">
        <f aca="true" t="shared" si="8" ref="U30:U38">100*(T30-S30)/S30</f>
        <v>3.3702713030187237</v>
      </c>
      <c r="V30" s="44">
        <f aca="true" t="shared" si="9" ref="V30:V38">100*T30/T$10</f>
        <v>6.751095568148165</v>
      </c>
    </row>
    <row r="31" spans="1:22" ht="14.25">
      <c r="A31" s="148"/>
      <c r="B31" s="149"/>
      <c r="C31" s="155"/>
      <c r="D31" s="157"/>
      <c r="E31" s="143"/>
      <c r="F31" s="18" t="s">
        <v>20</v>
      </c>
      <c r="G31" s="137"/>
      <c r="H31" s="140"/>
      <c r="I31" s="19"/>
      <c r="M31" s="1"/>
      <c r="N31" s="50" t="s">
        <v>67</v>
      </c>
      <c r="O31" s="47">
        <v>759</v>
      </c>
      <c r="P31" s="47">
        <v>724</v>
      </c>
      <c r="Q31" s="51">
        <f t="shared" si="3"/>
        <v>-4.61133069828722</v>
      </c>
      <c r="R31" s="51">
        <f t="shared" si="7"/>
        <v>0.9967234780693301</v>
      </c>
      <c r="S31" s="47">
        <v>4749</v>
      </c>
      <c r="T31" s="47">
        <v>4463</v>
      </c>
      <c r="U31" s="51">
        <f t="shared" si="8"/>
        <v>-6.0223204885239</v>
      </c>
      <c r="V31" s="51">
        <f t="shared" si="9"/>
        <v>0.7425240159851462</v>
      </c>
    </row>
    <row r="32" spans="1:22" ht="14.25">
      <c r="A32" s="158" t="s">
        <v>5</v>
      </c>
      <c r="B32" s="159"/>
      <c r="C32" s="30">
        <f>SUM(C33:C34)</f>
        <v>601058</v>
      </c>
      <c r="D32" s="31">
        <f aca="true" t="shared" si="10" ref="D32:I32">SUM(D33:D34)</f>
        <v>107413</v>
      </c>
      <c r="E32" s="31">
        <f t="shared" si="10"/>
        <v>433139</v>
      </c>
      <c r="F32" s="31">
        <f t="shared" si="10"/>
        <v>378375</v>
      </c>
      <c r="G32" s="31">
        <f t="shared" si="10"/>
        <v>1413</v>
      </c>
      <c r="H32" s="31">
        <f t="shared" si="10"/>
        <v>42146</v>
      </c>
      <c r="I32" s="31">
        <f t="shared" si="10"/>
        <v>16947</v>
      </c>
      <c r="M32" s="1"/>
      <c r="N32" s="50" t="s">
        <v>68</v>
      </c>
      <c r="O32" s="47">
        <v>1086</v>
      </c>
      <c r="P32" s="47">
        <v>934</v>
      </c>
      <c r="Q32" s="51">
        <f t="shared" si="3"/>
        <v>-13.996316758747698</v>
      </c>
      <c r="R32" s="51">
        <f t="shared" si="7"/>
        <v>1.2858283543049094</v>
      </c>
      <c r="S32" s="47">
        <v>9695</v>
      </c>
      <c r="T32" s="47">
        <v>9761</v>
      </c>
      <c r="U32" s="51">
        <f t="shared" si="8"/>
        <v>0.6807632800412584</v>
      </c>
      <c r="V32" s="51">
        <f t="shared" si="9"/>
        <v>1.6239697333701573</v>
      </c>
    </row>
    <row r="33" spans="1:22" ht="14.25">
      <c r="A33" s="160" t="s">
        <v>6</v>
      </c>
      <c r="B33" s="161"/>
      <c r="C33" s="27">
        <f aca="true" t="shared" si="11" ref="C33:C44">SUM(D33:E33,G33:I33)</f>
        <v>2667</v>
      </c>
      <c r="D33" s="24" t="s">
        <v>30</v>
      </c>
      <c r="E33" s="25">
        <v>2385</v>
      </c>
      <c r="F33" s="25">
        <v>1704</v>
      </c>
      <c r="G33" s="25">
        <v>216</v>
      </c>
      <c r="H33" s="34">
        <v>51</v>
      </c>
      <c r="I33" s="34">
        <v>15</v>
      </c>
      <c r="M33" s="1"/>
      <c r="N33" s="50" t="s">
        <v>69</v>
      </c>
      <c r="O33" s="47">
        <v>2187</v>
      </c>
      <c r="P33" s="47">
        <v>2321</v>
      </c>
      <c r="Q33" s="51">
        <f t="shared" si="3"/>
        <v>6.127114769090078</v>
      </c>
      <c r="R33" s="51">
        <f t="shared" si="7"/>
        <v>3.195297227346568</v>
      </c>
      <c r="S33" s="47">
        <v>21218</v>
      </c>
      <c r="T33" s="47">
        <v>23156</v>
      </c>
      <c r="U33" s="51">
        <f t="shared" si="8"/>
        <v>9.13375435950608</v>
      </c>
      <c r="V33" s="51">
        <f t="shared" si="9"/>
        <v>3.852540021096134</v>
      </c>
    </row>
    <row r="34" spans="1:22" ht="14.25">
      <c r="A34" s="160" t="s">
        <v>7</v>
      </c>
      <c r="B34" s="161"/>
      <c r="C34" s="27">
        <f>SUM(C35:C44)</f>
        <v>598391</v>
      </c>
      <c r="D34" s="28">
        <f aca="true" t="shared" si="12" ref="D34:I34">SUM(D35:D44)</f>
        <v>107413</v>
      </c>
      <c r="E34" s="28">
        <f t="shared" si="12"/>
        <v>430754</v>
      </c>
      <c r="F34" s="28">
        <f t="shared" si="12"/>
        <v>376671</v>
      </c>
      <c r="G34" s="28">
        <f t="shared" si="12"/>
        <v>1197</v>
      </c>
      <c r="H34" s="28">
        <f t="shared" si="12"/>
        <v>42095</v>
      </c>
      <c r="I34" s="28">
        <f t="shared" si="12"/>
        <v>16932</v>
      </c>
      <c r="M34" s="1"/>
      <c r="N34" s="50" t="s">
        <v>70</v>
      </c>
      <c r="O34" s="47">
        <v>81</v>
      </c>
      <c r="P34" s="47">
        <v>82</v>
      </c>
      <c r="Q34" s="51">
        <f t="shared" si="3"/>
        <v>1.2345679012345678</v>
      </c>
      <c r="R34" s="51">
        <f t="shared" si="7"/>
        <v>0.11288857072055948</v>
      </c>
      <c r="S34" s="47">
        <v>477</v>
      </c>
      <c r="T34" s="47">
        <v>447</v>
      </c>
      <c r="U34" s="51">
        <f t="shared" si="8"/>
        <v>-6.289308176100629</v>
      </c>
      <c r="V34" s="51">
        <f t="shared" si="9"/>
        <v>0.07436886290507738</v>
      </c>
    </row>
    <row r="35" spans="1:22" ht="14.25">
      <c r="A35" s="1"/>
      <c r="B35" s="33" t="s">
        <v>8</v>
      </c>
      <c r="C35" s="27">
        <f t="shared" si="11"/>
        <v>475</v>
      </c>
      <c r="D35" s="25">
        <v>21</v>
      </c>
      <c r="E35" s="25">
        <v>454</v>
      </c>
      <c r="F35" s="25">
        <v>452</v>
      </c>
      <c r="G35" s="34" t="s">
        <v>22</v>
      </c>
      <c r="H35" s="34" t="s">
        <v>30</v>
      </c>
      <c r="I35" s="34" t="s">
        <v>30</v>
      </c>
      <c r="M35" s="1"/>
      <c r="N35" s="50" t="s">
        <v>71</v>
      </c>
      <c r="O35" s="47">
        <v>94</v>
      </c>
      <c r="P35" s="47">
        <v>90</v>
      </c>
      <c r="Q35" s="51">
        <f t="shared" si="3"/>
        <v>-4.25531914893617</v>
      </c>
      <c r="R35" s="51">
        <f t="shared" si="7"/>
        <v>0.12390208981524822</v>
      </c>
      <c r="S35" s="47">
        <v>751</v>
      </c>
      <c r="T35" s="47">
        <v>700</v>
      </c>
      <c r="U35" s="51">
        <f t="shared" si="8"/>
        <v>-6.790945406125166</v>
      </c>
      <c r="V35" s="51">
        <f t="shared" si="9"/>
        <v>0.116461306562761</v>
      </c>
    </row>
    <row r="36" spans="1:22" ht="14.25">
      <c r="A36" s="1"/>
      <c r="B36" s="33" t="s">
        <v>9</v>
      </c>
      <c r="C36" s="27">
        <f t="shared" si="11"/>
        <v>57678</v>
      </c>
      <c r="D36" s="25">
        <v>11359</v>
      </c>
      <c r="E36" s="25">
        <v>46315</v>
      </c>
      <c r="F36" s="25">
        <v>46312</v>
      </c>
      <c r="G36" s="25">
        <v>4</v>
      </c>
      <c r="H36" s="34" t="s">
        <v>30</v>
      </c>
      <c r="I36" s="34" t="s">
        <v>30</v>
      </c>
      <c r="M36" s="1"/>
      <c r="N36" s="50" t="s">
        <v>72</v>
      </c>
      <c r="O36" s="47">
        <v>137</v>
      </c>
      <c r="P36" s="47">
        <v>130</v>
      </c>
      <c r="Q36" s="51">
        <f t="shared" si="3"/>
        <v>-5.109489051094891</v>
      </c>
      <c r="R36" s="51">
        <f t="shared" si="7"/>
        <v>0.17896968528869187</v>
      </c>
      <c r="S36" s="47">
        <v>910</v>
      </c>
      <c r="T36" s="47">
        <v>747</v>
      </c>
      <c r="U36" s="51">
        <f t="shared" si="8"/>
        <v>-17.912087912087912</v>
      </c>
      <c r="V36" s="51">
        <f t="shared" si="9"/>
        <v>0.12428085143197495</v>
      </c>
    </row>
    <row r="37" spans="1:22" ht="14.25">
      <c r="A37" s="1"/>
      <c r="B37" s="33" t="s">
        <v>10</v>
      </c>
      <c r="C37" s="27">
        <f t="shared" si="11"/>
        <v>117557</v>
      </c>
      <c r="D37" s="25">
        <v>15698</v>
      </c>
      <c r="E37" s="25">
        <v>101820</v>
      </c>
      <c r="F37" s="25">
        <v>101189</v>
      </c>
      <c r="G37" s="25">
        <v>39</v>
      </c>
      <c r="H37" s="34" t="s">
        <v>30</v>
      </c>
      <c r="I37" s="34" t="s">
        <v>30</v>
      </c>
      <c r="M37" s="1"/>
      <c r="N37" s="50" t="s">
        <v>73</v>
      </c>
      <c r="O37" s="47">
        <v>82</v>
      </c>
      <c r="P37" s="47">
        <v>80</v>
      </c>
      <c r="Q37" s="51">
        <f t="shared" si="3"/>
        <v>-2.4390243902439024</v>
      </c>
      <c r="R37" s="51">
        <f t="shared" si="7"/>
        <v>0.1101351909468873</v>
      </c>
      <c r="S37" s="47">
        <v>605</v>
      </c>
      <c r="T37" s="47">
        <v>511</v>
      </c>
      <c r="U37" s="51">
        <f t="shared" si="8"/>
        <v>-15.537190082644628</v>
      </c>
      <c r="V37" s="51">
        <f t="shared" si="9"/>
        <v>0.08501675379081552</v>
      </c>
    </row>
    <row r="38" spans="1:22" ht="24">
      <c r="A38" s="1"/>
      <c r="B38" s="21" t="s">
        <v>11</v>
      </c>
      <c r="C38" s="27">
        <f t="shared" si="11"/>
        <v>2707</v>
      </c>
      <c r="D38" s="24" t="s">
        <v>30</v>
      </c>
      <c r="E38" s="25">
        <v>1596</v>
      </c>
      <c r="F38" s="25">
        <v>1596</v>
      </c>
      <c r="G38" s="25">
        <v>13</v>
      </c>
      <c r="H38" s="24">
        <v>1098</v>
      </c>
      <c r="I38" s="34" t="s">
        <v>22</v>
      </c>
      <c r="M38" s="1"/>
      <c r="N38" s="50" t="s">
        <v>74</v>
      </c>
      <c r="O38" s="47">
        <v>143</v>
      </c>
      <c r="P38" s="47">
        <v>129</v>
      </c>
      <c r="Q38" s="51">
        <f t="shared" si="3"/>
        <v>-9.79020979020979</v>
      </c>
      <c r="R38" s="51">
        <f t="shared" si="7"/>
        <v>0.17759299540185577</v>
      </c>
      <c r="S38" s="47">
        <v>850</v>
      </c>
      <c r="T38" s="47">
        <v>793</v>
      </c>
      <c r="U38" s="51">
        <f t="shared" si="8"/>
        <v>-6.705882352941177</v>
      </c>
      <c r="V38" s="51">
        <f t="shared" si="9"/>
        <v>0.13193402300609924</v>
      </c>
    </row>
    <row r="39" spans="1:22" ht="14.25">
      <c r="A39" s="1"/>
      <c r="B39" s="33" t="s">
        <v>12</v>
      </c>
      <c r="C39" s="27">
        <f t="shared" si="11"/>
        <v>34359</v>
      </c>
      <c r="D39" s="25">
        <v>910</v>
      </c>
      <c r="E39" s="25">
        <v>29457</v>
      </c>
      <c r="F39" s="25">
        <v>29299</v>
      </c>
      <c r="G39" s="25">
        <v>61</v>
      </c>
      <c r="H39" s="24">
        <v>57</v>
      </c>
      <c r="I39" s="24">
        <v>3874</v>
      </c>
      <c r="M39" s="1"/>
      <c r="N39" s="40"/>
      <c r="O39" s="47"/>
      <c r="P39" s="47"/>
      <c r="Q39" s="47"/>
      <c r="R39" s="47"/>
      <c r="S39" s="47"/>
      <c r="T39" s="47"/>
      <c r="U39" s="47"/>
      <c r="V39" s="47"/>
    </row>
    <row r="40" spans="1:22" ht="14.25">
      <c r="A40" s="1"/>
      <c r="B40" s="33" t="s">
        <v>13</v>
      </c>
      <c r="C40" s="27">
        <f t="shared" si="11"/>
        <v>169211</v>
      </c>
      <c r="D40" s="25">
        <v>49398</v>
      </c>
      <c r="E40" s="25">
        <v>119385</v>
      </c>
      <c r="F40" s="25">
        <v>116293</v>
      </c>
      <c r="G40" s="25">
        <v>86</v>
      </c>
      <c r="H40" s="24">
        <v>340</v>
      </c>
      <c r="I40" s="24">
        <v>2</v>
      </c>
      <c r="M40" s="201" t="s">
        <v>75</v>
      </c>
      <c r="N40" s="202"/>
      <c r="O40" s="49">
        <f>SUM(O41:O45)</f>
        <v>4981</v>
      </c>
      <c r="P40" s="49">
        <f>SUM(P41:P45)</f>
        <v>4630</v>
      </c>
      <c r="Q40" s="44">
        <f t="shared" si="3"/>
        <v>-7.046777755470789</v>
      </c>
      <c r="R40" s="44">
        <f aca="true" t="shared" si="13" ref="R40:R45">100*P40/P$10</f>
        <v>6.374074176051103</v>
      </c>
      <c r="S40" s="49">
        <f>SUM(S41:S45)</f>
        <v>35345</v>
      </c>
      <c r="T40" s="49">
        <f>SUM(T41:T45)</f>
        <v>32164</v>
      </c>
      <c r="U40" s="44">
        <f aca="true" t="shared" si="14" ref="U40:U45">100*(T40-S40)/S40</f>
        <v>-8.999858537275427</v>
      </c>
      <c r="V40" s="44">
        <f aca="true" t="shared" si="15" ref="V40:V45">100*T40/T$10</f>
        <v>5.351230663263778</v>
      </c>
    </row>
    <row r="41" spans="1:22" ht="14.25">
      <c r="A41" s="1"/>
      <c r="B41" s="33" t="s">
        <v>14</v>
      </c>
      <c r="C41" s="27">
        <f t="shared" si="11"/>
        <v>16040</v>
      </c>
      <c r="D41" s="25">
        <v>394</v>
      </c>
      <c r="E41" s="25">
        <v>15389</v>
      </c>
      <c r="F41" s="25">
        <v>11780</v>
      </c>
      <c r="G41" s="34">
        <v>1</v>
      </c>
      <c r="H41" s="24" t="s">
        <v>22</v>
      </c>
      <c r="I41" s="24">
        <v>256</v>
      </c>
      <c r="M41" s="1"/>
      <c r="N41" s="50" t="s">
        <v>76</v>
      </c>
      <c r="O41" s="47">
        <v>1312</v>
      </c>
      <c r="P41" s="47">
        <v>1270</v>
      </c>
      <c r="Q41" s="51">
        <f t="shared" si="3"/>
        <v>-3.201219512195122</v>
      </c>
      <c r="R41" s="51">
        <f t="shared" si="13"/>
        <v>1.748396156281836</v>
      </c>
      <c r="S41" s="47">
        <v>9527</v>
      </c>
      <c r="T41" s="47">
        <v>9644</v>
      </c>
      <c r="U41" s="51">
        <f t="shared" si="14"/>
        <v>1.228088590322242</v>
      </c>
      <c r="V41" s="51">
        <f t="shared" si="15"/>
        <v>1.6045040578446672</v>
      </c>
    </row>
    <row r="42" spans="1:22" ht="14.25">
      <c r="A42" s="1"/>
      <c r="B42" s="33" t="s">
        <v>15</v>
      </c>
      <c r="C42" s="27">
        <f t="shared" si="11"/>
        <v>5915</v>
      </c>
      <c r="D42" s="25">
        <v>2083</v>
      </c>
      <c r="E42" s="25">
        <v>3793</v>
      </c>
      <c r="F42" s="25">
        <v>3730</v>
      </c>
      <c r="G42" s="25">
        <v>8</v>
      </c>
      <c r="H42" s="24">
        <v>30</v>
      </c>
      <c r="I42" s="24">
        <v>1</v>
      </c>
      <c r="M42" s="1"/>
      <c r="N42" s="50" t="s">
        <v>77</v>
      </c>
      <c r="O42" s="47">
        <v>1042</v>
      </c>
      <c r="P42" s="47">
        <v>903</v>
      </c>
      <c r="Q42" s="51">
        <f t="shared" si="3"/>
        <v>-13.339731285988483</v>
      </c>
      <c r="R42" s="51">
        <f t="shared" si="13"/>
        <v>1.2431509678129904</v>
      </c>
      <c r="S42" s="47">
        <v>5286</v>
      </c>
      <c r="T42" s="47">
        <v>5109</v>
      </c>
      <c r="U42" s="51">
        <f t="shared" si="14"/>
        <v>-3.348467650397276</v>
      </c>
      <c r="V42" s="51">
        <f t="shared" si="15"/>
        <v>0.8500011646130656</v>
      </c>
    </row>
    <row r="43" spans="1:22" ht="14.25">
      <c r="A43" s="1"/>
      <c r="B43" s="33" t="s">
        <v>16</v>
      </c>
      <c r="C43" s="27">
        <f t="shared" si="11"/>
        <v>174415</v>
      </c>
      <c r="D43" s="25">
        <v>27550</v>
      </c>
      <c r="E43" s="25">
        <v>112545</v>
      </c>
      <c r="F43" s="25">
        <v>66020</v>
      </c>
      <c r="G43" s="25">
        <v>985</v>
      </c>
      <c r="H43" s="24">
        <v>26965</v>
      </c>
      <c r="I43" s="24">
        <v>6370</v>
      </c>
      <c r="M43" s="1"/>
      <c r="N43" s="50" t="s">
        <v>78</v>
      </c>
      <c r="O43" s="47">
        <v>885</v>
      </c>
      <c r="P43" s="47">
        <v>760</v>
      </c>
      <c r="Q43" s="51">
        <f t="shared" si="3"/>
        <v>-14.124293785310735</v>
      </c>
      <c r="R43" s="51">
        <f t="shared" si="13"/>
        <v>1.0462843139954294</v>
      </c>
      <c r="S43" s="47">
        <v>4738</v>
      </c>
      <c r="T43" s="47">
        <v>4143</v>
      </c>
      <c r="U43" s="51">
        <f t="shared" si="14"/>
        <v>-12.558041367665682</v>
      </c>
      <c r="V43" s="51">
        <f t="shared" si="15"/>
        <v>0.6892845615564555</v>
      </c>
    </row>
    <row r="44" spans="1:22" ht="14.25">
      <c r="A44" s="35"/>
      <c r="B44" s="23" t="s">
        <v>17</v>
      </c>
      <c r="C44" s="29">
        <f t="shared" si="11"/>
        <v>20034</v>
      </c>
      <c r="D44" s="26" t="s">
        <v>30</v>
      </c>
      <c r="E44" s="26" t="s">
        <v>30</v>
      </c>
      <c r="F44" s="26" t="s">
        <v>30</v>
      </c>
      <c r="G44" s="26" t="s">
        <v>22</v>
      </c>
      <c r="H44" s="26">
        <v>13605</v>
      </c>
      <c r="I44" s="26">
        <v>6429</v>
      </c>
      <c r="M44" s="1"/>
      <c r="N44" s="50" t="s">
        <v>79</v>
      </c>
      <c r="O44" s="47">
        <v>716</v>
      </c>
      <c r="P44" s="47">
        <v>629</v>
      </c>
      <c r="Q44" s="51">
        <f t="shared" si="3"/>
        <v>-12.150837988826815</v>
      </c>
      <c r="R44" s="51">
        <f t="shared" si="13"/>
        <v>0.8659379388199014</v>
      </c>
      <c r="S44" s="47">
        <v>8698</v>
      </c>
      <c r="T44" s="47">
        <v>5957</v>
      </c>
      <c r="U44" s="51">
        <f t="shared" si="14"/>
        <v>-31.51299149229708</v>
      </c>
      <c r="V44" s="51">
        <f t="shared" si="15"/>
        <v>0.9910857188490961</v>
      </c>
    </row>
    <row r="45" spans="1:22" ht="14.25">
      <c r="A45" s="1" t="s">
        <v>25</v>
      </c>
      <c r="B45" s="1"/>
      <c r="C45" s="1"/>
      <c r="D45" s="1"/>
      <c r="E45" s="1"/>
      <c r="F45" s="1"/>
      <c r="G45" s="1"/>
      <c r="H45" s="1"/>
      <c r="I45" s="1"/>
      <c r="M45" s="1"/>
      <c r="N45" s="50" t="s">
        <v>80</v>
      </c>
      <c r="O45" s="47">
        <v>1026</v>
      </c>
      <c r="P45" s="47">
        <v>1068</v>
      </c>
      <c r="Q45" s="51">
        <f t="shared" si="3"/>
        <v>4.093567251461988</v>
      </c>
      <c r="R45" s="51">
        <f t="shared" si="13"/>
        <v>1.4703047991409455</v>
      </c>
      <c r="S45" s="47">
        <v>7096</v>
      </c>
      <c r="T45" s="47">
        <v>7311</v>
      </c>
      <c r="U45" s="51">
        <f t="shared" si="14"/>
        <v>3.0298759864712514</v>
      </c>
      <c r="V45" s="51">
        <f t="shared" si="15"/>
        <v>1.2163551604004939</v>
      </c>
    </row>
    <row r="46" spans="1:22" ht="14.25">
      <c r="A46" s="1" t="s">
        <v>24</v>
      </c>
      <c r="B46" s="1"/>
      <c r="C46" s="1"/>
      <c r="D46" s="1"/>
      <c r="E46" s="1"/>
      <c r="F46" s="1"/>
      <c r="G46" s="1"/>
      <c r="H46" s="1"/>
      <c r="I46" s="1"/>
      <c r="M46" s="1"/>
      <c r="N46" s="40"/>
      <c r="O46" s="47"/>
      <c r="P46" s="47"/>
      <c r="Q46" s="47"/>
      <c r="R46" s="47"/>
      <c r="S46" s="47"/>
      <c r="T46" s="47"/>
      <c r="U46" s="47"/>
      <c r="V46" s="47"/>
    </row>
    <row r="47" spans="13:22" ht="14.25">
      <c r="M47" s="201" t="s">
        <v>81</v>
      </c>
      <c r="N47" s="202"/>
      <c r="O47" s="49">
        <f>SUM(O48:O51)</f>
        <v>2490</v>
      </c>
      <c r="P47" s="49">
        <f>SUM(P48:P51)</f>
        <v>2302</v>
      </c>
      <c r="Q47" s="44">
        <f t="shared" si="3"/>
        <v>-7.550200803212851</v>
      </c>
      <c r="R47" s="44">
        <f>100*P47/P$10</f>
        <v>3.1691401194966824</v>
      </c>
      <c r="S47" s="49">
        <f>SUM(S48:S51)</f>
        <v>17918</v>
      </c>
      <c r="T47" s="49">
        <f>SUM(T48:T51)</f>
        <v>16517</v>
      </c>
      <c r="U47" s="44">
        <f>100*(T47-S47)/S47</f>
        <v>-7.818953008148231</v>
      </c>
      <c r="V47" s="44">
        <f>100*T47/T$10</f>
        <v>2.7479877149958907</v>
      </c>
    </row>
    <row r="48" spans="13:22" ht="14.25">
      <c r="M48" s="1"/>
      <c r="N48" s="50" t="s">
        <v>82</v>
      </c>
      <c r="O48" s="47">
        <v>667</v>
      </c>
      <c r="P48" s="47">
        <v>613</v>
      </c>
      <c r="Q48" s="51">
        <f t="shared" si="3"/>
        <v>-8.095952023988007</v>
      </c>
      <c r="R48" s="51">
        <f>100*P48/P$10</f>
        <v>0.843910900630524</v>
      </c>
      <c r="S48" s="47">
        <v>3883</v>
      </c>
      <c r="T48" s="47">
        <v>3212</v>
      </c>
      <c r="U48" s="51">
        <f>100*(T48-S48)/S48</f>
        <v>-17.28045325779037</v>
      </c>
      <c r="V48" s="51">
        <f>100*T48/T$10</f>
        <v>0.5343910238279833</v>
      </c>
    </row>
    <row r="49" spans="13:22" ht="14.25">
      <c r="M49" s="1"/>
      <c r="N49" s="50" t="s">
        <v>83</v>
      </c>
      <c r="O49" s="47">
        <v>369</v>
      </c>
      <c r="P49" s="47">
        <v>319</v>
      </c>
      <c r="Q49" s="51">
        <f t="shared" si="3"/>
        <v>-13.550135501355014</v>
      </c>
      <c r="R49" s="51">
        <f>100*P49/P$10</f>
        <v>0.4391640739007131</v>
      </c>
      <c r="S49" s="47">
        <v>3002</v>
      </c>
      <c r="T49" s="47">
        <v>2678</v>
      </c>
      <c r="U49" s="51">
        <f>100*(T49-S49)/S49</f>
        <v>-10.792804796802132</v>
      </c>
      <c r="V49" s="51">
        <f>100*T49/T$10</f>
        <v>0.44554768425010566</v>
      </c>
    </row>
    <row r="50" spans="1:22" ht="17.25">
      <c r="A50" s="141" t="s">
        <v>31</v>
      </c>
      <c r="B50" s="141"/>
      <c r="C50" s="141"/>
      <c r="D50" s="141"/>
      <c r="E50" s="141"/>
      <c r="F50" s="141"/>
      <c r="G50" s="141"/>
      <c r="H50" s="141"/>
      <c r="I50" s="141"/>
      <c r="J50" s="162"/>
      <c r="K50" s="36"/>
      <c r="M50" s="1"/>
      <c r="N50" s="50" t="s">
        <v>84</v>
      </c>
      <c r="O50" s="47">
        <v>992</v>
      </c>
      <c r="P50" s="47">
        <v>951</v>
      </c>
      <c r="Q50" s="51">
        <f t="shared" si="3"/>
        <v>-4.133064516129032</v>
      </c>
      <c r="R50" s="51">
        <f>100*P50/P$10</f>
        <v>1.3092320823811228</v>
      </c>
      <c r="S50" s="47">
        <v>7839</v>
      </c>
      <c r="T50" s="47">
        <v>7609</v>
      </c>
      <c r="U50" s="51">
        <f>100*(T50-S50)/S50</f>
        <v>-2.934047710167113</v>
      </c>
      <c r="V50" s="51">
        <f>100*T50/T$10</f>
        <v>1.265934402337212</v>
      </c>
    </row>
    <row r="51" spans="1:22" ht="15" thickBot="1">
      <c r="A51" s="1"/>
      <c r="B51" s="1"/>
      <c r="C51" s="1"/>
      <c r="D51" s="1"/>
      <c r="E51" s="1"/>
      <c r="F51" s="1"/>
      <c r="G51" s="1"/>
      <c r="H51" s="1"/>
      <c r="I51" s="32"/>
      <c r="J51" s="32" t="s">
        <v>28</v>
      </c>
      <c r="K51" s="32"/>
      <c r="M51" s="1"/>
      <c r="N51" s="50" t="s">
        <v>85</v>
      </c>
      <c r="O51" s="47">
        <v>462</v>
      </c>
      <c r="P51" s="47">
        <v>419</v>
      </c>
      <c r="Q51" s="51">
        <f t="shared" si="3"/>
        <v>-9.307359307359308</v>
      </c>
      <c r="R51" s="51">
        <f>100*P51/P$10</f>
        <v>0.5768330625843222</v>
      </c>
      <c r="S51" s="47">
        <v>3194</v>
      </c>
      <c r="T51" s="47">
        <v>3018</v>
      </c>
      <c r="U51" s="51">
        <f>100*(T51-S51)/S51</f>
        <v>-5.510331872260489</v>
      </c>
      <c r="V51" s="51">
        <f>100*T51/T$10</f>
        <v>0.5021146045805895</v>
      </c>
    </row>
    <row r="52" spans="1:22" ht="14.25">
      <c r="A52" s="163" t="s">
        <v>0</v>
      </c>
      <c r="B52" s="164"/>
      <c r="C52" s="168" t="s">
        <v>32</v>
      </c>
      <c r="D52" s="171" t="s">
        <v>33</v>
      </c>
      <c r="E52" s="174" t="s">
        <v>34</v>
      </c>
      <c r="F52" s="177" t="s">
        <v>35</v>
      </c>
      <c r="G52" s="178"/>
      <c r="H52" s="179"/>
      <c r="I52" s="180" t="s">
        <v>36</v>
      </c>
      <c r="J52" s="183" t="s">
        <v>37</v>
      </c>
      <c r="K52" s="57"/>
      <c r="M52" s="1"/>
      <c r="N52" s="40"/>
      <c r="O52" s="47"/>
      <c r="P52" s="47"/>
      <c r="Q52" s="47"/>
      <c r="R52" s="47"/>
      <c r="S52" s="47"/>
      <c r="T52" s="47"/>
      <c r="U52" s="47"/>
      <c r="V52" s="47"/>
    </row>
    <row r="53" spans="1:22" ht="14.25">
      <c r="A53" s="165"/>
      <c r="B53" s="147"/>
      <c r="C53" s="169"/>
      <c r="D53" s="172"/>
      <c r="E53" s="175"/>
      <c r="F53" s="156" t="s">
        <v>18</v>
      </c>
      <c r="G53" s="136" t="s">
        <v>38</v>
      </c>
      <c r="H53" s="136" t="s">
        <v>39</v>
      </c>
      <c r="I53" s="181"/>
      <c r="J53" s="184"/>
      <c r="K53" s="57"/>
      <c r="M53" s="201" t="s">
        <v>86</v>
      </c>
      <c r="N53" s="202"/>
      <c r="O53" s="49">
        <f>SUM(O54:O59)</f>
        <v>2560</v>
      </c>
      <c r="P53" s="49">
        <f>SUM(P54:P59)</f>
        <v>2174</v>
      </c>
      <c r="Q53" s="44">
        <f t="shared" si="3"/>
        <v>-15.078125</v>
      </c>
      <c r="R53" s="44">
        <f aca="true" t="shared" si="16" ref="R53:R59">100*P53/P$10</f>
        <v>2.9929238139816623</v>
      </c>
      <c r="S53" s="49">
        <f>SUM(S54:S59)</f>
        <v>14264</v>
      </c>
      <c r="T53" s="49">
        <f>SUM(T54:T59)</f>
        <v>12561</v>
      </c>
      <c r="U53" s="44">
        <f aca="true" t="shared" si="17" ref="U53:U59">100*(T53-S53)/S53</f>
        <v>-11.939147504206394</v>
      </c>
      <c r="V53" s="44">
        <f aca="true" t="shared" si="18" ref="V53:V59">100*T53/T$10</f>
        <v>2.0898149596212012</v>
      </c>
    </row>
    <row r="54" spans="1:22" ht="14.25">
      <c r="A54" s="166"/>
      <c r="B54" s="167"/>
      <c r="C54" s="170"/>
      <c r="D54" s="173"/>
      <c r="E54" s="176"/>
      <c r="F54" s="155"/>
      <c r="G54" s="137"/>
      <c r="H54" s="137"/>
      <c r="I54" s="182"/>
      <c r="J54" s="185"/>
      <c r="K54" s="58"/>
      <c r="M54" s="1"/>
      <c r="N54" s="50" t="s">
        <v>87</v>
      </c>
      <c r="O54" s="47">
        <v>394</v>
      </c>
      <c r="P54" s="47">
        <v>345</v>
      </c>
      <c r="Q54" s="51">
        <f t="shared" si="3"/>
        <v>-12.436548223350254</v>
      </c>
      <c r="R54" s="51">
        <f t="shared" si="16"/>
        <v>0.4749580109584515</v>
      </c>
      <c r="S54" s="47">
        <v>2354</v>
      </c>
      <c r="T54" s="47">
        <v>2248</v>
      </c>
      <c r="U54" s="51">
        <f t="shared" si="17"/>
        <v>-4.502973661852167</v>
      </c>
      <c r="V54" s="51">
        <f t="shared" si="18"/>
        <v>0.3740071673615525</v>
      </c>
    </row>
    <row r="55" spans="1:22" ht="14.25">
      <c r="A55" s="186" t="s">
        <v>5</v>
      </c>
      <c r="B55" s="187"/>
      <c r="C55" s="30">
        <f>SUM(C56:C57)</f>
        <v>601058</v>
      </c>
      <c r="D55" s="31">
        <f aca="true" t="shared" si="19" ref="D55:J55">SUM(D56:D57)</f>
        <v>50861</v>
      </c>
      <c r="E55" s="31">
        <f t="shared" si="19"/>
        <v>44603</v>
      </c>
      <c r="F55" s="31">
        <f t="shared" si="19"/>
        <v>491559</v>
      </c>
      <c r="G55" s="31">
        <f t="shared" si="19"/>
        <v>363477</v>
      </c>
      <c r="H55" s="31">
        <f t="shared" si="19"/>
        <v>128082</v>
      </c>
      <c r="I55" s="31">
        <f t="shared" si="19"/>
        <v>14035</v>
      </c>
      <c r="J55" s="31">
        <f t="shared" si="19"/>
        <v>15994</v>
      </c>
      <c r="K55" s="59"/>
      <c r="M55" s="1"/>
      <c r="N55" s="50" t="s">
        <v>88</v>
      </c>
      <c r="O55" s="47">
        <v>429</v>
      </c>
      <c r="P55" s="47">
        <v>350</v>
      </c>
      <c r="Q55" s="51">
        <f t="shared" si="3"/>
        <v>-18.414918414918414</v>
      </c>
      <c r="R55" s="51">
        <f t="shared" si="16"/>
        <v>0.481841460392632</v>
      </c>
      <c r="S55" s="47">
        <v>2221</v>
      </c>
      <c r="T55" s="47">
        <v>1875</v>
      </c>
      <c r="U55" s="51">
        <f t="shared" si="17"/>
        <v>-15.578568212516885</v>
      </c>
      <c r="V55" s="51">
        <f t="shared" si="18"/>
        <v>0.3119499282931098</v>
      </c>
    </row>
    <row r="56" spans="1:22" ht="14.25">
      <c r="A56" s="160" t="s">
        <v>6</v>
      </c>
      <c r="B56" s="188"/>
      <c r="C56" s="25">
        <f>SUM(D56:F56,I56)</f>
        <v>2667</v>
      </c>
      <c r="D56" s="24" t="s">
        <v>26</v>
      </c>
      <c r="E56" s="24">
        <v>427</v>
      </c>
      <c r="F56" s="28">
        <f aca="true" t="shared" si="20" ref="F56:F67">SUM(G56:H56)</f>
        <v>1957</v>
      </c>
      <c r="G56" s="25">
        <v>1574</v>
      </c>
      <c r="H56" s="25">
        <v>383</v>
      </c>
      <c r="I56" s="25">
        <v>283</v>
      </c>
      <c r="J56" s="25">
        <v>32</v>
      </c>
      <c r="K56" s="25"/>
      <c r="M56" s="1"/>
      <c r="N56" s="50" t="s">
        <v>89</v>
      </c>
      <c r="O56" s="47">
        <v>454</v>
      </c>
      <c r="P56" s="47">
        <v>430</v>
      </c>
      <c r="Q56" s="51">
        <f t="shared" si="3"/>
        <v>-5.286343612334802</v>
      </c>
      <c r="R56" s="51">
        <f t="shared" si="16"/>
        <v>0.5919766513395193</v>
      </c>
      <c r="S56" s="47">
        <v>2636</v>
      </c>
      <c r="T56" s="47">
        <v>2342</v>
      </c>
      <c r="U56" s="51">
        <f t="shared" si="17"/>
        <v>-11.153262518968134</v>
      </c>
      <c r="V56" s="51">
        <f t="shared" si="18"/>
        <v>0.38964625709998035</v>
      </c>
    </row>
    <row r="57" spans="1:22" ht="14.25">
      <c r="A57" s="160" t="s">
        <v>7</v>
      </c>
      <c r="B57" s="188"/>
      <c r="C57" s="27">
        <f>SUM(C58:C67)</f>
        <v>598391</v>
      </c>
      <c r="D57" s="28">
        <f aca="true" t="shared" si="21" ref="D57:J57">SUM(D58:D67)</f>
        <v>50861</v>
      </c>
      <c r="E57" s="28">
        <f t="shared" si="21"/>
        <v>44176</v>
      </c>
      <c r="F57" s="28">
        <f t="shared" si="21"/>
        <v>489602</v>
      </c>
      <c r="G57" s="28">
        <f t="shared" si="21"/>
        <v>361903</v>
      </c>
      <c r="H57" s="28">
        <f t="shared" si="21"/>
        <v>127699</v>
      </c>
      <c r="I57" s="28">
        <f t="shared" si="21"/>
        <v>13752</v>
      </c>
      <c r="J57" s="28">
        <f t="shared" si="21"/>
        <v>15962</v>
      </c>
      <c r="K57" s="28"/>
      <c r="M57" s="1"/>
      <c r="N57" s="50" t="s">
        <v>90</v>
      </c>
      <c r="O57" s="47">
        <v>621</v>
      </c>
      <c r="P57" s="47">
        <v>505</v>
      </c>
      <c r="Q57" s="51">
        <f t="shared" si="3"/>
        <v>-18.679549114331724</v>
      </c>
      <c r="R57" s="51">
        <f t="shared" si="16"/>
        <v>0.6952283928522262</v>
      </c>
      <c r="S57" s="47">
        <v>3809</v>
      </c>
      <c r="T57" s="47">
        <v>3354</v>
      </c>
      <c r="U57" s="51">
        <f t="shared" si="17"/>
        <v>-11.945392491467576</v>
      </c>
      <c r="V57" s="51">
        <f t="shared" si="18"/>
        <v>0.5580160317307148</v>
      </c>
    </row>
    <row r="58" spans="1:22" ht="14.25">
      <c r="A58" s="1"/>
      <c r="B58" s="33" t="s">
        <v>8</v>
      </c>
      <c r="C58" s="27">
        <f>SUM(D58:F58,I58)</f>
        <v>475</v>
      </c>
      <c r="D58" s="25">
        <v>8</v>
      </c>
      <c r="E58" s="25">
        <v>102</v>
      </c>
      <c r="F58" s="28">
        <f t="shared" si="20"/>
        <v>356</v>
      </c>
      <c r="G58" s="25">
        <v>344</v>
      </c>
      <c r="H58" s="25">
        <v>12</v>
      </c>
      <c r="I58" s="25">
        <v>9</v>
      </c>
      <c r="J58" s="25">
        <v>9</v>
      </c>
      <c r="K58" s="25"/>
      <c r="M58" s="1"/>
      <c r="N58" s="50" t="s">
        <v>91</v>
      </c>
      <c r="O58" s="47">
        <v>251</v>
      </c>
      <c r="P58" s="47">
        <v>213</v>
      </c>
      <c r="Q58" s="51">
        <f t="shared" si="3"/>
        <v>-15.139442231075698</v>
      </c>
      <c r="R58" s="51">
        <f t="shared" si="16"/>
        <v>0.29323494589608745</v>
      </c>
      <c r="S58" s="47">
        <v>1210</v>
      </c>
      <c r="T58" s="47">
        <v>1049</v>
      </c>
      <c r="U58" s="51">
        <f t="shared" si="17"/>
        <v>-13.305785123966942</v>
      </c>
      <c r="V58" s="51">
        <f t="shared" si="18"/>
        <v>0.17452558654905184</v>
      </c>
    </row>
    <row r="59" spans="1:22" ht="14.25">
      <c r="A59" s="1"/>
      <c r="B59" s="33" t="s">
        <v>9</v>
      </c>
      <c r="C59" s="27">
        <f aca="true" t="shared" si="22" ref="C59:C67">SUM(D59:F59,I59)</f>
        <v>57678</v>
      </c>
      <c r="D59" s="25">
        <v>5165</v>
      </c>
      <c r="E59" s="25">
        <v>8180</v>
      </c>
      <c r="F59" s="28">
        <f t="shared" si="20"/>
        <v>42547</v>
      </c>
      <c r="G59" s="25">
        <v>37564</v>
      </c>
      <c r="H59" s="25">
        <v>4983</v>
      </c>
      <c r="I59" s="25">
        <v>1786</v>
      </c>
      <c r="J59" s="25">
        <v>1366</v>
      </c>
      <c r="K59" s="25"/>
      <c r="M59" s="1"/>
      <c r="N59" s="50" t="s">
        <v>92</v>
      </c>
      <c r="O59" s="47">
        <v>411</v>
      </c>
      <c r="P59" s="47">
        <v>331</v>
      </c>
      <c r="Q59" s="51">
        <f t="shared" si="3"/>
        <v>-19.464720194647203</v>
      </c>
      <c r="R59" s="51">
        <f t="shared" si="16"/>
        <v>0.4556843525427462</v>
      </c>
      <c r="S59" s="47">
        <v>2034</v>
      </c>
      <c r="T59" s="47">
        <v>1693</v>
      </c>
      <c r="U59" s="51">
        <f t="shared" si="17"/>
        <v>-16.764995083579155</v>
      </c>
      <c r="V59" s="51">
        <f t="shared" si="18"/>
        <v>0.28166998858679193</v>
      </c>
    </row>
    <row r="60" spans="1:22" ht="14.25">
      <c r="A60" s="1"/>
      <c r="B60" s="33" t="s">
        <v>10</v>
      </c>
      <c r="C60" s="27">
        <f t="shared" si="22"/>
        <v>117557</v>
      </c>
      <c r="D60" s="25">
        <v>8503</v>
      </c>
      <c r="E60" s="25">
        <v>9732</v>
      </c>
      <c r="F60" s="28">
        <f t="shared" si="20"/>
        <v>97811</v>
      </c>
      <c r="G60" s="25">
        <v>82496</v>
      </c>
      <c r="H60" s="25">
        <v>15315</v>
      </c>
      <c r="I60" s="25">
        <v>1511</v>
      </c>
      <c r="J60" s="25">
        <v>5042</v>
      </c>
      <c r="K60" s="25"/>
      <c r="M60" s="1"/>
      <c r="N60" s="40"/>
      <c r="O60" s="47"/>
      <c r="P60" s="47"/>
      <c r="Q60" s="47"/>
      <c r="R60" s="47"/>
      <c r="S60" s="47"/>
      <c r="T60" s="47"/>
      <c r="U60" s="47"/>
      <c r="V60" s="47"/>
    </row>
    <row r="61" spans="1:22" ht="24">
      <c r="A61" s="1"/>
      <c r="B61" s="21" t="s">
        <v>11</v>
      </c>
      <c r="C61" s="27">
        <f t="shared" si="22"/>
        <v>2707</v>
      </c>
      <c r="D61" s="24" t="s">
        <v>26</v>
      </c>
      <c r="E61" s="24">
        <v>5</v>
      </c>
      <c r="F61" s="28">
        <f t="shared" si="20"/>
        <v>2686</v>
      </c>
      <c r="G61" s="25">
        <v>2583</v>
      </c>
      <c r="H61" s="25">
        <v>103</v>
      </c>
      <c r="I61" s="25">
        <v>16</v>
      </c>
      <c r="J61" s="25">
        <v>19</v>
      </c>
      <c r="K61" s="25"/>
      <c r="M61" s="201" t="s">
        <v>93</v>
      </c>
      <c r="N61" s="202"/>
      <c r="O61" s="49">
        <f>SUM(O62:O65)</f>
        <v>2502</v>
      </c>
      <c r="P61" s="49">
        <f>SUM(P62:P65)</f>
        <v>2392</v>
      </c>
      <c r="Q61" s="44">
        <f t="shared" si="3"/>
        <v>-4.396482813749</v>
      </c>
      <c r="R61" s="44">
        <f>100*P61/P$10</f>
        <v>3.2930422093119303</v>
      </c>
      <c r="S61" s="49">
        <f>SUM(S62:S65)</f>
        <v>15830</v>
      </c>
      <c r="T61" s="49">
        <f>SUM(T62:T65)</f>
        <v>14741</v>
      </c>
      <c r="U61" s="44">
        <f>100*(T61-S61)/S61</f>
        <v>-6.87934301958307</v>
      </c>
      <c r="V61" s="44">
        <f>100*T61/T$10</f>
        <v>2.452508742916657</v>
      </c>
    </row>
    <row r="62" spans="1:22" ht="14.25">
      <c r="A62" s="1"/>
      <c r="B62" s="33" t="s">
        <v>12</v>
      </c>
      <c r="C62" s="27">
        <f t="shared" si="22"/>
        <v>34359</v>
      </c>
      <c r="D62" s="25">
        <v>597</v>
      </c>
      <c r="E62" s="25">
        <v>1651</v>
      </c>
      <c r="F62" s="28">
        <f t="shared" si="20"/>
        <v>31311</v>
      </c>
      <c r="G62" s="25">
        <v>26434</v>
      </c>
      <c r="H62" s="25">
        <v>4877</v>
      </c>
      <c r="I62" s="25">
        <v>800</v>
      </c>
      <c r="J62" s="25">
        <v>2148</v>
      </c>
      <c r="K62" s="25"/>
      <c r="M62" s="1"/>
      <c r="N62" s="50" t="s">
        <v>94</v>
      </c>
      <c r="O62" s="47">
        <v>803</v>
      </c>
      <c r="P62" s="47">
        <v>792</v>
      </c>
      <c r="Q62" s="51">
        <f t="shared" si="3"/>
        <v>-1.36986301369863</v>
      </c>
      <c r="R62" s="51">
        <f>100*P62/P$10</f>
        <v>1.0903383903741843</v>
      </c>
      <c r="S62" s="47">
        <v>5206</v>
      </c>
      <c r="T62" s="47">
        <v>5055</v>
      </c>
      <c r="U62" s="51">
        <f>100*(T62-S62)/S62</f>
        <v>-2.9004994237418362</v>
      </c>
      <c r="V62" s="51">
        <f>100*T62/T$10</f>
        <v>0.8410170066782241</v>
      </c>
    </row>
    <row r="63" spans="1:22" ht="14.25">
      <c r="A63" s="1"/>
      <c r="B63" s="33" t="s">
        <v>13</v>
      </c>
      <c r="C63" s="27">
        <f t="shared" si="22"/>
        <v>169211</v>
      </c>
      <c r="D63" s="25">
        <v>22010</v>
      </c>
      <c r="E63" s="25">
        <v>12993</v>
      </c>
      <c r="F63" s="28">
        <f t="shared" si="20"/>
        <v>129753</v>
      </c>
      <c r="G63" s="25">
        <v>69961</v>
      </c>
      <c r="H63" s="25">
        <v>59792</v>
      </c>
      <c r="I63" s="25">
        <v>4455</v>
      </c>
      <c r="J63" s="25">
        <v>2770</v>
      </c>
      <c r="K63" s="25"/>
      <c r="M63" s="1"/>
      <c r="N63" s="50" t="s">
        <v>95</v>
      </c>
      <c r="O63" s="47">
        <v>551</v>
      </c>
      <c r="P63" s="47">
        <v>519</v>
      </c>
      <c r="Q63" s="51">
        <f t="shared" si="3"/>
        <v>-5.807622504537205</v>
      </c>
      <c r="R63" s="51">
        <f>100*P63/P$10</f>
        <v>0.7145020512679314</v>
      </c>
      <c r="S63" s="47">
        <v>3350</v>
      </c>
      <c r="T63" s="47">
        <v>3080</v>
      </c>
      <c r="U63" s="51">
        <f>100*(T63-S63)/S63</f>
        <v>-8.059701492537313</v>
      </c>
      <c r="V63" s="51">
        <f>100*T63/T$10</f>
        <v>0.5124297488761483</v>
      </c>
    </row>
    <row r="64" spans="1:22" ht="14.25">
      <c r="A64" s="1"/>
      <c r="B64" s="33" t="s">
        <v>14</v>
      </c>
      <c r="C64" s="27">
        <f t="shared" si="22"/>
        <v>16040</v>
      </c>
      <c r="D64" s="25">
        <v>296</v>
      </c>
      <c r="E64" s="25">
        <v>476</v>
      </c>
      <c r="F64" s="28">
        <f t="shared" si="20"/>
        <v>15149</v>
      </c>
      <c r="G64" s="25">
        <v>13399</v>
      </c>
      <c r="H64" s="25">
        <v>1750</v>
      </c>
      <c r="I64" s="25">
        <v>119</v>
      </c>
      <c r="J64" s="25">
        <v>525</v>
      </c>
      <c r="K64" s="25"/>
      <c r="M64" s="1"/>
      <c r="N64" s="50" t="s">
        <v>96</v>
      </c>
      <c r="O64" s="47">
        <v>853</v>
      </c>
      <c r="P64" s="47">
        <v>786</v>
      </c>
      <c r="Q64" s="51">
        <f t="shared" si="3"/>
        <v>-7.854630715123095</v>
      </c>
      <c r="R64" s="51">
        <f>100*P64/P$10</f>
        <v>1.0820782510531677</v>
      </c>
      <c r="S64" s="47">
        <v>5232</v>
      </c>
      <c r="T64" s="47">
        <v>4642</v>
      </c>
      <c r="U64" s="51">
        <f>100*(T64-S64)/S64</f>
        <v>-11.276758409785932</v>
      </c>
      <c r="V64" s="51">
        <f>100*T64/T$10</f>
        <v>0.772304835806195</v>
      </c>
    </row>
    <row r="65" spans="1:22" ht="14.25">
      <c r="A65" s="1"/>
      <c r="B65" s="33" t="s">
        <v>15</v>
      </c>
      <c r="C65" s="27">
        <f t="shared" si="22"/>
        <v>5915</v>
      </c>
      <c r="D65" s="25">
        <v>1770</v>
      </c>
      <c r="E65" s="25">
        <v>1397</v>
      </c>
      <c r="F65" s="28">
        <f t="shared" si="20"/>
        <v>2681</v>
      </c>
      <c r="G65" s="25">
        <v>2076</v>
      </c>
      <c r="H65" s="25">
        <v>605</v>
      </c>
      <c r="I65" s="25">
        <v>67</v>
      </c>
      <c r="J65" s="25">
        <v>268</v>
      </c>
      <c r="K65" s="25"/>
      <c r="M65" s="1"/>
      <c r="N65" s="50" t="s">
        <v>97</v>
      </c>
      <c r="O65" s="47">
        <v>295</v>
      </c>
      <c r="P65" s="47">
        <v>295</v>
      </c>
      <c r="Q65" s="51">
        <f t="shared" si="3"/>
        <v>0</v>
      </c>
      <c r="R65" s="51">
        <f>100*P65/P$10</f>
        <v>0.4061235166166469</v>
      </c>
      <c r="S65" s="47">
        <v>2042</v>
      </c>
      <c r="T65" s="47">
        <v>1964</v>
      </c>
      <c r="U65" s="51">
        <f>100*(T65-S65)/S65</f>
        <v>-3.819784524975514</v>
      </c>
      <c r="V65" s="51">
        <f>100*T65/T$10</f>
        <v>0.3267571515560894</v>
      </c>
    </row>
    <row r="66" spans="1:22" ht="14.25">
      <c r="A66" s="1"/>
      <c r="B66" s="33" t="s">
        <v>16</v>
      </c>
      <c r="C66" s="27">
        <f t="shared" si="22"/>
        <v>174415</v>
      </c>
      <c r="D66" s="25">
        <v>12512</v>
      </c>
      <c r="E66" s="25">
        <v>9640</v>
      </c>
      <c r="F66" s="28">
        <f t="shared" si="20"/>
        <v>147473</v>
      </c>
      <c r="G66" s="25">
        <v>108605</v>
      </c>
      <c r="H66" s="25">
        <v>38868</v>
      </c>
      <c r="I66" s="25">
        <v>4790</v>
      </c>
      <c r="J66" s="28">
        <v>3815</v>
      </c>
      <c r="K66" s="28"/>
      <c r="M66" s="1"/>
      <c r="N66" s="40"/>
      <c r="O66" s="47"/>
      <c r="P66" s="47"/>
      <c r="Q66" s="47"/>
      <c r="R66" s="47"/>
      <c r="S66" s="47"/>
      <c r="T66" s="47"/>
      <c r="U66" s="47"/>
      <c r="V66" s="47"/>
    </row>
    <row r="67" spans="1:22" ht="14.25">
      <c r="A67" s="35"/>
      <c r="B67" s="23" t="s">
        <v>17</v>
      </c>
      <c r="C67" s="37">
        <f t="shared" si="22"/>
        <v>20034</v>
      </c>
      <c r="D67" s="26" t="s">
        <v>26</v>
      </c>
      <c r="E67" s="26" t="s">
        <v>26</v>
      </c>
      <c r="F67" s="38">
        <f t="shared" si="20"/>
        <v>19835</v>
      </c>
      <c r="G67" s="26">
        <v>18441</v>
      </c>
      <c r="H67" s="26">
        <v>1394</v>
      </c>
      <c r="I67" s="26">
        <v>199</v>
      </c>
      <c r="J67" s="26" t="s">
        <v>26</v>
      </c>
      <c r="K67" s="34"/>
      <c r="M67" s="201" t="s">
        <v>98</v>
      </c>
      <c r="N67" s="202"/>
      <c r="O67" s="49">
        <f>SUM(O68)</f>
        <v>518</v>
      </c>
      <c r="P67" s="49">
        <f>SUM(P68)</f>
        <v>492</v>
      </c>
      <c r="Q67" s="44">
        <f t="shared" si="3"/>
        <v>-5.019305019305019</v>
      </c>
      <c r="R67" s="44">
        <f>100*P67/P$10</f>
        <v>0.6773314243233569</v>
      </c>
      <c r="S67" s="49">
        <f>SUM(S68)</f>
        <v>3526</v>
      </c>
      <c r="T67" s="49">
        <f>SUM(T68)</f>
        <v>3322</v>
      </c>
      <c r="U67" s="44">
        <f>100*(T67-S67)/S67</f>
        <v>-5.785592739648327</v>
      </c>
      <c r="V67" s="44">
        <f>100*T67/T$10</f>
        <v>0.5526920862878457</v>
      </c>
    </row>
    <row r="68" spans="1:22" ht="14.25">
      <c r="A68" s="1" t="s">
        <v>24</v>
      </c>
      <c r="B68" s="1"/>
      <c r="C68" s="1"/>
      <c r="D68" s="1"/>
      <c r="E68" s="1"/>
      <c r="F68" s="1"/>
      <c r="G68" s="1"/>
      <c r="H68" s="1"/>
      <c r="I68" s="1"/>
      <c r="J68" s="1"/>
      <c r="K68" s="1"/>
      <c r="M68" s="52"/>
      <c r="N68" s="53" t="s">
        <v>99</v>
      </c>
      <c r="O68" s="54">
        <v>518</v>
      </c>
      <c r="P68" s="54">
        <v>492</v>
      </c>
      <c r="Q68" s="55">
        <f t="shared" si="3"/>
        <v>-5.019305019305019</v>
      </c>
      <c r="R68" s="55">
        <f>100*P68/P$10</f>
        <v>0.6773314243233569</v>
      </c>
      <c r="S68" s="54">
        <v>3526</v>
      </c>
      <c r="T68" s="54">
        <v>3322</v>
      </c>
      <c r="U68" s="55">
        <f>100*(T68-S68)/S68</f>
        <v>-5.785592739648327</v>
      </c>
      <c r="V68" s="55">
        <f>100*T68/T$10</f>
        <v>0.5526920862878457</v>
      </c>
    </row>
    <row r="69" spans="13:22" ht="14.25">
      <c r="M69" s="1" t="s">
        <v>100</v>
      </c>
      <c r="N69" s="1"/>
      <c r="O69" s="1"/>
      <c r="P69" s="1"/>
      <c r="Q69" s="56"/>
      <c r="R69" s="56"/>
      <c r="S69" s="1"/>
      <c r="T69" s="1"/>
      <c r="U69" s="1"/>
      <c r="V69" s="1"/>
    </row>
    <row r="70" spans="13:22" ht="14.25">
      <c r="M70" s="1" t="s">
        <v>101</v>
      </c>
      <c r="N70" s="1"/>
      <c r="O70" s="1"/>
      <c r="P70" s="1"/>
      <c r="Q70" s="56"/>
      <c r="R70" s="56"/>
      <c r="S70" s="1"/>
      <c r="T70" s="1"/>
      <c r="U70" s="1"/>
      <c r="V70" s="1"/>
    </row>
  </sheetData>
  <sheetProtection/>
  <mergeCells count="66">
    <mergeCell ref="M61:N61"/>
    <mergeCell ref="M67:N67"/>
    <mergeCell ref="M21:N21"/>
    <mergeCell ref="M24:N24"/>
    <mergeCell ref="M30:N30"/>
    <mergeCell ref="M40:N40"/>
    <mergeCell ref="M47:N47"/>
    <mergeCell ref="M53:N53"/>
    <mergeCell ref="M14:N14"/>
    <mergeCell ref="M15:N15"/>
    <mergeCell ref="M16:N16"/>
    <mergeCell ref="M17:N17"/>
    <mergeCell ref="M18:N18"/>
    <mergeCell ref="M19:N19"/>
    <mergeCell ref="T7:T8"/>
    <mergeCell ref="U7:U8"/>
    <mergeCell ref="V7:V8"/>
    <mergeCell ref="M10:N10"/>
    <mergeCell ref="M12:N12"/>
    <mergeCell ref="M13:N13"/>
    <mergeCell ref="A57:B57"/>
    <mergeCell ref="M4:V4"/>
    <mergeCell ref="M6:N8"/>
    <mergeCell ref="O6:R6"/>
    <mergeCell ref="S6:V6"/>
    <mergeCell ref="O7:O8"/>
    <mergeCell ref="P7:P8"/>
    <mergeCell ref="Q7:Q8"/>
    <mergeCell ref="R7:R8"/>
    <mergeCell ref="S7:S8"/>
    <mergeCell ref="J52:J54"/>
    <mergeCell ref="F53:F54"/>
    <mergeCell ref="G53:G54"/>
    <mergeCell ref="H53:H54"/>
    <mergeCell ref="A55:B55"/>
    <mergeCell ref="A56:B56"/>
    <mergeCell ref="A32:B32"/>
    <mergeCell ref="A33:B33"/>
    <mergeCell ref="A34:B34"/>
    <mergeCell ref="A50:J50"/>
    <mergeCell ref="A52:B54"/>
    <mergeCell ref="C52:C54"/>
    <mergeCell ref="D52:D54"/>
    <mergeCell ref="E52:E54"/>
    <mergeCell ref="F52:H52"/>
    <mergeCell ref="I52:I54"/>
    <mergeCell ref="D7:D8"/>
    <mergeCell ref="A27:I27"/>
    <mergeCell ref="A29:B31"/>
    <mergeCell ref="C29:C31"/>
    <mergeCell ref="D29:G29"/>
    <mergeCell ref="H29:H31"/>
    <mergeCell ref="D30:D31"/>
    <mergeCell ref="E30:E31"/>
    <mergeCell ref="G30:G31"/>
    <mergeCell ref="A9:B9"/>
    <mergeCell ref="A2:V2"/>
    <mergeCell ref="A11:B11"/>
    <mergeCell ref="G7:G8"/>
    <mergeCell ref="H6:H8"/>
    <mergeCell ref="A4:I4"/>
    <mergeCell ref="E7:E8"/>
    <mergeCell ref="A10:B10"/>
    <mergeCell ref="A6:B8"/>
    <mergeCell ref="D6:G6"/>
    <mergeCell ref="C6:C8"/>
  </mergeCells>
  <printOptions/>
  <pageMargins left="0.9055118110236221" right="0.31496062992125984" top="0.7086614173228347" bottom="0.11811023622047245" header="0" footer="0"/>
  <pageSetup horizontalDpi="300" verticalDpi="300" orientation="landscape" paperSize="8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B73"/>
  <sheetViews>
    <sheetView zoomScalePageLayoutView="0" workbookViewId="0" topLeftCell="A1">
      <selection activeCell="A96" sqref="A96"/>
    </sheetView>
  </sheetViews>
  <sheetFormatPr defaultColWidth="10" defaultRowHeight="18.75" customHeight="1"/>
  <cols>
    <col min="1" max="1" width="2.5" style="0" customWidth="1"/>
    <col min="2" max="2" width="10.59765625" style="0" customWidth="1"/>
  </cols>
  <sheetData>
    <row r="2" spans="1:28" ht="18.75" customHeight="1">
      <c r="A2" s="203" t="s">
        <v>103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203"/>
      <c r="V2" s="203"/>
      <c r="W2" s="203"/>
      <c r="X2" s="203"/>
      <c r="Y2" s="203"/>
      <c r="Z2" s="203"/>
      <c r="AA2" s="203"/>
      <c r="AB2" s="203"/>
    </row>
    <row r="3" spans="1:28" ht="18.75" customHeight="1">
      <c r="A3" s="63" t="s">
        <v>104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</row>
    <row r="4" spans="1:28" ht="18.75" customHeight="1" thickBot="1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</row>
    <row r="5" spans="1:28" ht="18.75" customHeight="1">
      <c r="A5" s="204" t="s">
        <v>105</v>
      </c>
      <c r="B5" s="205"/>
      <c r="C5" s="211" t="s">
        <v>106</v>
      </c>
      <c r="D5" s="212"/>
      <c r="E5" s="211" t="s">
        <v>107</v>
      </c>
      <c r="F5" s="212"/>
      <c r="G5" s="211" t="s">
        <v>108</v>
      </c>
      <c r="H5" s="212"/>
      <c r="I5" s="211" t="s">
        <v>109</v>
      </c>
      <c r="J5" s="212"/>
      <c r="K5" s="211" t="s">
        <v>110</v>
      </c>
      <c r="L5" s="212"/>
      <c r="M5" s="211" t="s">
        <v>111</v>
      </c>
      <c r="N5" s="212"/>
      <c r="O5" s="215" t="s">
        <v>112</v>
      </c>
      <c r="P5" s="216"/>
      <c r="Q5" s="211" t="s">
        <v>113</v>
      </c>
      <c r="R5" s="212"/>
      <c r="S5" s="211" t="s">
        <v>114</v>
      </c>
      <c r="T5" s="212"/>
      <c r="U5" s="211" t="s">
        <v>115</v>
      </c>
      <c r="V5" s="212"/>
      <c r="W5" s="211" t="s">
        <v>116</v>
      </c>
      <c r="X5" s="212"/>
      <c r="Y5" s="211" t="s">
        <v>117</v>
      </c>
      <c r="Z5" s="212"/>
      <c r="AA5" s="215" t="s">
        <v>118</v>
      </c>
      <c r="AB5" s="219"/>
    </row>
    <row r="6" spans="1:28" ht="18.75" customHeight="1">
      <c r="A6" s="206"/>
      <c r="B6" s="207"/>
      <c r="C6" s="213"/>
      <c r="D6" s="214"/>
      <c r="E6" s="213"/>
      <c r="F6" s="214"/>
      <c r="G6" s="213"/>
      <c r="H6" s="214"/>
      <c r="I6" s="213"/>
      <c r="J6" s="214"/>
      <c r="K6" s="213"/>
      <c r="L6" s="214"/>
      <c r="M6" s="213"/>
      <c r="N6" s="214"/>
      <c r="O6" s="217"/>
      <c r="P6" s="218"/>
      <c r="Q6" s="213"/>
      <c r="R6" s="214"/>
      <c r="S6" s="213"/>
      <c r="T6" s="214"/>
      <c r="U6" s="213"/>
      <c r="V6" s="214"/>
      <c r="W6" s="213"/>
      <c r="X6" s="214"/>
      <c r="Y6" s="213"/>
      <c r="Z6" s="214"/>
      <c r="AA6" s="220"/>
      <c r="AB6" s="221"/>
    </row>
    <row r="7" spans="1:28" ht="18.75" customHeight="1">
      <c r="A7" s="208"/>
      <c r="B7" s="207"/>
      <c r="C7" s="222" t="s">
        <v>119</v>
      </c>
      <c r="D7" s="222" t="s">
        <v>120</v>
      </c>
      <c r="E7" s="222" t="s">
        <v>119</v>
      </c>
      <c r="F7" s="222" t="s">
        <v>120</v>
      </c>
      <c r="G7" s="222" t="s">
        <v>119</v>
      </c>
      <c r="H7" s="222" t="s">
        <v>120</v>
      </c>
      <c r="I7" s="222" t="s">
        <v>119</v>
      </c>
      <c r="J7" s="222" t="s">
        <v>120</v>
      </c>
      <c r="K7" s="222" t="s">
        <v>119</v>
      </c>
      <c r="L7" s="222" t="s">
        <v>120</v>
      </c>
      <c r="M7" s="222" t="s">
        <v>119</v>
      </c>
      <c r="N7" s="222" t="s">
        <v>120</v>
      </c>
      <c r="O7" s="222" t="s">
        <v>119</v>
      </c>
      <c r="P7" s="222" t="s">
        <v>120</v>
      </c>
      <c r="Q7" s="222" t="s">
        <v>119</v>
      </c>
      <c r="R7" s="222" t="s">
        <v>120</v>
      </c>
      <c r="S7" s="222" t="s">
        <v>119</v>
      </c>
      <c r="T7" s="222" t="s">
        <v>120</v>
      </c>
      <c r="U7" s="222" t="s">
        <v>119</v>
      </c>
      <c r="V7" s="222" t="s">
        <v>120</v>
      </c>
      <c r="W7" s="222" t="s">
        <v>119</v>
      </c>
      <c r="X7" s="222" t="s">
        <v>120</v>
      </c>
      <c r="Y7" s="222" t="s">
        <v>119</v>
      </c>
      <c r="Z7" s="222" t="s">
        <v>120</v>
      </c>
      <c r="AA7" s="222" t="s">
        <v>119</v>
      </c>
      <c r="AB7" s="224" t="s">
        <v>120</v>
      </c>
    </row>
    <row r="8" spans="1:28" ht="18.75" customHeight="1">
      <c r="A8" s="209"/>
      <c r="B8" s="210"/>
      <c r="C8" s="223"/>
      <c r="D8" s="223"/>
      <c r="E8" s="223"/>
      <c r="F8" s="223"/>
      <c r="G8" s="223"/>
      <c r="H8" s="223"/>
      <c r="I8" s="223"/>
      <c r="J8" s="223"/>
      <c r="K8" s="223"/>
      <c r="L8" s="223"/>
      <c r="M8" s="223"/>
      <c r="N8" s="223"/>
      <c r="O8" s="223"/>
      <c r="P8" s="223"/>
      <c r="Q8" s="223"/>
      <c r="R8" s="223"/>
      <c r="S8" s="223"/>
      <c r="T8" s="223"/>
      <c r="U8" s="223"/>
      <c r="V8" s="223"/>
      <c r="W8" s="223"/>
      <c r="X8" s="223"/>
      <c r="Y8" s="223"/>
      <c r="Z8" s="223"/>
      <c r="AA8" s="223"/>
      <c r="AB8" s="217"/>
    </row>
    <row r="9" spans="1:28" ht="18.75" customHeight="1">
      <c r="A9" s="65"/>
      <c r="B9" s="66"/>
      <c r="C9" s="65"/>
      <c r="D9" s="67" t="s">
        <v>121</v>
      </c>
      <c r="E9" s="65"/>
      <c r="F9" s="67" t="s">
        <v>121</v>
      </c>
      <c r="G9" s="65"/>
      <c r="H9" s="67" t="s">
        <v>121</v>
      </c>
      <c r="I9" s="65"/>
      <c r="J9" s="67" t="s">
        <v>121</v>
      </c>
      <c r="K9" s="65"/>
      <c r="L9" s="67" t="s">
        <v>121</v>
      </c>
      <c r="M9" s="65"/>
      <c r="N9" s="67" t="s">
        <v>121</v>
      </c>
      <c r="O9" s="65"/>
      <c r="P9" s="67" t="s">
        <v>121</v>
      </c>
      <c r="Q9" s="65"/>
      <c r="R9" s="67" t="s">
        <v>121</v>
      </c>
      <c r="S9" s="65"/>
      <c r="T9" s="67" t="s">
        <v>121</v>
      </c>
      <c r="U9" s="65"/>
      <c r="V9" s="67" t="s">
        <v>121</v>
      </c>
      <c r="W9" s="65"/>
      <c r="X9" s="67" t="s">
        <v>121</v>
      </c>
      <c r="Y9" s="65"/>
      <c r="Z9" s="67" t="s">
        <v>121</v>
      </c>
      <c r="AA9" s="65"/>
      <c r="AB9" s="67" t="s">
        <v>121</v>
      </c>
    </row>
    <row r="10" spans="1:28" ht="18.75" customHeight="1">
      <c r="A10" s="225" t="s">
        <v>122</v>
      </c>
      <c r="B10" s="147"/>
      <c r="C10" s="68">
        <f>SUM(E10,G10)</f>
        <v>78220</v>
      </c>
      <c r="D10" s="68">
        <f>SUM(F10,H10)</f>
        <v>640773</v>
      </c>
      <c r="E10" s="68">
        <v>236</v>
      </c>
      <c r="F10" s="68">
        <v>3036</v>
      </c>
      <c r="G10" s="68">
        <f>SUM(I10,K10,M10,O10,Q10,S10,U10,W10,Y10,AA10)</f>
        <v>77984</v>
      </c>
      <c r="H10" s="68">
        <f>SUM(J10,L10,N10,P10,R10,T10,V10,X10,Z10,AB10)</f>
        <v>637737</v>
      </c>
      <c r="I10" s="69">
        <v>58</v>
      </c>
      <c r="J10" s="69">
        <v>561</v>
      </c>
      <c r="K10" s="69">
        <v>8612</v>
      </c>
      <c r="L10" s="69">
        <v>63080</v>
      </c>
      <c r="M10" s="69">
        <v>12861</v>
      </c>
      <c r="N10" s="69">
        <v>143709</v>
      </c>
      <c r="O10" s="69">
        <v>126</v>
      </c>
      <c r="P10" s="69">
        <v>3050</v>
      </c>
      <c r="Q10" s="69">
        <v>2102</v>
      </c>
      <c r="R10" s="69">
        <v>38244</v>
      </c>
      <c r="S10" s="69">
        <v>29755</v>
      </c>
      <c r="T10" s="69">
        <v>174959</v>
      </c>
      <c r="U10" s="69">
        <v>1303</v>
      </c>
      <c r="V10" s="69">
        <v>18539</v>
      </c>
      <c r="W10" s="69">
        <v>2311</v>
      </c>
      <c r="X10" s="69">
        <v>6071</v>
      </c>
      <c r="Y10" s="69">
        <v>20233</v>
      </c>
      <c r="Z10" s="69">
        <v>170790</v>
      </c>
      <c r="AA10" s="69">
        <v>623</v>
      </c>
      <c r="AB10" s="69">
        <v>18734</v>
      </c>
    </row>
    <row r="11" spans="1:28" ht="18.75" customHeight="1">
      <c r="A11" s="226" t="s">
        <v>123</v>
      </c>
      <c r="B11" s="227"/>
      <c r="C11" s="70">
        <f>C14</f>
        <v>72638</v>
      </c>
      <c r="D11" s="70">
        <f aca="true" t="shared" si="0" ref="D11:AB11">D14</f>
        <v>601058</v>
      </c>
      <c r="E11" s="70">
        <f t="shared" si="0"/>
        <v>241</v>
      </c>
      <c r="F11" s="70">
        <f t="shared" si="0"/>
        <v>2667</v>
      </c>
      <c r="G11" s="70">
        <f t="shared" si="0"/>
        <v>72397</v>
      </c>
      <c r="H11" s="70">
        <f t="shared" si="0"/>
        <v>598391</v>
      </c>
      <c r="I11" s="70">
        <f t="shared" si="0"/>
        <v>52</v>
      </c>
      <c r="J11" s="70">
        <f t="shared" si="0"/>
        <v>475</v>
      </c>
      <c r="K11" s="70">
        <f t="shared" si="0"/>
        <v>8106</v>
      </c>
      <c r="L11" s="70">
        <f t="shared" si="0"/>
        <v>57678</v>
      </c>
      <c r="M11" s="70">
        <f t="shared" si="0"/>
        <v>10355</v>
      </c>
      <c r="N11" s="70">
        <f t="shared" si="0"/>
        <v>117557</v>
      </c>
      <c r="O11" s="70">
        <f t="shared" si="0"/>
        <v>111</v>
      </c>
      <c r="P11" s="70">
        <f t="shared" si="0"/>
        <v>2707</v>
      </c>
      <c r="Q11" s="70">
        <f t="shared" si="0"/>
        <v>2114</v>
      </c>
      <c r="R11" s="70">
        <f t="shared" si="0"/>
        <v>34359</v>
      </c>
      <c r="S11" s="70">
        <f t="shared" si="0"/>
        <v>27299</v>
      </c>
      <c r="T11" s="70">
        <f t="shared" si="0"/>
        <v>169211</v>
      </c>
      <c r="U11" s="70">
        <f t="shared" si="0"/>
        <v>1245</v>
      </c>
      <c r="V11" s="70">
        <f t="shared" si="0"/>
        <v>16040</v>
      </c>
      <c r="W11" s="70">
        <f t="shared" si="0"/>
        <v>2248</v>
      </c>
      <c r="X11" s="70">
        <f t="shared" si="0"/>
        <v>5915</v>
      </c>
      <c r="Y11" s="70">
        <f t="shared" si="0"/>
        <v>20254</v>
      </c>
      <c r="Z11" s="70">
        <f t="shared" si="0"/>
        <v>174415</v>
      </c>
      <c r="AA11" s="70">
        <f t="shared" si="0"/>
        <v>613</v>
      </c>
      <c r="AB11" s="70">
        <f t="shared" si="0"/>
        <v>20034</v>
      </c>
    </row>
    <row r="12" spans="1:28" ht="18.75" customHeight="1">
      <c r="A12" s="225" t="s">
        <v>124</v>
      </c>
      <c r="B12" s="147"/>
      <c r="C12" s="71">
        <f aca="true" t="shared" si="1" ref="C12:AB12">100*(C11-C10)/C$10</f>
        <v>-7.136282280746612</v>
      </c>
      <c r="D12" s="71">
        <f t="shared" si="1"/>
        <v>-6.197982748961021</v>
      </c>
      <c r="E12" s="71">
        <f t="shared" si="1"/>
        <v>2.1186440677966103</v>
      </c>
      <c r="F12" s="71">
        <f t="shared" si="1"/>
        <v>-12.154150197628459</v>
      </c>
      <c r="G12" s="71">
        <f t="shared" si="1"/>
        <v>-7.164290110791957</v>
      </c>
      <c r="H12" s="71">
        <f t="shared" si="1"/>
        <v>-6.169627918718845</v>
      </c>
      <c r="I12" s="71">
        <f t="shared" si="1"/>
        <v>-10.344827586206897</v>
      </c>
      <c r="J12" s="71">
        <f t="shared" si="1"/>
        <v>-15.329768270944742</v>
      </c>
      <c r="K12" s="71">
        <f t="shared" si="1"/>
        <v>-5.875522526706921</v>
      </c>
      <c r="L12" s="71">
        <f t="shared" si="1"/>
        <v>-8.563728598604946</v>
      </c>
      <c r="M12" s="71">
        <f t="shared" si="1"/>
        <v>-19.485265531451674</v>
      </c>
      <c r="N12" s="71">
        <f t="shared" si="1"/>
        <v>-18.197886005747726</v>
      </c>
      <c r="O12" s="71">
        <f t="shared" si="1"/>
        <v>-11.904761904761905</v>
      </c>
      <c r="P12" s="71">
        <f t="shared" si="1"/>
        <v>-11.245901639344263</v>
      </c>
      <c r="Q12" s="71">
        <f t="shared" si="1"/>
        <v>0.570884871550904</v>
      </c>
      <c r="R12" s="71">
        <f t="shared" si="1"/>
        <v>-10.158456228427989</v>
      </c>
      <c r="S12" s="71">
        <f t="shared" si="1"/>
        <v>-8.25407494538733</v>
      </c>
      <c r="T12" s="71">
        <f t="shared" si="1"/>
        <v>-3.2853411370663985</v>
      </c>
      <c r="U12" s="71">
        <f t="shared" si="1"/>
        <v>-4.451266308518803</v>
      </c>
      <c r="V12" s="71">
        <f t="shared" si="1"/>
        <v>-13.479691461243863</v>
      </c>
      <c r="W12" s="71">
        <f t="shared" si="1"/>
        <v>-2.7260926006057984</v>
      </c>
      <c r="X12" s="71">
        <f t="shared" si="1"/>
        <v>-2.569593147751606</v>
      </c>
      <c r="Y12" s="71">
        <f t="shared" si="1"/>
        <v>0.10379083675184105</v>
      </c>
      <c r="Z12" s="71">
        <f t="shared" si="1"/>
        <v>2.1224896071198547</v>
      </c>
      <c r="AA12" s="71">
        <f t="shared" si="1"/>
        <v>-1.6051364365971108</v>
      </c>
      <c r="AB12" s="71">
        <f t="shared" si="1"/>
        <v>6.93925483078894</v>
      </c>
    </row>
    <row r="13" spans="1:28" ht="18.75" customHeight="1">
      <c r="A13" s="72"/>
      <c r="B13" s="73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</row>
    <row r="14" spans="1:28" ht="18.75" customHeight="1">
      <c r="A14" s="228" t="s">
        <v>125</v>
      </c>
      <c r="B14" s="187"/>
      <c r="C14" s="70">
        <f aca="true" t="shared" si="2" ref="C14:AB14">SUM(C15:C24,C27,C33,C43,C50,C56,C64,C70)</f>
        <v>72638</v>
      </c>
      <c r="D14" s="70">
        <f t="shared" si="2"/>
        <v>601058</v>
      </c>
      <c r="E14" s="70">
        <f t="shared" si="2"/>
        <v>241</v>
      </c>
      <c r="F14" s="70">
        <f t="shared" si="2"/>
        <v>2667</v>
      </c>
      <c r="G14" s="70">
        <f t="shared" si="2"/>
        <v>72397</v>
      </c>
      <c r="H14" s="70">
        <f t="shared" si="2"/>
        <v>598391</v>
      </c>
      <c r="I14" s="70">
        <f t="shared" si="2"/>
        <v>52</v>
      </c>
      <c r="J14" s="70">
        <f t="shared" si="2"/>
        <v>475</v>
      </c>
      <c r="K14" s="70">
        <f t="shared" si="2"/>
        <v>8106</v>
      </c>
      <c r="L14" s="70">
        <f t="shared" si="2"/>
        <v>57678</v>
      </c>
      <c r="M14" s="70">
        <f t="shared" si="2"/>
        <v>10355</v>
      </c>
      <c r="N14" s="70">
        <f t="shared" si="2"/>
        <v>117557</v>
      </c>
      <c r="O14" s="70">
        <f t="shared" si="2"/>
        <v>111</v>
      </c>
      <c r="P14" s="70">
        <f t="shared" si="2"/>
        <v>2707</v>
      </c>
      <c r="Q14" s="70">
        <f t="shared" si="2"/>
        <v>2114</v>
      </c>
      <c r="R14" s="70">
        <f t="shared" si="2"/>
        <v>34359</v>
      </c>
      <c r="S14" s="70">
        <f t="shared" si="2"/>
        <v>27299</v>
      </c>
      <c r="T14" s="70">
        <f t="shared" si="2"/>
        <v>169211</v>
      </c>
      <c r="U14" s="70">
        <f t="shared" si="2"/>
        <v>1245</v>
      </c>
      <c r="V14" s="70">
        <f t="shared" si="2"/>
        <v>16040</v>
      </c>
      <c r="W14" s="70">
        <f t="shared" si="2"/>
        <v>2248</v>
      </c>
      <c r="X14" s="70">
        <f t="shared" si="2"/>
        <v>5915</v>
      </c>
      <c r="Y14" s="70">
        <f t="shared" si="2"/>
        <v>20254</v>
      </c>
      <c r="Z14" s="70">
        <f t="shared" si="2"/>
        <v>174415</v>
      </c>
      <c r="AA14" s="70">
        <f t="shared" si="2"/>
        <v>613</v>
      </c>
      <c r="AB14" s="70">
        <f t="shared" si="2"/>
        <v>20034</v>
      </c>
    </row>
    <row r="15" spans="1:28" ht="18.75" customHeight="1">
      <c r="A15" s="228" t="s">
        <v>126</v>
      </c>
      <c r="B15" s="187"/>
      <c r="C15" s="70">
        <f>SUM(E15,G15)</f>
        <v>29538</v>
      </c>
      <c r="D15" s="70">
        <f>SUM(F15,H15)</f>
        <v>267985</v>
      </c>
      <c r="E15" s="70">
        <v>38</v>
      </c>
      <c r="F15" s="70">
        <v>303</v>
      </c>
      <c r="G15" s="70">
        <f>SUM(I15,K15,M15,O15,Q15,S15,U15,W15,Y15,AA15)</f>
        <v>29500</v>
      </c>
      <c r="H15" s="70">
        <f>SUM(J15,L15,N15,P15,R15,T15,V15,X15,Z15,AB15)</f>
        <v>267682</v>
      </c>
      <c r="I15" s="70">
        <v>7</v>
      </c>
      <c r="J15" s="70">
        <v>39</v>
      </c>
      <c r="K15" s="70">
        <v>2856</v>
      </c>
      <c r="L15" s="70">
        <v>25404</v>
      </c>
      <c r="M15" s="70">
        <v>2583</v>
      </c>
      <c r="N15" s="70">
        <v>28325</v>
      </c>
      <c r="O15" s="70">
        <v>22</v>
      </c>
      <c r="P15" s="70">
        <v>1048</v>
      </c>
      <c r="Q15" s="70">
        <v>935</v>
      </c>
      <c r="R15" s="70">
        <v>17850</v>
      </c>
      <c r="S15" s="70">
        <v>12401</v>
      </c>
      <c r="T15" s="70">
        <v>88671</v>
      </c>
      <c r="U15" s="70">
        <v>664</v>
      </c>
      <c r="V15" s="70">
        <v>10538</v>
      </c>
      <c r="W15" s="70">
        <v>1378</v>
      </c>
      <c r="X15" s="70">
        <v>4011</v>
      </c>
      <c r="Y15" s="70">
        <v>8505</v>
      </c>
      <c r="Z15" s="70">
        <v>82216</v>
      </c>
      <c r="AA15" s="75">
        <v>149</v>
      </c>
      <c r="AB15" s="75">
        <v>9580</v>
      </c>
    </row>
    <row r="16" spans="1:28" ht="18.75" customHeight="1">
      <c r="A16" s="228" t="s">
        <v>127</v>
      </c>
      <c r="B16" s="187"/>
      <c r="C16" s="70">
        <f aca="true" t="shared" si="3" ref="C16:D22">SUM(E16,G16)</f>
        <v>3517</v>
      </c>
      <c r="D16" s="70">
        <f t="shared" si="3"/>
        <v>28628</v>
      </c>
      <c r="E16" s="70">
        <v>7</v>
      </c>
      <c r="F16" s="70">
        <v>166</v>
      </c>
      <c r="G16" s="70">
        <f aca="true" t="shared" si="4" ref="G16:H22">SUM(I16,K16,M16,O16,Q16,S16,U16,W16,Y16,AA16)</f>
        <v>3510</v>
      </c>
      <c r="H16" s="70">
        <f t="shared" si="4"/>
        <v>28462</v>
      </c>
      <c r="I16" s="70">
        <v>4</v>
      </c>
      <c r="J16" s="70">
        <v>44</v>
      </c>
      <c r="K16" s="70">
        <v>356</v>
      </c>
      <c r="L16" s="70">
        <v>2725</v>
      </c>
      <c r="M16" s="70">
        <v>283</v>
      </c>
      <c r="N16" s="70">
        <v>4327</v>
      </c>
      <c r="O16" s="70">
        <v>8</v>
      </c>
      <c r="P16" s="70">
        <v>392</v>
      </c>
      <c r="Q16" s="70">
        <v>108</v>
      </c>
      <c r="R16" s="70">
        <v>1570</v>
      </c>
      <c r="S16" s="70">
        <v>1510</v>
      </c>
      <c r="T16" s="70">
        <v>7393</v>
      </c>
      <c r="U16" s="70">
        <v>73</v>
      </c>
      <c r="V16" s="70">
        <v>662</v>
      </c>
      <c r="W16" s="70">
        <v>79</v>
      </c>
      <c r="X16" s="70">
        <v>158</v>
      </c>
      <c r="Y16" s="70">
        <v>1047</v>
      </c>
      <c r="Z16" s="70">
        <v>10297</v>
      </c>
      <c r="AA16" s="75">
        <v>42</v>
      </c>
      <c r="AB16" s="75">
        <v>894</v>
      </c>
    </row>
    <row r="17" spans="1:28" ht="18.75" customHeight="1">
      <c r="A17" s="228" t="s">
        <v>128</v>
      </c>
      <c r="B17" s="187"/>
      <c r="C17" s="70">
        <f t="shared" si="3"/>
        <v>7036</v>
      </c>
      <c r="D17" s="70">
        <f t="shared" si="3"/>
        <v>56030</v>
      </c>
      <c r="E17" s="70">
        <v>16</v>
      </c>
      <c r="F17" s="70">
        <v>85</v>
      </c>
      <c r="G17" s="70">
        <f t="shared" si="4"/>
        <v>7020</v>
      </c>
      <c r="H17" s="70">
        <f t="shared" si="4"/>
        <v>55945</v>
      </c>
      <c r="I17" s="70">
        <v>2</v>
      </c>
      <c r="J17" s="70">
        <v>10</v>
      </c>
      <c r="K17" s="70">
        <v>739</v>
      </c>
      <c r="L17" s="70">
        <v>4579</v>
      </c>
      <c r="M17" s="70">
        <v>1503</v>
      </c>
      <c r="N17" s="70">
        <v>14984</v>
      </c>
      <c r="O17" s="70">
        <v>6</v>
      </c>
      <c r="P17" s="70">
        <v>323</v>
      </c>
      <c r="Q17" s="70">
        <v>164</v>
      </c>
      <c r="R17" s="70">
        <v>2757</v>
      </c>
      <c r="S17" s="70">
        <v>2488</v>
      </c>
      <c r="T17" s="70">
        <v>14278</v>
      </c>
      <c r="U17" s="70">
        <v>119</v>
      </c>
      <c r="V17" s="70">
        <v>1086</v>
      </c>
      <c r="W17" s="70">
        <v>176</v>
      </c>
      <c r="X17" s="70">
        <v>414</v>
      </c>
      <c r="Y17" s="70">
        <v>1773</v>
      </c>
      <c r="Z17" s="70">
        <v>14803</v>
      </c>
      <c r="AA17" s="75">
        <v>50</v>
      </c>
      <c r="AB17" s="75">
        <v>2711</v>
      </c>
    </row>
    <row r="18" spans="1:28" ht="18.75" customHeight="1">
      <c r="A18" s="228" t="s">
        <v>129</v>
      </c>
      <c r="B18" s="187"/>
      <c r="C18" s="70">
        <f t="shared" si="3"/>
        <v>1921</v>
      </c>
      <c r="D18" s="70">
        <f t="shared" si="3"/>
        <v>10780</v>
      </c>
      <c r="E18" s="70">
        <v>11</v>
      </c>
      <c r="F18" s="70">
        <v>218</v>
      </c>
      <c r="G18" s="70">
        <f t="shared" si="4"/>
        <v>1910</v>
      </c>
      <c r="H18" s="70">
        <f t="shared" si="4"/>
        <v>10562</v>
      </c>
      <c r="I18" s="75" t="s">
        <v>22</v>
      </c>
      <c r="J18" s="75" t="s">
        <v>22</v>
      </c>
      <c r="K18" s="70">
        <v>152</v>
      </c>
      <c r="L18" s="70">
        <v>1475</v>
      </c>
      <c r="M18" s="70">
        <v>483</v>
      </c>
      <c r="N18" s="70">
        <v>2299</v>
      </c>
      <c r="O18" s="70">
        <v>6</v>
      </c>
      <c r="P18" s="70">
        <v>79</v>
      </c>
      <c r="Q18" s="70">
        <v>41</v>
      </c>
      <c r="R18" s="70">
        <v>351</v>
      </c>
      <c r="S18" s="70">
        <v>667</v>
      </c>
      <c r="T18" s="70">
        <v>2514</v>
      </c>
      <c r="U18" s="70">
        <v>24</v>
      </c>
      <c r="V18" s="70">
        <v>205</v>
      </c>
      <c r="W18" s="70">
        <v>9</v>
      </c>
      <c r="X18" s="70">
        <v>18</v>
      </c>
      <c r="Y18" s="70">
        <v>492</v>
      </c>
      <c r="Z18" s="70">
        <v>2879</v>
      </c>
      <c r="AA18" s="75">
        <v>36</v>
      </c>
      <c r="AB18" s="75">
        <v>742</v>
      </c>
    </row>
    <row r="19" spans="1:28" ht="18.75" customHeight="1">
      <c r="A19" s="228" t="s">
        <v>130</v>
      </c>
      <c r="B19" s="187"/>
      <c r="C19" s="70">
        <f t="shared" si="3"/>
        <v>1443</v>
      </c>
      <c r="D19" s="70">
        <f t="shared" si="3"/>
        <v>8955</v>
      </c>
      <c r="E19" s="70">
        <v>15</v>
      </c>
      <c r="F19" s="70">
        <v>286</v>
      </c>
      <c r="G19" s="70">
        <f t="shared" si="4"/>
        <v>1428</v>
      </c>
      <c r="H19" s="70">
        <f t="shared" si="4"/>
        <v>8669</v>
      </c>
      <c r="I19" s="70">
        <v>3</v>
      </c>
      <c r="J19" s="70">
        <v>19</v>
      </c>
      <c r="K19" s="70">
        <v>177</v>
      </c>
      <c r="L19" s="70">
        <v>1287</v>
      </c>
      <c r="M19" s="70">
        <v>118</v>
      </c>
      <c r="N19" s="70">
        <v>1647</v>
      </c>
      <c r="O19" s="70">
        <v>9</v>
      </c>
      <c r="P19" s="70">
        <v>120</v>
      </c>
      <c r="Q19" s="70">
        <v>60</v>
      </c>
      <c r="R19" s="70">
        <v>479</v>
      </c>
      <c r="S19" s="70">
        <v>548</v>
      </c>
      <c r="T19" s="70">
        <v>1904</v>
      </c>
      <c r="U19" s="70">
        <v>15</v>
      </c>
      <c r="V19" s="70">
        <v>149</v>
      </c>
      <c r="W19" s="70">
        <v>1</v>
      </c>
      <c r="X19" s="70">
        <v>7</v>
      </c>
      <c r="Y19" s="70">
        <v>472</v>
      </c>
      <c r="Z19" s="70">
        <v>2692</v>
      </c>
      <c r="AA19" s="75">
        <v>25</v>
      </c>
      <c r="AB19" s="75">
        <v>365</v>
      </c>
    </row>
    <row r="20" spans="1:28" ht="18.75" customHeight="1">
      <c r="A20" s="228" t="s">
        <v>131</v>
      </c>
      <c r="B20" s="187"/>
      <c r="C20" s="70">
        <f t="shared" si="3"/>
        <v>4010</v>
      </c>
      <c r="D20" s="70">
        <f t="shared" si="3"/>
        <v>30791</v>
      </c>
      <c r="E20" s="70">
        <v>4</v>
      </c>
      <c r="F20" s="70">
        <v>45</v>
      </c>
      <c r="G20" s="70">
        <f t="shared" si="4"/>
        <v>4006</v>
      </c>
      <c r="H20" s="70">
        <f t="shared" si="4"/>
        <v>30746</v>
      </c>
      <c r="I20" s="75" t="s">
        <v>22</v>
      </c>
      <c r="J20" s="75" t="s">
        <v>22</v>
      </c>
      <c r="K20" s="70">
        <v>356</v>
      </c>
      <c r="L20" s="70">
        <v>1976</v>
      </c>
      <c r="M20" s="70">
        <v>744</v>
      </c>
      <c r="N20" s="70">
        <v>7381</v>
      </c>
      <c r="O20" s="70">
        <v>4</v>
      </c>
      <c r="P20" s="70">
        <v>36</v>
      </c>
      <c r="Q20" s="70">
        <v>78</v>
      </c>
      <c r="R20" s="70">
        <v>1094</v>
      </c>
      <c r="S20" s="70">
        <v>1566</v>
      </c>
      <c r="T20" s="70">
        <v>8231</v>
      </c>
      <c r="U20" s="70">
        <v>51</v>
      </c>
      <c r="V20" s="70">
        <v>497</v>
      </c>
      <c r="W20" s="70">
        <v>144</v>
      </c>
      <c r="X20" s="70">
        <v>263</v>
      </c>
      <c r="Y20" s="70">
        <v>1036</v>
      </c>
      <c r="Z20" s="70">
        <v>10644</v>
      </c>
      <c r="AA20" s="75">
        <v>27</v>
      </c>
      <c r="AB20" s="75">
        <v>624</v>
      </c>
    </row>
    <row r="21" spans="1:28" ht="18.75" customHeight="1">
      <c r="A21" s="228" t="s">
        <v>132</v>
      </c>
      <c r="B21" s="187"/>
      <c r="C21" s="70">
        <f t="shared" si="3"/>
        <v>1778</v>
      </c>
      <c r="D21" s="70">
        <f t="shared" si="3"/>
        <v>11762</v>
      </c>
      <c r="E21" s="70">
        <v>9</v>
      </c>
      <c r="F21" s="70">
        <v>38</v>
      </c>
      <c r="G21" s="70">
        <f t="shared" si="4"/>
        <v>1769</v>
      </c>
      <c r="H21" s="70">
        <f t="shared" si="4"/>
        <v>11724</v>
      </c>
      <c r="I21" s="75" t="s">
        <v>22</v>
      </c>
      <c r="J21" s="75" t="s">
        <v>22</v>
      </c>
      <c r="K21" s="70">
        <v>224</v>
      </c>
      <c r="L21" s="70">
        <v>1375</v>
      </c>
      <c r="M21" s="70">
        <v>242</v>
      </c>
      <c r="N21" s="70">
        <v>2826</v>
      </c>
      <c r="O21" s="70">
        <v>4</v>
      </c>
      <c r="P21" s="70">
        <v>28</v>
      </c>
      <c r="Q21" s="70">
        <v>51</v>
      </c>
      <c r="R21" s="70">
        <v>494</v>
      </c>
      <c r="S21" s="70">
        <v>633</v>
      </c>
      <c r="T21" s="70">
        <v>2985</v>
      </c>
      <c r="U21" s="70">
        <v>19</v>
      </c>
      <c r="V21" s="70">
        <v>220</v>
      </c>
      <c r="W21" s="70">
        <v>28</v>
      </c>
      <c r="X21" s="70">
        <v>56</v>
      </c>
      <c r="Y21" s="70">
        <v>551</v>
      </c>
      <c r="Z21" s="70">
        <v>3366</v>
      </c>
      <c r="AA21" s="75">
        <v>17</v>
      </c>
      <c r="AB21" s="75">
        <v>374</v>
      </c>
    </row>
    <row r="22" spans="1:28" ht="18.75" customHeight="1">
      <c r="A22" s="228" t="s">
        <v>133</v>
      </c>
      <c r="B22" s="187"/>
      <c r="C22" s="70">
        <f t="shared" si="3"/>
        <v>3097</v>
      </c>
      <c r="D22" s="70">
        <f t="shared" si="3"/>
        <v>35250</v>
      </c>
      <c r="E22" s="76">
        <v>19</v>
      </c>
      <c r="F22" s="70">
        <v>232</v>
      </c>
      <c r="G22" s="70">
        <f t="shared" si="4"/>
        <v>3078</v>
      </c>
      <c r="H22" s="70">
        <f t="shared" si="4"/>
        <v>35018</v>
      </c>
      <c r="I22" s="75" t="s">
        <v>22</v>
      </c>
      <c r="J22" s="75" t="s">
        <v>22</v>
      </c>
      <c r="K22" s="70">
        <v>418</v>
      </c>
      <c r="L22" s="70">
        <v>2637</v>
      </c>
      <c r="M22" s="70">
        <v>500</v>
      </c>
      <c r="N22" s="70">
        <v>12574</v>
      </c>
      <c r="O22" s="70">
        <v>6</v>
      </c>
      <c r="P22" s="70">
        <v>48</v>
      </c>
      <c r="Q22" s="70">
        <v>112</v>
      </c>
      <c r="R22" s="70">
        <v>2768</v>
      </c>
      <c r="S22" s="70">
        <v>1033</v>
      </c>
      <c r="T22" s="70">
        <v>8565</v>
      </c>
      <c r="U22" s="70">
        <v>40</v>
      </c>
      <c r="V22" s="70">
        <v>405</v>
      </c>
      <c r="W22" s="70">
        <v>86</v>
      </c>
      <c r="X22" s="70">
        <v>261</v>
      </c>
      <c r="Y22" s="70">
        <v>860</v>
      </c>
      <c r="Z22" s="70">
        <v>7121</v>
      </c>
      <c r="AA22" s="75">
        <v>23</v>
      </c>
      <c r="AB22" s="75">
        <v>639</v>
      </c>
    </row>
    <row r="23" spans="1:28" ht="18.75" customHeight="1">
      <c r="A23" s="77"/>
      <c r="B23" s="78"/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  <c r="AA23" s="79"/>
      <c r="AB23" s="79"/>
    </row>
    <row r="24" spans="1:28" ht="18.75" customHeight="1">
      <c r="A24" s="228" t="s">
        <v>134</v>
      </c>
      <c r="B24" s="187"/>
      <c r="C24" s="80">
        <f aca="true" t="shared" si="5" ref="C24:H24">SUM(C25)</f>
        <v>957</v>
      </c>
      <c r="D24" s="80">
        <f t="shared" si="5"/>
        <v>4938</v>
      </c>
      <c r="E24" s="80">
        <f t="shared" si="5"/>
        <v>2</v>
      </c>
      <c r="F24" s="80">
        <f t="shared" si="5"/>
        <v>31</v>
      </c>
      <c r="G24" s="80">
        <f t="shared" si="5"/>
        <v>955</v>
      </c>
      <c r="H24" s="80">
        <f t="shared" si="5"/>
        <v>4907</v>
      </c>
      <c r="I24" s="75" t="s">
        <v>22</v>
      </c>
      <c r="J24" s="75" t="s">
        <v>22</v>
      </c>
      <c r="K24" s="80">
        <f aca="true" t="shared" si="6" ref="K24:AB24">SUM(K25)</f>
        <v>54</v>
      </c>
      <c r="L24" s="80">
        <f t="shared" si="6"/>
        <v>170</v>
      </c>
      <c r="M24" s="80">
        <f t="shared" si="6"/>
        <v>401</v>
      </c>
      <c r="N24" s="80">
        <f t="shared" si="6"/>
        <v>1237</v>
      </c>
      <c r="O24" s="80">
        <f t="shared" si="6"/>
        <v>3</v>
      </c>
      <c r="P24" s="80">
        <f t="shared" si="6"/>
        <v>15</v>
      </c>
      <c r="Q24" s="80">
        <f t="shared" si="6"/>
        <v>6</v>
      </c>
      <c r="R24" s="80">
        <f t="shared" si="6"/>
        <v>74</v>
      </c>
      <c r="S24" s="80">
        <f t="shared" si="6"/>
        <v>258</v>
      </c>
      <c r="T24" s="80">
        <f t="shared" si="6"/>
        <v>961</v>
      </c>
      <c r="U24" s="80">
        <f t="shared" si="6"/>
        <v>9</v>
      </c>
      <c r="V24" s="80">
        <f t="shared" si="6"/>
        <v>68</v>
      </c>
      <c r="W24" s="80">
        <f t="shared" si="6"/>
        <v>21</v>
      </c>
      <c r="X24" s="80">
        <f t="shared" si="6"/>
        <v>24</v>
      </c>
      <c r="Y24" s="80">
        <f t="shared" si="6"/>
        <v>195</v>
      </c>
      <c r="Z24" s="80">
        <f t="shared" si="6"/>
        <v>2231</v>
      </c>
      <c r="AA24" s="80">
        <f t="shared" si="6"/>
        <v>8</v>
      </c>
      <c r="AB24" s="80">
        <f t="shared" si="6"/>
        <v>127</v>
      </c>
    </row>
    <row r="25" spans="1:28" ht="18.75" customHeight="1">
      <c r="A25" s="81"/>
      <c r="B25" s="82" t="s">
        <v>135</v>
      </c>
      <c r="C25" s="68">
        <f>SUM(E25,G25)</f>
        <v>957</v>
      </c>
      <c r="D25" s="68">
        <f>SUM(F25,H25)</f>
        <v>4938</v>
      </c>
      <c r="E25" s="83">
        <v>2</v>
      </c>
      <c r="F25" s="83">
        <v>31</v>
      </c>
      <c r="G25" s="68">
        <f>SUM(I25,K25,M25,O25,Q25,S25,U25,W25,Y25,AA25)</f>
        <v>955</v>
      </c>
      <c r="H25" s="68">
        <f>SUM(J25,L25,N25,P25,R25,T25,V25,X25,Z25,AB25)</f>
        <v>4907</v>
      </c>
      <c r="I25" s="84" t="s">
        <v>22</v>
      </c>
      <c r="J25" s="84" t="s">
        <v>22</v>
      </c>
      <c r="K25" s="83">
        <v>54</v>
      </c>
      <c r="L25" s="83">
        <v>170</v>
      </c>
      <c r="M25" s="83">
        <v>401</v>
      </c>
      <c r="N25" s="83">
        <v>1237</v>
      </c>
      <c r="O25" s="85">
        <v>3</v>
      </c>
      <c r="P25" s="85">
        <v>15</v>
      </c>
      <c r="Q25" s="83">
        <v>6</v>
      </c>
      <c r="R25" s="83">
        <v>74</v>
      </c>
      <c r="S25" s="83">
        <v>258</v>
      </c>
      <c r="T25" s="83">
        <v>961</v>
      </c>
      <c r="U25" s="83">
        <v>9</v>
      </c>
      <c r="V25" s="83">
        <v>68</v>
      </c>
      <c r="W25" s="83">
        <v>21</v>
      </c>
      <c r="X25" s="83">
        <v>24</v>
      </c>
      <c r="Y25" s="83">
        <v>195</v>
      </c>
      <c r="Z25" s="83">
        <v>2231</v>
      </c>
      <c r="AA25" s="84">
        <v>8</v>
      </c>
      <c r="AB25" s="84">
        <v>127</v>
      </c>
    </row>
    <row r="26" spans="1:28" ht="18.75" customHeight="1">
      <c r="A26" s="81"/>
      <c r="B26" s="82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86"/>
    </row>
    <row r="27" spans="1:28" ht="18.75" customHeight="1">
      <c r="A27" s="228" t="s">
        <v>136</v>
      </c>
      <c r="B27" s="187"/>
      <c r="C27" s="80">
        <f aca="true" t="shared" si="7" ref="C27:AB27">SUM(C28:C31)</f>
        <v>2861</v>
      </c>
      <c r="D27" s="80">
        <f t="shared" si="7"/>
        <v>26056</v>
      </c>
      <c r="E27" s="80">
        <f t="shared" si="7"/>
        <v>9</v>
      </c>
      <c r="F27" s="80">
        <f t="shared" si="7"/>
        <v>58</v>
      </c>
      <c r="G27" s="80">
        <f t="shared" si="7"/>
        <v>2852</v>
      </c>
      <c r="H27" s="80">
        <f t="shared" si="7"/>
        <v>25998</v>
      </c>
      <c r="I27" s="80">
        <f t="shared" si="7"/>
        <v>4</v>
      </c>
      <c r="J27" s="80">
        <f t="shared" si="7"/>
        <v>54</v>
      </c>
      <c r="K27" s="80">
        <f t="shared" si="7"/>
        <v>418</v>
      </c>
      <c r="L27" s="80">
        <f t="shared" si="7"/>
        <v>2050</v>
      </c>
      <c r="M27" s="80">
        <f t="shared" si="7"/>
        <v>749</v>
      </c>
      <c r="N27" s="80">
        <f t="shared" si="7"/>
        <v>12198</v>
      </c>
      <c r="O27" s="80">
        <f t="shared" si="7"/>
        <v>4</v>
      </c>
      <c r="P27" s="80">
        <f t="shared" si="7"/>
        <v>23</v>
      </c>
      <c r="Q27" s="80">
        <f t="shared" si="7"/>
        <v>83</v>
      </c>
      <c r="R27" s="80">
        <f t="shared" si="7"/>
        <v>1170</v>
      </c>
      <c r="S27" s="80">
        <f t="shared" si="7"/>
        <v>844</v>
      </c>
      <c r="T27" s="80">
        <f t="shared" si="7"/>
        <v>4613</v>
      </c>
      <c r="U27" s="80">
        <f t="shared" si="7"/>
        <v>31</v>
      </c>
      <c r="V27" s="80">
        <f t="shared" si="7"/>
        <v>268</v>
      </c>
      <c r="W27" s="80">
        <f t="shared" si="7"/>
        <v>36</v>
      </c>
      <c r="X27" s="80">
        <f t="shared" si="7"/>
        <v>62</v>
      </c>
      <c r="Y27" s="80">
        <f t="shared" si="7"/>
        <v>657</v>
      </c>
      <c r="Z27" s="80">
        <f t="shared" si="7"/>
        <v>5196</v>
      </c>
      <c r="AA27" s="80">
        <f t="shared" si="7"/>
        <v>26</v>
      </c>
      <c r="AB27" s="80">
        <f t="shared" si="7"/>
        <v>364</v>
      </c>
    </row>
    <row r="28" spans="1:28" ht="18.75" customHeight="1">
      <c r="A28" s="87"/>
      <c r="B28" s="82" t="s">
        <v>137</v>
      </c>
      <c r="C28" s="68">
        <f aca="true" t="shared" si="8" ref="C28:D31">SUM(E28,G28)</f>
        <v>828</v>
      </c>
      <c r="D28" s="68">
        <f t="shared" si="8"/>
        <v>8002</v>
      </c>
      <c r="E28" s="84">
        <v>1</v>
      </c>
      <c r="F28" s="84">
        <v>5</v>
      </c>
      <c r="G28" s="68">
        <f aca="true" t="shared" si="9" ref="G28:H31">SUM(I28,K28,M28,O28,Q28,S28,U28,W28,Y28,AA28)</f>
        <v>827</v>
      </c>
      <c r="H28" s="68">
        <f t="shared" si="9"/>
        <v>7997</v>
      </c>
      <c r="I28" s="84" t="s">
        <v>22</v>
      </c>
      <c r="J28" s="84" t="s">
        <v>22</v>
      </c>
      <c r="K28" s="83">
        <v>95</v>
      </c>
      <c r="L28" s="83">
        <v>376</v>
      </c>
      <c r="M28" s="83">
        <v>270</v>
      </c>
      <c r="N28" s="83">
        <v>4867</v>
      </c>
      <c r="O28" s="85">
        <v>2</v>
      </c>
      <c r="P28" s="85">
        <v>11</v>
      </c>
      <c r="Q28" s="83">
        <v>27</v>
      </c>
      <c r="R28" s="83">
        <v>418</v>
      </c>
      <c r="S28" s="83">
        <v>221</v>
      </c>
      <c r="T28" s="83">
        <v>1054</v>
      </c>
      <c r="U28" s="83">
        <v>5</v>
      </c>
      <c r="V28" s="83">
        <v>74</v>
      </c>
      <c r="W28" s="83">
        <v>9</v>
      </c>
      <c r="X28" s="83">
        <v>17</v>
      </c>
      <c r="Y28" s="83">
        <v>192</v>
      </c>
      <c r="Z28" s="83">
        <v>1078</v>
      </c>
      <c r="AA28" s="84">
        <v>6</v>
      </c>
      <c r="AB28" s="84">
        <v>102</v>
      </c>
    </row>
    <row r="29" spans="1:28" ht="18.75" customHeight="1">
      <c r="A29" s="87"/>
      <c r="B29" s="82" t="s">
        <v>138</v>
      </c>
      <c r="C29" s="68">
        <f t="shared" si="8"/>
        <v>1103</v>
      </c>
      <c r="D29" s="68">
        <f t="shared" si="8"/>
        <v>7175</v>
      </c>
      <c r="E29" s="83">
        <v>4</v>
      </c>
      <c r="F29" s="83">
        <v>32</v>
      </c>
      <c r="G29" s="68">
        <f t="shared" si="9"/>
        <v>1099</v>
      </c>
      <c r="H29" s="68">
        <f t="shared" si="9"/>
        <v>7143</v>
      </c>
      <c r="I29" s="83">
        <v>1</v>
      </c>
      <c r="J29" s="83">
        <v>15</v>
      </c>
      <c r="K29" s="83">
        <v>150</v>
      </c>
      <c r="L29" s="83">
        <v>660</v>
      </c>
      <c r="M29" s="83">
        <v>289</v>
      </c>
      <c r="N29" s="83">
        <v>2646</v>
      </c>
      <c r="O29" s="85">
        <v>1</v>
      </c>
      <c r="P29" s="85">
        <v>4</v>
      </c>
      <c r="Q29" s="83">
        <v>16</v>
      </c>
      <c r="R29" s="83">
        <v>196</v>
      </c>
      <c r="S29" s="83">
        <v>385</v>
      </c>
      <c r="T29" s="83">
        <v>1790</v>
      </c>
      <c r="U29" s="83">
        <v>12</v>
      </c>
      <c r="V29" s="83">
        <v>117</v>
      </c>
      <c r="W29" s="83">
        <v>12</v>
      </c>
      <c r="X29" s="83">
        <v>19</v>
      </c>
      <c r="Y29" s="83">
        <v>225</v>
      </c>
      <c r="Z29" s="83">
        <v>1559</v>
      </c>
      <c r="AA29" s="84">
        <v>8</v>
      </c>
      <c r="AB29" s="84">
        <v>137</v>
      </c>
    </row>
    <row r="30" spans="1:28" ht="18.75" customHeight="1">
      <c r="A30" s="87"/>
      <c r="B30" s="82" t="s">
        <v>139</v>
      </c>
      <c r="C30" s="68">
        <f t="shared" si="8"/>
        <v>639</v>
      </c>
      <c r="D30" s="68">
        <f t="shared" si="8"/>
        <v>6806</v>
      </c>
      <c r="E30" s="83">
        <v>2</v>
      </c>
      <c r="F30" s="83">
        <v>13</v>
      </c>
      <c r="G30" s="68">
        <f t="shared" si="9"/>
        <v>637</v>
      </c>
      <c r="H30" s="68">
        <f t="shared" si="9"/>
        <v>6793</v>
      </c>
      <c r="I30" s="83">
        <v>3</v>
      </c>
      <c r="J30" s="83">
        <v>39</v>
      </c>
      <c r="K30" s="83">
        <v>112</v>
      </c>
      <c r="L30" s="83">
        <v>658</v>
      </c>
      <c r="M30" s="83">
        <v>116</v>
      </c>
      <c r="N30" s="83">
        <v>2323</v>
      </c>
      <c r="O30" s="85">
        <v>1</v>
      </c>
      <c r="P30" s="85">
        <v>8</v>
      </c>
      <c r="Q30" s="83">
        <v>27</v>
      </c>
      <c r="R30" s="83">
        <v>382</v>
      </c>
      <c r="S30" s="83">
        <v>187</v>
      </c>
      <c r="T30" s="83">
        <v>1071</v>
      </c>
      <c r="U30" s="83">
        <v>8</v>
      </c>
      <c r="V30" s="83">
        <v>54</v>
      </c>
      <c r="W30" s="83">
        <v>14</v>
      </c>
      <c r="X30" s="83">
        <v>23</v>
      </c>
      <c r="Y30" s="83">
        <v>163</v>
      </c>
      <c r="Z30" s="83">
        <v>2172</v>
      </c>
      <c r="AA30" s="84">
        <v>6</v>
      </c>
      <c r="AB30" s="84">
        <v>63</v>
      </c>
    </row>
    <row r="31" spans="1:28" ht="18.75" customHeight="1">
      <c r="A31" s="87"/>
      <c r="B31" s="82" t="s">
        <v>140</v>
      </c>
      <c r="C31" s="68">
        <f t="shared" si="8"/>
        <v>291</v>
      </c>
      <c r="D31" s="68">
        <f t="shared" si="8"/>
        <v>4073</v>
      </c>
      <c r="E31" s="83">
        <v>2</v>
      </c>
      <c r="F31" s="83">
        <v>8</v>
      </c>
      <c r="G31" s="68">
        <f t="shared" si="9"/>
        <v>289</v>
      </c>
      <c r="H31" s="68">
        <f t="shared" si="9"/>
        <v>4065</v>
      </c>
      <c r="I31" s="85" t="s">
        <v>22</v>
      </c>
      <c r="J31" s="85" t="s">
        <v>22</v>
      </c>
      <c r="K31" s="83">
        <v>61</v>
      </c>
      <c r="L31" s="83">
        <v>356</v>
      </c>
      <c r="M31" s="83">
        <v>74</v>
      </c>
      <c r="N31" s="83">
        <v>2362</v>
      </c>
      <c r="O31" s="84" t="s">
        <v>22</v>
      </c>
      <c r="P31" s="84" t="s">
        <v>22</v>
      </c>
      <c r="Q31" s="83">
        <v>13</v>
      </c>
      <c r="R31" s="83">
        <v>174</v>
      </c>
      <c r="S31" s="83">
        <v>51</v>
      </c>
      <c r="T31" s="83">
        <v>698</v>
      </c>
      <c r="U31" s="83">
        <v>6</v>
      </c>
      <c r="V31" s="83">
        <v>23</v>
      </c>
      <c r="W31" s="84">
        <v>1</v>
      </c>
      <c r="X31" s="84">
        <v>3</v>
      </c>
      <c r="Y31" s="83">
        <v>77</v>
      </c>
      <c r="Z31" s="83">
        <v>387</v>
      </c>
      <c r="AA31" s="84">
        <v>6</v>
      </c>
      <c r="AB31" s="84">
        <v>62</v>
      </c>
    </row>
    <row r="32" spans="1:28" ht="18.75" customHeight="1">
      <c r="A32" s="81"/>
      <c r="B32" s="82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</row>
    <row r="33" spans="1:28" ht="18.75" customHeight="1">
      <c r="A33" s="228" t="s">
        <v>141</v>
      </c>
      <c r="B33" s="187"/>
      <c r="C33" s="80">
        <f aca="true" t="shared" si="10" ref="C33:AB33">SUM(C34:C41)</f>
        <v>4490</v>
      </c>
      <c r="D33" s="80">
        <f t="shared" si="10"/>
        <v>40578</v>
      </c>
      <c r="E33" s="80">
        <f t="shared" si="10"/>
        <v>17</v>
      </c>
      <c r="F33" s="80">
        <f t="shared" si="10"/>
        <v>121</v>
      </c>
      <c r="G33" s="80">
        <f t="shared" si="10"/>
        <v>4473</v>
      </c>
      <c r="H33" s="80">
        <f t="shared" si="10"/>
        <v>40457</v>
      </c>
      <c r="I33" s="80">
        <f t="shared" si="10"/>
        <v>9</v>
      </c>
      <c r="J33" s="80">
        <f t="shared" si="10"/>
        <v>131</v>
      </c>
      <c r="K33" s="80">
        <f t="shared" si="10"/>
        <v>615</v>
      </c>
      <c r="L33" s="80">
        <f t="shared" si="10"/>
        <v>4179</v>
      </c>
      <c r="M33" s="80">
        <f t="shared" si="10"/>
        <v>466</v>
      </c>
      <c r="N33" s="80">
        <f t="shared" si="10"/>
        <v>7444</v>
      </c>
      <c r="O33" s="80">
        <f t="shared" si="10"/>
        <v>8</v>
      </c>
      <c r="P33" s="80">
        <f t="shared" si="10"/>
        <v>174</v>
      </c>
      <c r="Q33" s="80">
        <f t="shared" si="10"/>
        <v>159</v>
      </c>
      <c r="R33" s="80">
        <f t="shared" si="10"/>
        <v>2487</v>
      </c>
      <c r="S33" s="80">
        <f t="shared" si="10"/>
        <v>1648</v>
      </c>
      <c r="T33" s="80">
        <f t="shared" si="10"/>
        <v>13453</v>
      </c>
      <c r="U33" s="80">
        <f t="shared" si="10"/>
        <v>68</v>
      </c>
      <c r="V33" s="80">
        <f t="shared" si="10"/>
        <v>658</v>
      </c>
      <c r="W33" s="80">
        <f t="shared" si="10"/>
        <v>180</v>
      </c>
      <c r="X33" s="80">
        <f t="shared" si="10"/>
        <v>416</v>
      </c>
      <c r="Y33" s="80">
        <f t="shared" si="10"/>
        <v>1276</v>
      </c>
      <c r="Z33" s="80">
        <f t="shared" si="10"/>
        <v>10639</v>
      </c>
      <c r="AA33" s="80">
        <f t="shared" si="10"/>
        <v>44</v>
      </c>
      <c r="AB33" s="80">
        <f t="shared" si="10"/>
        <v>876</v>
      </c>
    </row>
    <row r="34" spans="1:28" ht="18.75" customHeight="1">
      <c r="A34" s="81"/>
      <c r="B34" s="82" t="s">
        <v>142</v>
      </c>
      <c r="C34" s="68">
        <f aca="true" t="shared" si="11" ref="C34:D41">SUM(E34,G34)</f>
        <v>724</v>
      </c>
      <c r="D34" s="68">
        <f t="shared" si="11"/>
        <v>4463</v>
      </c>
      <c r="E34" s="83">
        <v>1</v>
      </c>
      <c r="F34" s="83">
        <v>14</v>
      </c>
      <c r="G34" s="68">
        <f aca="true" t="shared" si="12" ref="G34:H41">SUM(I34,K34,M34,O34,Q34,S34,U34,W34,Y34,AA34)</f>
        <v>723</v>
      </c>
      <c r="H34" s="68">
        <f t="shared" si="12"/>
        <v>4449</v>
      </c>
      <c r="I34" s="83">
        <v>1</v>
      </c>
      <c r="J34" s="83">
        <v>3</v>
      </c>
      <c r="K34" s="83">
        <v>106</v>
      </c>
      <c r="L34" s="83">
        <v>458</v>
      </c>
      <c r="M34" s="83">
        <v>150</v>
      </c>
      <c r="N34" s="83">
        <v>1645</v>
      </c>
      <c r="O34" s="85">
        <v>1</v>
      </c>
      <c r="P34" s="85">
        <v>2</v>
      </c>
      <c r="Q34" s="83">
        <v>26</v>
      </c>
      <c r="R34" s="83">
        <v>425</v>
      </c>
      <c r="S34" s="83">
        <v>238</v>
      </c>
      <c r="T34" s="83">
        <v>857</v>
      </c>
      <c r="U34" s="83">
        <v>10</v>
      </c>
      <c r="V34" s="83">
        <v>69</v>
      </c>
      <c r="W34" s="83">
        <v>15</v>
      </c>
      <c r="X34" s="83">
        <v>21</v>
      </c>
      <c r="Y34" s="83">
        <v>169</v>
      </c>
      <c r="Z34" s="83">
        <v>845</v>
      </c>
      <c r="AA34" s="84">
        <v>7</v>
      </c>
      <c r="AB34" s="84">
        <v>124</v>
      </c>
    </row>
    <row r="35" spans="1:28" ht="18.75" customHeight="1">
      <c r="A35" s="81"/>
      <c r="B35" s="82" t="s">
        <v>143</v>
      </c>
      <c r="C35" s="68">
        <f t="shared" si="11"/>
        <v>934</v>
      </c>
      <c r="D35" s="68">
        <f t="shared" si="11"/>
        <v>9761</v>
      </c>
      <c r="E35" s="83">
        <v>7</v>
      </c>
      <c r="F35" s="83">
        <v>42</v>
      </c>
      <c r="G35" s="68">
        <f t="shared" si="12"/>
        <v>927</v>
      </c>
      <c r="H35" s="68">
        <f t="shared" si="12"/>
        <v>9719</v>
      </c>
      <c r="I35" s="83">
        <v>3</v>
      </c>
      <c r="J35" s="83">
        <v>70</v>
      </c>
      <c r="K35" s="83">
        <v>161</v>
      </c>
      <c r="L35" s="83">
        <v>898</v>
      </c>
      <c r="M35" s="83">
        <v>98</v>
      </c>
      <c r="N35" s="83">
        <v>2821</v>
      </c>
      <c r="O35" s="85">
        <v>3</v>
      </c>
      <c r="P35" s="85">
        <v>56</v>
      </c>
      <c r="Q35" s="83">
        <v>32</v>
      </c>
      <c r="R35" s="83">
        <v>500</v>
      </c>
      <c r="S35" s="83">
        <v>324</v>
      </c>
      <c r="T35" s="83">
        <v>2842</v>
      </c>
      <c r="U35" s="83">
        <v>12</v>
      </c>
      <c r="V35" s="83">
        <v>82</v>
      </c>
      <c r="W35" s="83">
        <v>9</v>
      </c>
      <c r="X35" s="83">
        <v>17</v>
      </c>
      <c r="Y35" s="83">
        <v>276</v>
      </c>
      <c r="Z35" s="83">
        <v>2246</v>
      </c>
      <c r="AA35" s="84">
        <v>9</v>
      </c>
      <c r="AB35" s="84">
        <v>187</v>
      </c>
    </row>
    <row r="36" spans="1:28" ht="18.75" customHeight="1">
      <c r="A36" s="81"/>
      <c r="B36" s="82" t="s">
        <v>144</v>
      </c>
      <c r="C36" s="68">
        <f t="shared" si="11"/>
        <v>2321</v>
      </c>
      <c r="D36" s="68">
        <f t="shared" si="11"/>
        <v>23156</v>
      </c>
      <c r="E36" s="83">
        <v>1</v>
      </c>
      <c r="F36" s="83">
        <v>1</v>
      </c>
      <c r="G36" s="68">
        <f t="shared" si="12"/>
        <v>2320</v>
      </c>
      <c r="H36" s="68">
        <f t="shared" si="12"/>
        <v>23155</v>
      </c>
      <c r="I36" s="84" t="s">
        <v>22</v>
      </c>
      <c r="J36" s="84" t="s">
        <v>22</v>
      </c>
      <c r="K36" s="83">
        <v>265</v>
      </c>
      <c r="L36" s="83">
        <v>2137</v>
      </c>
      <c r="M36" s="83">
        <v>170</v>
      </c>
      <c r="N36" s="83">
        <v>2633</v>
      </c>
      <c r="O36" s="83">
        <v>1</v>
      </c>
      <c r="P36" s="83">
        <v>11</v>
      </c>
      <c r="Q36" s="83">
        <v>83</v>
      </c>
      <c r="R36" s="83">
        <v>1463</v>
      </c>
      <c r="S36" s="83">
        <v>943</v>
      </c>
      <c r="T36" s="83">
        <v>9322</v>
      </c>
      <c r="U36" s="83">
        <v>43</v>
      </c>
      <c r="V36" s="83">
        <v>492</v>
      </c>
      <c r="W36" s="83">
        <v>155</v>
      </c>
      <c r="X36" s="83">
        <v>377</v>
      </c>
      <c r="Y36" s="83">
        <v>651</v>
      </c>
      <c r="Z36" s="83">
        <v>6485</v>
      </c>
      <c r="AA36" s="84">
        <v>9</v>
      </c>
      <c r="AB36" s="84">
        <v>235</v>
      </c>
    </row>
    <row r="37" spans="1:28" ht="18.75" customHeight="1">
      <c r="A37" s="81"/>
      <c r="B37" s="82" t="s">
        <v>145</v>
      </c>
      <c r="C37" s="68">
        <f t="shared" si="11"/>
        <v>82</v>
      </c>
      <c r="D37" s="68">
        <f t="shared" si="11"/>
        <v>447</v>
      </c>
      <c r="E37" s="83">
        <v>2</v>
      </c>
      <c r="F37" s="83">
        <v>10</v>
      </c>
      <c r="G37" s="68">
        <f t="shared" si="12"/>
        <v>80</v>
      </c>
      <c r="H37" s="68">
        <f t="shared" si="12"/>
        <v>437</v>
      </c>
      <c r="I37" s="84">
        <v>1</v>
      </c>
      <c r="J37" s="84">
        <v>6</v>
      </c>
      <c r="K37" s="83">
        <v>11</v>
      </c>
      <c r="L37" s="83">
        <v>85</v>
      </c>
      <c r="M37" s="83">
        <v>13</v>
      </c>
      <c r="N37" s="83">
        <v>95</v>
      </c>
      <c r="O37" s="84" t="s">
        <v>22</v>
      </c>
      <c r="P37" s="84" t="s">
        <v>22</v>
      </c>
      <c r="Q37" s="83">
        <v>2</v>
      </c>
      <c r="R37" s="83">
        <v>8</v>
      </c>
      <c r="S37" s="83">
        <v>20</v>
      </c>
      <c r="T37" s="83">
        <v>48</v>
      </c>
      <c r="U37" s="83">
        <v>1</v>
      </c>
      <c r="V37" s="83">
        <v>3</v>
      </c>
      <c r="W37" s="83">
        <v>1</v>
      </c>
      <c r="X37" s="83">
        <v>1</v>
      </c>
      <c r="Y37" s="83">
        <v>28</v>
      </c>
      <c r="Z37" s="83">
        <v>146</v>
      </c>
      <c r="AA37" s="84">
        <v>3</v>
      </c>
      <c r="AB37" s="84">
        <v>45</v>
      </c>
    </row>
    <row r="38" spans="1:28" ht="18.75" customHeight="1">
      <c r="A38" s="81"/>
      <c r="B38" s="82" t="s">
        <v>146</v>
      </c>
      <c r="C38" s="68">
        <f t="shared" si="11"/>
        <v>90</v>
      </c>
      <c r="D38" s="68">
        <f t="shared" si="11"/>
        <v>700</v>
      </c>
      <c r="E38" s="83">
        <v>1</v>
      </c>
      <c r="F38" s="83">
        <v>5</v>
      </c>
      <c r="G38" s="68">
        <f t="shared" si="12"/>
        <v>89</v>
      </c>
      <c r="H38" s="68">
        <f t="shared" si="12"/>
        <v>695</v>
      </c>
      <c r="I38" s="83">
        <v>1</v>
      </c>
      <c r="J38" s="83">
        <v>17</v>
      </c>
      <c r="K38" s="83">
        <v>12</v>
      </c>
      <c r="L38" s="83">
        <v>135</v>
      </c>
      <c r="M38" s="83">
        <v>8</v>
      </c>
      <c r="N38" s="83">
        <v>79</v>
      </c>
      <c r="O38" s="83">
        <v>1</v>
      </c>
      <c r="P38" s="83">
        <v>99</v>
      </c>
      <c r="Q38" s="83">
        <v>4</v>
      </c>
      <c r="R38" s="83">
        <v>34</v>
      </c>
      <c r="S38" s="83">
        <v>30</v>
      </c>
      <c r="T38" s="83">
        <v>101</v>
      </c>
      <c r="U38" s="84" t="s">
        <v>22</v>
      </c>
      <c r="V38" s="84" t="s">
        <v>22</v>
      </c>
      <c r="W38" s="84" t="s">
        <v>22</v>
      </c>
      <c r="X38" s="84" t="s">
        <v>22</v>
      </c>
      <c r="Y38" s="83">
        <v>29</v>
      </c>
      <c r="Z38" s="83">
        <v>161</v>
      </c>
      <c r="AA38" s="84">
        <v>4</v>
      </c>
      <c r="AB38" s="84">
        <v>69</v>
      </c>
    </row>
    <row r="39" spans="1:28" ht="18.75" customHeight="1">
      <c r="A39" s="81"/>
      <c r="B39" s="82" t="s">
        <v>147</v>
      </c>
      <c r="C39" s="68">
        <f t="shared" si="11"/>
        <v>130</v>
      </c>
      <c r="D39" s="68">
        <f t="shared" si="11"/>
        <v>747</v>
      </c>
      <c r="E39" s="84" t="s">
        <v>22</v>
      </c>
      <c r="F39" s="84" t="s">
        <v>22</v>
      </c>
      <c r="G39" s="68">
        <f t="shared" si="12"/>
        <v>130</v>
      </c>
      <c r="H39" s="68">
        <f t="shared" si="12"/>
        <v>747</v>
      </c>
      <c r="I39" s="83">
        <v>2</v>
      </c>
      <c r="J39" s="83">
        <v>21</v>
      </c>
      <c r="K39" s="83">
        <v>37</v>
      </c>
      <c r="L39" s="83">
        <v>164</v>
      </c>
      <c r="M39" s="83">
        <v>12</v>
      </c>
      <c r="N39" s="83">
        <v>31</v>
      </c>
      <c r="O39" s="85">
        <v>1</v>
      </c>
      <c r="P39" s="85">
        <v>2</v>
      </c>
      <c r="Q39" s="83">
        <v>4</v>
      </c>
      <c r="R39" s="83">
        <v>10</v>
      </c>
      <c r="S39" s="83">
        <v>39</v>
      </c>
      <c r="T39" s="83">
        <v>116</v>
      </c>
      <c r="U39" s="83">
        <v>1</v>
      </c>
      <c r="V39" s="83">
        <v>6</v>
      </c>
      <c r="W39" s="84" t="s">
        <v>22</v>
      </c>
      <c r="X39" s="84" t="s">
        <v>22</v>
      </c>
      <c r="Y39" s="83">
        <v>29</v>
      </c>
      <c r="Z39" s="83">
        <v>296</v>
      </c>
      <c r="AA39" s="84">
        <v>5</v>
      </c>
      <c r="AB39" s="84">
        <v>101</v>
      </c>
    </row>
    <row r="40" spans="1:28" ht="18.75" customHeight="1">
      <c r="A40" s="81"/>
      <c r="B40" s="82" t="s">
        <v>148</v>
      </c>
      <c r="C40" s="68">
        <f t="shared" si="11"/>
        <v>80</v>
      </c>
      <c r="D40" s="68">
        <f t="shared" si="11"/>
        <v>511</v>
      </c>
      <c r="E40" s="84" t="s">
        <v>22</v>
      </c>
      <c r="F40" s="84" t="s">
        <v>22</v>
      </c>
      <c r="G40" s="68">
        <f t="shared" si="12"/>
        <v>80</v>
      </c>
      <c r="H40" s="68">
        <f t="shared" si="12"/>
        <v>511</v>
      </c>
      <c r="I40" s="84" t="s">
        <v>22</v>
      </c>
      <c r="J40" s="84" t="s">
        <v>22</v>
      </c>
      <c r="K40" s="83">
        <v>6</v>
      </c>
      <c r="L40" s="83">
        <v>75</v>
      </c>
      <c r="M40" s="83">
        <v>5</v>
      </c>
      <c r="N40" s="83">
        <v>33</v>
      </c>
      <c r="O40" s="83">
        <v>1</v>
      </c>
      <c r="P40" s="83">
        <v>4</v>
      </c>
      <c r="Q40" s="83">
        <v>5</v>
      </c>
      <c r="R40" s="83">
        <v>29</v>
      </c>
      <c r="S40" s="83">
        <v>17</v>
      </c>
      <c r="T40" s="83">
        <v>53</v>
      </c>
      <c r="U40" s="84" t="s">
        <v>22</v>
      </c>
      <c r="V40" s="84" t="s">
        <v>22</v>
      </c>
      <c r="W40" s="84" t="s">
        <v>22</v>
      </c>
      <c r="X40" s="84" t="s">
        <v>22</v>
      </c>
      <c r="Y40" s="83">
        <v>43</v>
      </c>
      <c r="Z40" s="83">
        <v>248</v>
      </c>
      <c r="AA40" s="84">
        <v>3</v>
      </c>
      <c r="AB40" s="84">
        <v>69</v>
      </c>
    </row>
    <row r="41" spans="1:28" ht="18.75" customHeight="1">
      <c r="A41" s="81"/>
      <c r="B41" s="82" t="s">
        <v>149</v>
      </c>
      <c r="C41" s="68">
        <f t="shared" si="11"/>
        <v>129</v>
      </c>
      <c r="D41" s="68">
        <f t="shared" si="11"/>
        <v>793</v>
      </c>
      <c r="E41" s="83">
        <v>5</v>
      </c>
      <c r="F41" s="83">
        <v>49</v>
      </c>
      <c r="G41" s="68">
        <f t="shared" si="12"/>
        <v>124</v>
      </c>
      <c r="H41" s="68">
        <f t="shared" si="12"/>
        <v>744</v>
      </c>
      <c r="I41" s="83">
        <v>1</v>
      </c>
      <c r="J41" s="83">
        <v>14</v>
      </c>
      <c r="K41" s="83">
        <v>17</v>
      </c>
      <c r="L41" s="83">
        <v>227</v>
      </c>
      <c r="M41" s="83">
        <v>10</v>
      </c>
      <c r="N41" s="83">
        <v>107</v>
      </c>
      <c r="O41" s="84" t="s">
        <v>22</v>
      </c>
      <c r="P41" s="84" t="s">
        <v>22</v>
      </c>
      <c r="Q41" s="83">
        <v>3</v>
      </c>
      <c r="R41" s="83">
        <v>18</v>
      </c>
      <c r="S41" s="83">
        <v>37</v>
      </c>
      <c r="T41" s="83">
        <v>114</v>
      </c>
      <c r="U41" s="83">
        <v>1</v>
      </c>
      <c r="V41" s="83">
        <v>6</v>
      </c>
      <c r="W41" s="84" t="s">
        <v>22</v>
      </c>
      <c r="X41" s="84" t="s">
        <v>22</v>
      </c>
      <c r="Y41" s="83">
        <v>51</v>
      </c>
      <c r="Z41" s="83">
        <v>212</v>
      </c>
      <c r="AA41" s="84">
        <v>4</v>
      </c>
      <c r="AB41" s="84">
        <v>46</v>
      </c>
    </row>
    <row r="42" spans="1:28" ht="18.75" customHeight="1">
      <c r="A42" s="81"/>
      <c r="B42" s="82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6"/>
    </row>
    <row r="43" spans="1:28" ht="18.75" customHeight="1">
      <c r="A43" s="228" t="s">
        <v>150</v>
      </c>
      <c r="B43" s="187"/>
      <c r="C43" s="80">
        <f aca="true" t="shared" si="13" ref="C43:AB43">SUM(C44:C48)</f>
        <v>4630</v>
      </c>
      <c r="D43" s="80">
        <f t="shared" si="13"/>
        <v>32164</v>
      </c>
      <c r="E43" s="80">
        <f t="shared" si="13"/>
        <v>20</v>
      </c>
      <c r="F43" s="80">
        <f t="shared" si="13"/>
        <v>126</v>
      </c>
      <c r="G43" s="80">
        <f t="shared" si="13"/>
        <v>4610</v>
      </c>
      <c r="H43" s="80">
        <f t="shared" si="13"/>
        <v>32038</v>
      </c>
      <c r="I43" s="80">
        <f t="shared" si="13"/>
        <v>3</v>
      </c>
      <c r="J43" s="80">
        <f t="shared" si="13"/>
        <v>16</v>
      </c>
      <c r="K43" s="80">
        <f t="shared" si="13"/>
        <v>712</v>
      </c>
      <c r="L43" s="80">
        <f t="shared" si="13"/>
        <v>3597</v>
      </c>
      <c r="M43" s="80">
        <f t="shared" si="13"/>
        <v>1202</v>
      </c>
      <c r="N43" s="80">
        <f t="shared" si="13"/>
        <v>9778</v>
      </c>
      <c r="O43" s="80">
        <f t="shared" si="13"/>
        <v>10</v>
      </c>
      <c r="P43" s="80">
        <f t="shared" si="13"/>
        <v>69</v>
      </c>
      <c r="Q43" s="80">
        <f t="shared" si="13"/>
        <v>105</v>
      </c>
      <c r="R43" s="80">
        <f t="shared" si="13"/>
        <v>1150</v>
      </c>
      <c r="S43" s="80">
        <f t="shared" si="13"/>
        <v>1229</v>
      </c>
      <c r="T43" s="80">
        <f t="shared" si="13"/>
        <v>6428</v>
      </c>
      <c r="U43" s="80">
        <f t="shared" si="13"/>
        <v>50</v>
      </c>
      <c r="V43" s="80">
        <f t="shared" si="13"/>
        <v>507</v>
      </c>
      <c r="W43" s="80">
        <f t="shared" si="13"/>
        <v>79</v>
      </c>
      <c r="X43" s="80">
        <f t="shared" si="13"/>
        <v>145</v>
      </c>
      <c r="Y43" s="80">
        <f t="shared" si="13"/>
        <v>1181</v>
      </c>
      <c r="Z43" s="80">
        <f t="shared" si="13"/>
        <v>9340</v>
      </c>
      <c r="AA43" s="80">
        <f t="shared" si="13"/>
        <v>39</v>
      </c>
      <c r="AB43" s="80">
        <f t="shared" si="13"/>
        <v>1008</v>
      </c>
    </row>
    <row r="44" spans="1:28" ht="18.75" customHeight="1">
      <c r="A44" s="81"/>
      <c r="B44" s="82" t="s">
        <v>151</v>
      </c>
      <c r="C44" s="68">
        <f aca="true" t="shared" si="14" ref="C44:D48">SUM(E44,G44)</f>
        <v>1270</v>
      </c>
      <c r="D44" s="68">
        <f t="shared" si="14"/>
        <v>9644</v>
      </c>
      <c r="E44" s="83">
        <v>4</v>
      </c>
      <c r="F44" s="83">
        <v>13</v>
      </c>
      <c r="G44" s="68">
        <f aca="true" t="shared" si="15" ref="G44:H48">SUM(I44,K44,M44,O44,Q44,S44,U44,W44,Y44,AA44)</f>
        <v>1266</v>
      </c>
      <c r="H44" s="68">
        <f t="shared" si="15"/>
        <v>9631</v>
      </c>
      <c r="I44" s="84" t="s">
        <v>22</v>
      </c>
      <c r="J44" s="84" t="s">
        <v>22</v>
      </c>
      <c r="K44" s="83">
        <v>235</v>
      </c>
      <c r="L44" s="83">
        <v>1433</v>
      </c>
      <c r="M44" s="83">
        <v>189</v>
      </c>
      <c r="N44" s="83">
        <v>2346</v>
      </c>
      <c r="O44" s="83">
        <v>3</v>
      </c>
      <c r="P44" s="83">
        <v>31</v>
      </c>
      <c r="Q44" s="83">
        <v>32</v>
      </c>
      <c r="R44" s="83">
        <v>399</v>
      </c>
      <c r="S44" s="83">
        <v>361</v>
      </c>
      <c r="T44" s="83">
        <v>2313</v>
      </c>
      <c r="U44" s="83">
        <v>14</v>
      </c>
      <c r="V44" s="83">
        <v>144</v>
      </c>
      <c r="W44" s="83">
        <v>30</v>
      </c>
      <c r="X44" s="83">
        <v>55</v>
      </c>
      <c r="Y44" s="83">
        <v>389</v>
      </c>
      <c r="Z44" s="83">
        <v>2517</v>
      </c>
      <c r="AA44" s="84">
        <v>13</v>
      </c>
      <c r="AB44" s="84">
        <v>393</v>
      </c>
    </row>
    <row r="45" spans="1:28" ht="18.75" customHeight="1">
      <c r="A45" s="81"/>
      <c r="B45" s="82" t="s">
        <v>152</v>
      </c>
      <c r="C45" s="68">
        <f t="shared" si="14"/>
        <v>903</v>
      </c>
      <c r="D45" s="68">
        <f t="shared" si="14"/>
        <v>5109</v>
      </c>
      <c r="E45" s="83">
        <v>5</v>
      </c>
      <c r="F45" s="83">
        <v>27</v>
      </c>
      <c r="G45" s="68">
        <f t="shared" si="15"/>
        <v>898</v>
      </c>
      <c r="H45" s="68">
        <f t="shared" si="15"/>
        <v>5082</v>
      </c>
      <c r="I45" s="83">
        <v>1</v>
      </c>
      <c r="J45" s="83">
        <v>5</v>
      </c>
      <c r="K45" s="83">
        <v>99</v>
      </c>
      <c r="L45" s="83">
        <v>391</v>
      </c>
      <c r="M45" s="83">
        <v>363</v>
      </c>
      <c r="N45" s="83">
        <v>2070</v>
      </c>
      <c r="O45" s="85">
        <v>1</v>
      </c>
      <c r="P45" s="85">
        <v>8</v>
      </c>
      <c r="Q45" s="83">
        <v>21</v>
      </c>
      <c r="R45" s="83">
        <v>234</v>
      </c>
      <c r="S45" s="83">
        <v>197</v>
      </c>
      <c r="T45" s="83">
        <v>957</v>
      </c>
      <c r="U45" s="83">
        <v>6</v>
      </c>
      <c r="V45" s="83">
        <v>54</v>
      </c>
      <c r="W45" s="83">
        <v>18</v>
      </c>
      <c r="X45" s="83">
        <v>29</v>
      </c>
      <c r="Y45" s="83">
        <v>185</v>
      </c>
      <c r="Z45" s="83">
        <v>1235</v>
      </c>
      <c r="AA45" s="84">
        <v>7</v>
      </c>
      <c r="AB45" s="84">
        <v>99</v>
      </c>
    </row>
    <row r="46" spans="1:28" ht="18.75" customHeight="1">
      <c r="A46" s="81"/>
      <c r="B46" s="82" t="s">
        <v>153</v>
      </c>
      <c r="C46" s="68">
        <f t="shared" si="14"/>
        <v>760</v>
      </c>
      <c r="D46" s="68">
        <f t="shared" si="14"/>
        <v>4143</v>
      </c>
      <c r="E46" s="83">
        <v>4</v>
      </c>
      <c r="F46" s="83">
        <v>40</v>
      </c>
      <c r="G46" s="68">
        <f t="shared" si="15"/>
        <v>756</v>
      </c>
      <c r="H46" s="68">
        <f t="shared" si="15"/>
        <v>4103</v>
      </c>
      <c r="I46" s="84" t="s">
        <v>22</v>
      </c>
      <c r="J46" s="84" t="s">
        <v>22</v>
      </c>
      <c r="K46" s="83">
        <v>74</v>
      </c>
      <c r="L46" s="83">
        <v>480</v>
      </c>
      <c r="M46" s="83">
        <v>307</v>
      </c>
      <c r="N46" s="83">
        <v>1723</v>
      </c>
      <c r="O46" s="85">
        <v>1</v>
      </c>
      <c r="P46" s="85">
        <v>3</v>
      </c>
      <c r="Q46" s="83">
        <v>13</v>
      </c>
      <c r="R46" s="83">
        <v>179</v>
      </c>
      <c r="S46" s="83">
        <v>203</v>
      </c>
      <c r="T46" s="83">
        <v>893</v>
      </c>
      <c r="U46" s="83">
        <v>5</v>
      </c>
      <c r="V46" s="83">
        <v>37</v>
      </c>
      <c r="W46" s="83">
        <v>9</v>
      </c>
      <c r="X46" s="83">
        <v>17</v>
      </c>
      <c r="Y46" s="83">
        <v>139</v>
      </c>
      <c r="Z46" s="83">
        <v>713</v>
      </c>
      <c r="AA46" s="84">
        <v>5</v>
      </c>
      <c r="AB46" s="84">
        <v>58</v>
      </c>
    </row>
    <row r="47" spans="1:28" ht="18.75" customHeight="1">
      <c r="A47" s="81"/>
      <c r="B47" s="82" t="s">
        <v>154</v>
      </c>
      <c r="C47" s="68">
        <f t="shared" si="14"/>
        <v>629</v>
      </c>
      <c r="D47" s="68">
        <f t="shared" si="14"/>
        <v>5957</v>
      </c>
      <c r="E47" s="83">
        <v>2</v>
      </c>
      <c r="F47" s="83">
        <v>17</v>
      </c>
      <c r="G47" s="68">
        <f t="shared" si="15"/>
        <v>627</v>
      </c>
      <c r="H47" s="68">
        <f t="shared" si="15"/>
        <v>5940</v>
      </c>
      <c r="I47" s="83">
        <v>2</v>
      </c>
      <c r="J47" s="83">
        <v>11</v>
      </c>
      <c r="K47" s="83">
        <v>74</v>
      </c>
      <c r="L47" s="83">
        <v>366</v>
      </c>
      <c r="M47" s="83">
        <v>204</v>
      </c>
      <c r="N47" s="83">
        <v>2866</v>
      </c>
      <c r="O47" s="83">
        <v>3</v>
      </c>
      <c r="P47" s="83">
        <v>13</v>
      </c>
      <c r="Q47" s="83">
        <v>16</v>
      </c>
      <c r="R47" s="83">
        <v>165</v>
      </c>
      <c r="S47" s="83">
        <v>148</v>
      </c>
      <c r="T47" s="83">
        <v>705</v>
      </c>
      <c r="U47" s="83">
        <v>9</v>
      </c>
      <c r="V47" s="83">
        <v>129</v>
      </c>
      <c r="W47" s="83">
        <v>6</v>
      </c>
      <c r="X47" s="83">
        <v>11</v>
      </c>
      <c r="Y47" s="83">
        <v>159</v>
      </c>
      <c r="Z47" s="83">
        <v>1554</v>
      </c>
      <c r="AA47" s="84">
        <v>6</v>
      </c>
      <c r="AB47" s="84">
        <v>120</v>
      </c>
    </row>
    <row r="48" spans="1:28" ht="18.75" customHeight="1">
      <c r="A48" s="81"/>
      <c r="B48" s="82" t="s">
        <v>155</v>
      </c>
      <c r="C48" s="68">
        <f t="shared" si="14"/>
        <v>1068</v>
      </c>
      <c r="D48" s="68">
        <f t="shared" si="14"/>
        <v>7311</v>
      </c>
      <c r="E48" s="83">
        <v>5</v>
      </c>
      <c r="F48" s="83">
        <v>29</v>
      </c>
      <c r="G48" s="68">
        <f t="shared" si="15"/>
        <v>1063</v>
      </c>
      <c r="H48" s="68">
        <f t="shared" si="15"/>
        <v>7282</v>
      </c>
      <c r="I48" s="84" t="s">
        <v>22</v>
      </c>
      <c r="J48" s="84" t="s">
        <v>22</v>
      </c>
      <c r="K48" s="83">
        <v>230</v>
      </c>
      <c r="L48" s="83">
        <v>927</v>
      </c>
      <c r="M48" s="83">
        <v>139</v>
      </c>
      <c r="N48" s="83">
        <v>773</v>
      </c>
      <c r="O48" s="85">
        <v>2</v>
      </c>
      <c r="P48" s="85">
        <v>14</v>
      </c>
      <c r="Q48" s="83">
        <v>23</v>
      </c>
      <c r="R48" s="83">
        <v>173</v>
      </c>
      <c r="S48" s="83">
        <v>320</v>
      </c>
      <c r="T48" s="83">
        <v>1560</v>
      </c>
      <c r="U48" s="83">
        <v>16</v>
      </c>
      <c r="V48" s="83">
        <v>143</v>
      </c>
      <c r="W48" s="83">
        <v>16</v>
      </c>
      <c r="X48" s="83">
        <v>33</v>
      </c>
      <c r="Y48" s="83">
        <v>309</v>
      </c>
      <c r="Z48" s="83">
        <v>3321</v>
      </c>
      <c r="AA48" s="84">
        <v>8</v>
      </c>
      <c r="AB48" s="84">
        <v>338</v>
      </c>
    </row>
    <row r="49" spans="1:28" ht="18.75" customHeight="1">
      <c r="A49" s="81"/>
      <c r="B49" s="82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6"/>
    </row>
    <row r="50" spans="1:28" ht="18.75" customHeight="1">
      <c r="A50" s="228" t="s">
        <v>156</v>
      </c>
      <c r="B50" s="187"/>
      <c r="C50" s="80">
        <f>SUM(C51:C54)</f>
        <v>2302</v>
      </c>
      <c r="D50" s="80">
        <f>SUM(D51:D54)</f>
        <v>16517</v>
      </c>
      <c r="E50" s="80">
        <f aca="true" t="shared" si="16" ref="E50:AB50">SUM(E51:E54)</f>
        <v>17</v>
      </c>
      <c r="F50" s="80">
        <f t="shared" si="16"/>
        <v>157</v>
      </c>
      <c r="G50" s="80">
        <f t="shared" si="16"/>
        <v>2285</v>
      </c>
      <c r="H50" s="80">
        <f t="shared" si="16"/>
        <v>16360</v>
      </c>
      <c r="I50" s="80">
        <f t="shared" si="16"/>
        <v>3</v>
      </c>
      <c r="J50" s="80">
        <f t="shared" si="16"/>
        <v>21</v>
      </c>
      <c r="K50" s="80">
        <f t="shared" si="16"/>
        <v>384</v>
      </c>
      <c r="L50" s="80">
        <f t="shared" si="16"/>
        <v>2262</v>
      </c>
      <c r="M50" s="80">
        <f t="shared" si="16"/>
        <v>352</v>
      </c>
      <c r="N50" s="80">
        <f t="shared" si="16"/>
        <v>5545</v>
      </c>
      <c r="O50" s="80">
        <f t="shared" si="16"/>
        <v>6</v>
      </c>
      <c r="P50" s="80">
        <f t="shared" si="16"/>
        <v>257</v>
      </c>
      <c r="Q50" s="80">
        <f t="shared" si="16"/>
        <v>67</v>
      </c>
      <c r="R50" s="80">
        <f t="shared" si="16"/>
        <v>649</v>
      </c>
      <c r="S50" s="80">
        <f t="shared" si="16"/>
        <v>720</v>
      </c>
      <c r="T50" s="80">
        <f t="shared" si="16"/>
        <v>2780</v>
      </c>
      <c r="U50" s="80">
        <f t="shared" si="16"/>
        <v>17</v>
      </c>
      <c r="V50" s="80">
        <f t="shared" si="16"/>
        <v>194</v>
      </c>
      <c r="W50" s="80">
        <f t="shared" si="16"/>
        <v>10</v>
      </c>
      <c r="X50" s="80">
        <f t="shared" si="16"/>
        <v>33</v>
      </c>
      <c r="Y50" s="80">
        <f t="shared" si="16"/>
        <v>691</v>
      </c>
      <c r="Z50" s="80">
        <f t="shared" si="16"/>
        <v>4158</v>
      </c>
      <c r="AA50" s="80">
        <f t="shared" si="16"/>
        <v>35</v>
      </c>
      <c r="AB50" s="80">
        <f t="shared" si="16"/>
        <v>461</v>
      </c>
    </row>
    <row r="51" spans="1:28" ht="18.75" customHeight="1">
      <c r="A51" s="72"/>
      <c r="B51" s="82" t="s">
        <v>157</v>
      </c>
      <c r="C51" s="68">
        <f aca="true" t="shared" si="17" ref="C51:D54">SUM(E51,G51)</f>
        <v>613</v>
      </c>
      <c r="D51" s="68">
        <f t="shared" si="17"/>
        <v>3212</v>
      </c>
      <c r="E51" s="83">
        <v>5</v>
      </c>
      <c r="F51" s="83">
        <v>55</v>
      </c>
      <c r="G51" s="68">
        <f aca="true" t="shared" si="18" ref="G51:H54">SUM(I51,K51,M51,O51,Q51,S51,U51,W51,Y51,AA51)</f>
        <v>608</v>
      </c>
      <c r="H51" s="68">
        <f t="shared" si="18"/>
        <v>3157</v>
      </c>
      <c r="I51" s="84" t="s">
        <v>22</v>
      </c>
      <c r="J51" s="84" t="s">
        <v>22</v>
      </c>
      <c r="K51" s="83">
        <v>93</v>
      </c>
      <c r="L51" s="83">
        <v>403</v>
      </c>
      <c r="M51" s="83">
        <v>51</v>
      </c>
      <c r="N51" s="83">
        <v>666</v>
      </c>
      <c r="O51" s="83">
        <v>1</v>
      </c>
      <c r="P51" s="83">
        <v>6</v>
      </c>
      <c r="Q51" s="83">
        <v>23</v>
      </c>
      <c r="R51" s="83">
        <v>214</v>
      </c>
      <c r="S51" s="83">
        <v>222</v>
      </c>
      <c r="T51" s="83">
        <v>790</v>
      </c>
      <c r="U51" s="83">
        <v>5</v>
      </c>
      <c r="V51" s="83">
        <v>72</v>
      </c>
      <c r="W51" s="84" t="s">
        <v>22</v>
      </c>
      <c r="X51" s="84" t="s">
        <v>22</v>
      </c>
      <c r="Y51" s="83">
        <v>203</v>
      </c>
      <c r="Z51" s="83">
        <v>885</v>
      </c>
      <c r="AA51" s="84">
        <v>10</v>
      </c>
      <c r="AB51" s="84">
        <v>121</v>
      </c>
    </row>
    <row r="52" spans="1:28" ht="18.75" customHeight="1">
      <c r="A52" s="72"/>
      <c r="B52" s="82" t="s">
        <v>158</v>
      </c>
      <c r="C52" s="68">
        <f t="shared" si="17"/>
        <v>319</v>
      </c>
      <c r="D52" s="68">
        <f t="shared" si="17"/>
        <v>2678</v>
      </c>
      <c r="E52" s="83">
        <v>4</v>
      </c>
      <c r="F52" s="83">
        <v>40</v>
      </c>
      <c r="G52" s="68">
        <f t="shared" si="18"/>
        <v>315</v>
      </c>
      <c r="H52" s="68">
        <f t="shared" si="18"/>
        <v>2638</v>
      </c>
      <c r="I52" s="83">
        <v>1</v>
      </c>
      <c r="J52" s="83">
        <v>15</v>
      </c>
      <c r="K52" s="83">
        <v>51</v>
      </c>
      <c r="L52" s="83">
        <v>374</v>
      </c>
      <c r="M52" s="83">
        <v>58</v>
      </c>
      <c r="N52" s="83">
        <v>1251</v>
      </c>
      <c r="O52" s="85">
        <v>1</v>
      </c>
      <c r="P52" s="85">
        <v>3</v>
      </c>
      <c r="Q52" s="83">
        <v>6</v>
      </c>
      <c r="R52" s="83">
        <v>61</v>
      </c>
      <c r="S52" s="83">
        <v>105</v>
      </c>
      <c r="T52" s="83">
        <v>353</v>
      </c>
      <c r="U52" s="83">
        <v>4</v>
      </c>
      <c r="V52" s="83">
        <v>24</v>
      </c>
      <c r="W52" s="83">
        <v>1</v>
      </c>
      <c r="X52" s="83">
        <v>2</v>
      </c>
      <c r="Y52" s="83">
        <v>82</v>
      </c>
      <c r="Z52" s="83">
        <v>463</v>
      </c>
      <c r="AA52" s="84">
        <v>6</v>
      </c>
      <c r="AB52" s="84">
        <v>92</v>
      </c>
    </row>
    <row r="53" spans="1:28" ht="18.75" customHeight="1">
      <c r="A53" s="72"/>
      <c r="B53" s="82" t="s">
        <v>159</v>
      </c>
      <c r="C53" s="68">
        <f t="shared" si="17"/>
        <v>951</v>
      </c>
      <c r="D53" s="68">
        <f t="shared" si="17"/>
        <v>7609</v>
      </c>
      <c r="E53" s="83">
        <v>5</v>
      </c>
      <c r="F53" s="83">
        <v>42</v>
      </c>
      <c r="G53" s="68">
        <f t="shared" si="18"/>
        <v>946</v>
      </c>
      <c r="H53" s="68">
        <f t="shared" si="18"/>
        <v>7567</v>
      </c>
      <c r="I53" s="83">
        <v>2</v>
      </c>
      <c r="J53" s="83">
        <v>6</v>
      </c>
      <c r="K53" s="83">
        <v>182</v>
      </c>
      <c r="L53" s="83">
        <v>1099</v>
      </c>
      <c r="M53" s="83">
        <v>142</v>
      </c>
      <c r="N53" s="83">
        <v>2699</v>
      </c>
      <c r="O53" s="83">
        <v>3</v>
      </c>
      <c r="P53" s="83">
        <v>247</v>
      </c>
      <c r="Q53" s="83">
        <v>29</v>
      </c>
      <c r="R53" s="83">
        <v>236</v>
      </c>
      <c r="S53" s="83">
        <v>278</v>
      </c>
      <c r="T53" s="83">
        <v>1074</v>
      </c>
      <c r="U53" s="83">
        <v>5</v>
      </c>
      <c r="V53" s="83">
        <v>75</v>
      </c>
      <c r="W53" s="83">
        <v>7</v>
      </c>
      <c r="X53" s="83">
        <v>17</v>
      </c>
      <c r="Y53" s="83">
        <v>286</v>
      </c>
      <c r="Z53" s="83">
        <v>1952</v>
      </c>
      <c r="AA53" s="84">
        <v>12</v>
      </c>
      <c r="AB53" s="84">
        <v>162</v>
      </c>
    </row>
    <row r="54" spans="1:28" ht="18.75" customHeight="1">
      <c r="A54" s="72"/>
      <c r="B54" s="82" t="s">
        <v>160</v>
      </c>
      <c r="C54" s="68">
        <f t="shared" si="17"/>
        <v>419</v>
      </c>
      <c r="D54" s="68">
        <f t="shared" si="17"/>
        <v>3018</v>
      </c>
      <c r="E54" s="83">
        <v>3</v>
      </c>
      <c r="F54" s="83">
        <v>20</v>
      </c>
      <c r="G54" s="68">
        <f t="shared" si="18"/>
        <v>416</v>
      </c>
      <c r="H54" s="68">
        <f t="shared" si="18"/>
        <v>2998</v>
      </c>
      <c r="I54" s="84" t="s">
        <v>22</v>
      </c>
      <c r="J54" s="84" t="s">
        <v>22</v>
      </c>
      <c r="K54" s="83">
        <v>58</v>
      </c>
      <c r="L54" s="83">
        <v>386</v>
      </c>
      <c r="M54" s="83">
        <v>101</v>
      </c>
      <c r="N54" s="83">
        <v>929</v>
      </c>
      <c r="O54" s="85">
        <v>1</v>
      </c>
      <c r="P54" s="85">
        <v>1</v>
      </c>
      <c r="Q54" s="83">
        <v>9</v>
      </c>
      <c r="R54" s="83">
        <v>138</v>
      </c>
      <c r="S54" s="83">
        <v>115</v>
      </c>
      <c r="T54" s="83">
        <v>563</v>
      </c>
      <c r="U54" s="83">
        <v>3</v>
      </c>
      <c r="V54" s="83">
        <v>23</v>
      </c>
      <c r="W54" s="83">
        <v>2</v>
      </c>
      <c r="X54" s="83">
        <v>14</v>
      </c>
      <c r="Y54" s="83">
        <v>120</v>
      </c>
      <c r="Z54" s="83">
        <v>858</v>
      </c>
      <c r="AA54" s="84">
        <v>7</v>
      </c>
      <c r="AB54" s="84">
        <v>86</v>
      </c>
    </row>
    <row r="55" spans="1:28" ht="18.75" customHeight="1">
      <c r="A55" s="72"/>
      <c r="B55" s="82"/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86"/>
      <c r="U55" s="86"/>
      <c r="V55" s="86"/>
      <c r="W55" s="86"/>
      <c r="X55" s="86"/>
      <c r="Y55" s="86"/>
      <c r="Z55" s="86"/>
      <c r="AA55" s="86"/>
      <c r="AB55" s="86"/>
    </row>
    <row r="56" spans="1:28" ht="18.75" customHeight="1">
      <c r="A56" s="228" t="s">
        <v>161</v>
      </c>
      <c r="B56" s="187"/>
      <c r="C56" s="80">
        <f>SUM(C57:C62)</f>
        <v>2174</v>
      </c>
      <c r="D56" s="80">
        <f>SUM(D57:D62)</f>
        <v>12561</v>
      </c>
      <c r="E56" s="80">
        <f aca="true" t="shared" si="19" ref="E56:AB56">SUM(E57:E62)</f>
        <v>8</v>
      </c>
      <c r="F56" s="80">
        <f t="shared" si="19"/>
        <v>76</v>
      </c>
      <c r="G56" s="80">
        <f t="shared" si="19"/>
        <v>2166</v>
      </c>
      <c r="H56" s="80">
        <f t="shared" si="19"/>
        <v>12485</v>
      </c>
      <c r="I56" s="80">
        <f t="shared" si="19"/>
        <v>6</v>
      </c>
      <c r="J56" s="80">
        <f t="shared" si="19"/>
        <v>43</v>
      </c>
      <c r="K56" s="80">
        <f t="shared" si="19"/>
        <v>275</v>
      </c>
      <c r="L56" s="80">
        <f t="shared" si="19"/>
        <v>1295</v>
      </c>
      <c r="M56" s="80">
        <f t="shared" si="19"/>
        <v>522</v>
      </c>
      <c r="N56" s="80">
        <f t="shared" si="19"/>
        <v>4231</v>
      </c>
      <c r="O56" s="80">
        <f t="shared" si="19"/>
        <v>7</v>
      </c>
      <c r="P56" s="80">
        <f t="shared" si="19"/>
        <v>47</v>
      </c>
      <c r="Q56" s="80">
        <f t="shared" si="19"/>
        <v>56</v>
      </c>
      <c r="R56" s="80">
        <f t="shared" si="19"/>
        <v>657</v>
      </c>
      <c r="S56" s="80">
        <f t="shared" si="19"/>
        <v>656</v>
      </c>
      <c r="T56" s="80">
        <f t="shared" si="19"/>
        <v>2551</v>
      </c>
      <c r="U56" s="80">
        <f t="shared" si="19"/>
        <v>29</v>
      </c>
      <c r="V56" s="80">
        <f t="shared" si="19"/>
        <v>202</v>
      </c>
      <c r="W56" s="80">
        <f t="shared" si="19"/>
        <v>5</v>
      </c>
      <c r="X56" s="80">
        <f t="shared" si="19"/>
        <v>10</v>
      </c>
      <c r="Y56" s="80">
        <f t="shared" si="19"/>
        <v>575</v>
      </c>
      <c r="Z56" s="80">
        <f t="shared" si="19"/>
        <v>2993</v>
      </c>
      <c r="AA56" s="80">
        <f t="shared" si="19"/>
        <v>35</v>
      </c>
      <c r="AB56" s="80">
        <f t="shared" si="19"/>
        <v>456</v>
      </c>
    </row>
    <row r="57" spans="1:28" ht="18.75" customHeight="1">
      <c r="A57" s="81"/>
      <c r="B57" s="82" t="s">
        <v>162</v>
      </c>
      <c r="C57" s="68">
        <f aca="true" t="shared" si="20" ref="C57:D62">SUM(E57,G57)</f>
        <v>345</v>
      </c>
      <c r="D57" s="68">
        <f t="shared" si="20"/>
        <v>2248</v>
      </c>
      <c r="E57" s="84" t="s">
        <v>22</v>
      </c>
      <c r="F57" s="84" t="s">
        <v>22</v>
      </c>
      <c r="G57" s="68">
        <f aca="true" t="shared" si="21" ref="G57:H62">SUM(I57,K57,M57,O57,Q57,S57,U57,W57,Y57,AA57)</f>
        <v>345</v>
      </c>
      <c r="H57" s="68">
        <f t="shared" si="21"/>
        <v>2248</v>
      </c>
      <c r="I57" s="83">
        <v>3</v>
      </c>
      <c r="J57" s="83">
        <v>16</v>
      </c>
      <c r="K57" s="83">
        <v>36</v>
      </c>
      <c r="L57" s="83">
        <v>157</v>
      </c>
      <c r="M57" s="83">
        <v>91</v>
      </c>
      <c r="N57" s="83">
        <v>848</v>
      </c>
      <c r="O57" s="85">
        <v>1</v>
      </c>
      <c r="P57" s="85">
        <v>7</v>
      </c>
      <c r="Q57" s="83">
        <v>7</v>
      </c>
      <c r="R57" s="83">
        <v>91</v>
      </c>
      <c r="S57" s="83">
        <v>108</v>
      </c>
      <c r="T57" s="83">
        <v>485</v>
      </c>
      <c r="U57" s="83">
        <v>5</v>
      </c>
      <c r="V57" s="83">
        <v>29</v>
      </c>
      <c r="W57" s="84" t="s">
        <v>22</v>
      </c>
      <c r="X57" s="84" t="s">
        <v>22</v>
      </c>
      <c r="Y57" s="83">
        <v>89</v>
      </c>
      <c r="Z57" s="83">
        <v>546</v>
      </c>
      <c r="AA57" s="84">
        <v>5</v>
      </c>
      <c r="AB57" s="84">
        <v>69</v>
      </c>
    </row>
    <row r="58" spans="1:28" ht="18.75" customHeight="1">
      <c r="A58" s="81"/>
      <c r="B58" s="82" t="s">
        <v>163</v>
      </c>
      <c r="C58" s="68">
        <f t="shared" si="20"/>
        <v>350</v>
      </c>
      <c r="D58" s="68">
        <f t="shared" si="20"/>
        <v>1875</v>
      </c>
      <c r="E58" s="84" t="s">
        <v>22</v>
      </c>
      <c r="F58" s="84" t="s">
        <v>22</v>
      </c>
      <c r="G58" s="68">
        <f t="shared" si="21"/>
        <v>350</v>
      </c>
      <c r="H58" s="68">
        <f t="shared" si="21"/>
        <v>1875</v>
      </c>
      <c r="I58" s="83">
        <v>2</v>
      </c>
      <c r="J58" s="83">
        <v>12</v>
      </c>
      <c r="K58" s="83">
        <v>37</v>
      </c>
      <c r="L58" s="83">
        <v>153</v>
      </c>
      <c r="M58" s="83">
        <v>105</v>
      </c>
      <c r="N58" s="83">
        <v>757</v>
      </c>
      <c r="O58" s="85">
        <v>1</v>
      </c>
      <c r="P58" s="85">
        <v>7</v>
      </c>
      <c r="Q58" s="83">
        <v>12</v>
      </c>
      <c r="R58" s="83">
        <v>235</v>
      </c>
      <c r="S58" s="83">
        <v>98</v>
      </c>
      <c r="T58" s="83">
        <v>292</v>
      </c>
      <c r="U58" s="83">
        <v>6</v>
      </c>
      <c r="V58" s="83">
        <v>31</v>
      </c>
      <c r="W58" s="83">
        <v>1</v>
      </c>
      <c r="X58" s="83">
        <v>2</v>
      </c>
      <c r="Y58" s="83">
        <v>84</v>
      </c>
      <c r="Z58" s="83">
        <v>335</v>
      </c>
      <c r="AA58" s="84">
        <v>4</v>
      </c>
      <c r="AB58" s="84">
        <v>51</v>
      </c>
    </row>
    <row r="59" spans="1:28" ht="18.75" customHeight="1">
      <c r="A59" s="81"/>
      <c r="B59" s="82" t="s">
        <v>164</v>
      </c>
      <c r="C59" s="68">
        <f t="shared" si="20"/>
        <v>430</v>
      </c>
      <c r="D59" s="68">
        <f t="shared" si="20"/>
        <v>2342</v>
      </c>
      <c r="E59" s="83">
        <v>5</v>
      </c>
      <c r="F59" s="83">
        <v>56</v>
      </c>
      <c r="G59" s="68">
        <f t="shared" si="21"/>
        <v>425</v>
      </c>
      <c r="H59" s="68">
        <f t="shared" si="21"/>
        <v>2286</v>
      </c>
      <c r="I59" s="84" t="s">
        <v>22</v>
      </c>
      <c r="J59" s="84" t="s">
        <v>22</v>
      </c>
      <c r="K59" s="83">
        <v>73</v>
      </c>
      <c r="L59" s="83">
        <v>405</v>
      </c>
      <c r="M59" s="83">
        <v>41</v>
      </c>
      <c r="N59" s="83">
        <v>435</v>
      </c>
      <c r="O59" s="83">
        <v>1</v>
      </c>
      <c r="P59" s="83">
        <v>11</v>
      </c>
      <c r="Q59" s="83">
        <v>14</v>
      </c>
      <c r="R59" s="83">
        <v>119</v>
      </c>
      <c r="S59" s="83">
        <v>154</v>
      </c>
      <c r="T59" s="83">
        <v>501</v>
      </c>
      <c r="U59" s="83">
        <v>3</v>
      </c>
      <c r="V59" s="83">
        <v>21</v>
      </c>
      <c r="W59" s="83">
        <v>1</v>
      </c>
      <c r="X59" s="83">
        <v>1</v>
      </c>
      <c r="Y59" s="83">
        <v>129</v>
      </c>
      <c r="Z59" s="83">
        <v>677</v>
      </c>
      <c r="AA59" s="84">
        <v>9</v>
      </c>
      <c r="AB59" s="84">
        <v>116</v>
      </c>
    </row>
    <row r="60" spans="1:28" ht="18.75" customHeight="1">
      <c r="A60" s="81"/>
      <c r="B60" s="82" t="s">
        <v>165</v>
      </c>
      <c r="C60" s="68">
        <f t="shared" si="20"/>
        <v>505</v>
      </c>
      <c r="D60" s="68">
        <f t="shared" si="20"/>
        <v>3354</v>
      </c>
      <c r="E60" s="84" t="s">
        <v>22</v>
      </c>
      <c r="F60" s="84" t="s">
        <v>22</v>
      </c>
      <c r="G60" s="68">
        <f t="shared" si="21"/>
        <v>505</v>
      </c>
      <c r="H60" s="68">
        <f t="shared" si="21"/>
        <v>3354</v>
      </c>
      <c r="I60" s="83">
        <v>1</v>
      </c>
      <c r="J60" s="83">
        <v>15</v>
      </c>
      <c r="K60" s="83">
        <v>45</v>
      </c>
      <c r="L60" s="83">
        <v>285</v>
      </c>
      <c r="M60" s="83">
        <v>172</v>
      </c>
      <c r="N60" s="83">
        <v>1466</v>
      </c>
      <c r="O60" s="85">
        <v>2</v>
      </c>
      <c r="P60" s="85">
        <v>9</v>
      </c>
      <c r="Q60" s="83">
        <v>11</v>
      </c>
      <c r="R60" s="83">
        <v>83</v>
      </c>
      <c r="S60" s="83">
        <v>153</v>
      </c>
      <c r="T60" s="83">
        <v>856</v>
      </c>
      <c r="U60" s="83">
        <v>7</v>
      </c>
      <c r="V60" s="83">
        <v>48</v>
      </c>
      <c r="W60" s="83">
        <v>2</v>
      </c>
      <c r="X60" s="83">
        <v>4</v>
      </c>
      <c r="Y60" s="83">
        <v>105</v>
      </c>
      <c r="Z60" s="83">
        <v>493</v>
      </c>
      <c r="AA60" s="84">
        <v>7</v>
      </c>
      <c r="AB60" s="84">
        <v>95</v>
      </c>
    </row>
    <row r="61" spans="1:28" ht="18.75" customHeight="1">
      <c r="A61" s="81"/>
      <c r="B61" s="82" t="s">
        <v>166</v>
      </c>
      <c r="C61" s="68">
        <f t="shared" si="20"/>
        <v>213</v>
      </c>
      <c r="D61" s="68">
        <f t="shared" si="20"/>
        <v>1049</v>
      </c>
      <c r="E61" s="83">
        <v>2</v>
      </c>
      <c r="F61" s="83">
        <v>15</v>
      </c>
      <c r="G61" s="68">
        <f t="shared" si="21"/>
        <v>211</v>
      </c>
      <c r="H61" s="68">
        <f t="shared" si="21"/>
        <v>1034</v>
      </c>
      <c r="I61" s="84" t="s">
        <v>22</v>
      </c>
      <c r="J61" s="84" t="s">
        <v>22</v>
      </c>
      <c r="K61" s="83">
        <v>41</v>
      </c>
      <c r="L61" s="83">
        <v>108</v>
      </c>
      <c r="M61" s="83">
        <v>13</v>
      </c>
      <c r="N61" s="83">
        <v>114</v>
      </c>
      <c r="O61" s="85">
        <v>1</v>
      </c>
      <c r="P61" s="85">
        <v>7</v>
      </c>
      <c r="Q61" s="83">
        <v>6</v>
      </c>
      <c r="R61" s="83">
        <v>55</v>
      </c>
      <c r="S61" s="83">
        <v>55</v>
      </c>
      <c r="T61" s="83">
        <v>132</v>
      </c>
      <c r="U61" s="83">
        <v>4</v>
      </c>
      <c r="V61" s="83">
        <v>11</v>
      </c>
      <c r="W61" s="84" t="s">
        <v>22</v>
      </c>
      <c r="X61" s="84" t="s">
        <v>22</v>
      </c>
      <c r="Y61" s="83">
        <v>85</v>
      </c>
      <c r="Z61" s="83">
        <v>521</v>
      </c>
      <c r="AA61" s="84">
        <v>6</v>
      </c>
      <c r="AB61" s="84">
        <v>86</v>
      </c>
    </row>
    <row r="62" spans="1:28" ht="18.75" customHeight="1">
      <c r="A62" s="81"/>
      <c r="B62" s="82" t="s">
        <v>167</v>
      </c>
      <c r="C62" s="68">
        <f t="shared" si="20"/>
        <v>331</v>
      </c>
      <c r="D62" s="68">
        <f t="shared" si="20"/>
        <v>1693</v>
      </c>
      <c r="E62" s="83">
        <v>1</v>
      </c>
      <c r="F62" s="83">
        <v>5</v>
      </c>
      <c r="G62" s="68">
        <f t="shared" si="21"/>
        <v>330</v>
      </c>
      <c r="H62" s="68">
        <f t="shared" si="21"/>
        <v>1688</v>
      </c>
      <c r="I62" s="84" t="s">
        <v>22</v>
      </c>
      <c r="J62" s="84" t="s">
        <v>22</v>
      </c>
      <c r="K62" s="83">
        <v>43</v>
      </c>
      <c r="L62" s="83">
        <v>187</v>
      </c>
      <c r="M62" s="83">
        <v>100</v>
      </c>
      <c r="N62" s="83">
        <v>611</v>
      </c>
      <c r="O62" s="85">
        <v>1</v>
      </c>
      <c r="P62" s="85">
        <v>6</v>
      </c>
      <c r="Q62" s="83">
        <v>6</v>
      </c>
      <c r="R62" s="83">
        <v>74</v>
      </c>
      <c r="S62" s="83">
        <v>88</v>
      </c>
      <c r="T62" s="83">
        <v>285</v>
      </c>
      <c r="U62" s="83">
        <v>4</v>
      </c>
      <c r="V62" s="83">
        <v>62</v>
      </c>
      <c r="W62" s="83">
        <v>1</v>
      </c>
      <c r="X62" s="83">
        <v>3</v>
      </c>
      <c r="Y62" s="83">
        <v>83</v>
      </c>
      <c r="Z62" s="83">
        <v>421</v>
      </c>
      <c r="AA62" s="84">
        <v>4</v>
      </c>
      <c r="AB62" s="84">
        <v>39</v>
      </c>
    </row>
    <row r="63" spans="1:28" ht="18.75" customHeight="1">
      <c r="A63" s="81"/>
      <c r="B63" s="82"/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  <c r="Q63" s="86"/>
      <c r="R63" s="86"/>
      <c r="S63" s="86"/>
      <c r="T63" s="86"/>
      <c r="U63" s="86"/>
      <c r="V63" s="86"/>
      <c r="W63" s="86"/>
      <c r="X63" s="86"/>
      <c r="Y63" s="86"/>
      <c r="Z63" s="86"/>
      <c r="AA63" s="86"/>
      <c r="AB63" s="86"/>
    </row>
    <row r="64" spans="1:28" ht="18.75" customHeight="1">
      <c r="A64" s="228" t="s">
        <v>168</v>
      </c>
      <c r="B64" s="187"/>
      <c r="C64" s="80">
        <f>SUM(C65:C68)</f>
        <v>2392</v>
      </c>
      <c r="D64" s="80">
        <f>SUM(D65:D68)</f>
        <v>14741</v>
      </c>
      <c r="E64" s="80">
        <f aca="true" t="shared" si="22" ref="E64:AB64">SUM(E65:E68)</f>
        <v>31</v>
      </c>
      <c r="F64" s="80">
        <f t="shared" si="22"/>
        <v>390</v>
      </c>
      <c r="G64" s="80">
        <f t="shared" si="22"/>
        <v>2361</v>
      </c>
      <c r="H64" s="80">
        <f t="shared" si="22"/>
        <v>14351</v>
      </c>
      <c r="I64" s="80">
        <f t="shared" si="22"/>
        <v>11</v>
      </c>
      <c r="J64" s="80">
        <f t="shared" si="22"/>
        <v>98</v>
      </c>
      <c r="K64" s="80">
        <f t="shared" si="22"/>
        <v>305</v>
      </c>
      <c r="L64" s="80">
        <f t="shared" si="22"/>
        <v>2274</v>
      </c>
      <c r="M64" s="80">
        <f t="shared" si="22"/>
        <v>183</v>
      </c>
      <c r="N64" s="80">
        <f t="shared" si="22"/>
        <v>2168</v>
      </c>
      <c r="O64" s="80">
        <f t="shared" si="22"/>
        <v>6</v>
      </c>
      <c r="P64" s="80">
        <f t="shared" si="22"/>
        <v>40</v>
      </c>
      <c r="Q64" s="80">
        <f t="shared" si="22"/>
        <v>75</v>
      </c>
      <c r="R64" s="80">
        <f t="shared" si="22"/>
        <v>690</v>
      </c>
      <c r="S64" s="80">
        <f t="shared" si="22"/>
        <v>914</v>
      </c>
      <c r="T64" s="80">
        <f t="shared" si="22"/>
        <v>3250</v>
      </c>
      <c r="U64" s="80">
        <f t="shared" si="22"/>
        <v>31</v>
      </c>
      <c r="V64" s="80">
        <f t="shared" si="22"/>
        <v>342</v>
      </c>
      <c r="W64" s="80">
        <f t="shared" si="22"/>
        <v>14</v>
      </c>
      <c r="X64" s="80">
        <f t="shared" si="22"/>
        <v>34</v>
      </c>
      <c r="Y64" s="80">
        <f t="shared" si="22"/>
        <v>775</v>
      </c>
      <c r="Z64" s="80">
        <f t="shared" si="22"/>
        <v>4775</v>
      </c>
      <c r="AA64" s="80">
        <f t="shared" si="22"/>
        <v>47</v>
      </c>
      <c r="AB64" s="80">
        <f t="shared" si="22"/>
        <v>680</v>
      </c>
    </row>
    <row r="65" spans="1:28" ht="18.75" customHeight="1">
      <c r="A65" s="81"/>
      <c r="B65" s="82" t="s">
        <v>169</v>
      </c>
      <c r="C65" s="68">
        <f aca="true" t="shared" si="23" ref="C65:D68">SUM(E65,G65)</f>
        <v>792</v>
      </c>
      <c r="D65" s="68">
        <f t="shared" si="23"/>
        <v>5055</v>
      </c>
      <c r="E65" s="83">
        <v>9</v>
      </c>
      <c r="F65" s="83">
        <v>87</v>
      </c>
      <c r="G65" s="68">
        <f aca="true" t="shared" si="24" ref="G65:H68">SUM(I65,K65,M65,O65,Q65,S65,U65,W65,Y65,AA65)</f>
        <v>783</v>
      </c>
      <c r="H65" s="68">
        <f t="shared" si="24"/>
        <v>4968</v>
      </c>
      <c r="I65" s="83">
        <v>2</v>
      </c>
      <c r="J65" s="83">
        <v>14</v>
      </c>
      <c r="K65" s="83">
        <v>86</v>
      </c>
      <c r="L65" s="83">
        <v>710</v>
      </c>
      <c r="M65" s="83">
        <v>49</v>
      </c>
      <c r="N65" s="83">
        <v>535</v>
      </c>
      <c r="O65" s="85">
        <v>1</v>
      </c>
      <c r="P65" s="85">
        <v>13</v>
      </c>
      <c r="Q65" s="83">
        <v>31</v>
      </c>
      <c r="R65" s="83">
        <v>256</v>
      </c>
      <c r="S65" s="83">
        <v>311</v>
      </c>
      <c r="T65" s="83">
        <v>1322</v>
      </c>
      <c r="U65" s="83">
        <v>10</v>
      </c>
      <c r="V65" s="83">
        <v>59</v>
      </c>
      <c r="W65" s="83">
        <v>13</v>
      </c>
      <c r="X65" s="83">
        <v>33</v>
      </c>
      <c r="Y65" s="83">
        <v>265</v>
      </c>
      <c r="Z65" s="83">
        <v>1803</v>
      </c>
      <c r="AA65" s="84">
        <v>15</v>
      </c>
      <c r="AB65" s="84">
        <v>223</v>
      </c>
    </row>
    <row r="66" spans="1:28" ht="18.75" customHeight="1">
      <c r="A66" s="81"/>
      <c r="B66" s="82" t="s">
        <v>170</v>
      </c>
      <c r="C66" s="68">
        <f t="shared" si="23"/>
        <v>519</v>
      </c>
      <c r="D66" s="68">
        <f t="shared" si="23"/>
        <v>3080</v>
      </c>
      <c r="E66" s="83">
        <v>8</v>
      </c>
      <c r="F66" s="83">
        <v>108</v>
      </c>
      <c r="G66" s="68">
        <f t="shared" si="24"/>
        <v>511</v>
      </c>
      <c r="H66" s="68">
        <f t="shared" si="24"/>
        <v>2972</v>
      </c>
      <c r="I66" s="83">
        <v>3</v>
      </c>
      <c r="J66" s="83">
        <v>27</v>
      </c>
      <c r="K66" s="83">
        <v>70</v>
      </c>
      <c r="L66" s="83">
        <v>488</v>
      </c>
      <c r="M66" s="83">
        <v>45</v>
      </c>
      <c r="N66" s="83">
        <v>716</v>
      </c>
      <c r="O66" s="85">
        <v>2</v>
      </c>
      <c r="P66" s="85">
        <v>12</v>
      </c>
      <c r="Q66" s="83">
        <v>13</v>
      </c>
      <c r="R66" s="83">
        <v>115</v>
      </c>
      <c r="S66" s="83">
        <v>185</v>
      </c>
      <c r="T66" s="83">
        <v>555</v>
      </c>
      <c r="U66" s="83">
        <v>5</v>
      </c>
      <c r="V66" s="83">
        <v>54</v>
      </c>
      <c r="W66" s="84" t="s">
        <v>22</v>
      </c>
      <c r="X66" s="84" t="s">
        <v>22</v>
      </c>
      <c r="Y66" s="83">
        <v>177</v>
      </c>
      <c r="Z66" s="83">
        <v>866</v>
      </c>
      <c r="AA66" s="84">
        <v>11</v>
      </c>
      <c r="AB66" s="84">
        <v>139</v>
      </c>
    </row>
    <row r="67" spans="1:28" ht="18.75" customHeight="1">
      <c r="A67" s="81"/>
      <c r="B67" s="82" t="s">
        <v>171</v>
      </c>
      <c r="C67" s="68">
        <f t="shared" si="23"/>
        <v>786</v>
      </c>
      <c r="D67" s="68">
        <f t="shared" si="23"/>
        <v>4642</v>
      </c>
      <c r="E67" s="83">
        <v>9</v>
      </c>
      <c r="F67" s="83">
        <v>139</v>
      </c>
      <c r="G67" s="68">
        <f t="shared" si="24"/>
        <v>777</v>
      </c>
      <c r="H67" s="68">
        <f t="shared" si="24"/>
        <v>4503</v>
      </c>
      <c r="I67" s="83">
        <v>4</v>
      </c>
      <c r="J67" s="83">
        <v>48</v>
      </c>
      <c r="K67" s="83">
        <v>80</v>
      </c>
      <c r="L67" s="83">
        <v>558</v>
      </c>
      <c r="M67" s="83">
        <v>63</v>
      </c>
      <c r="N67" s="83">
        <v>648</v>
      </c>
      <c r="O67" s="83">
        <v>2</v>
      </c>
      <c r="P67" s="83">
        <v>14</v>
      </c>
      <c r="Q67" s="83">
        <v>22</v>
      </c>
      <c r="R67" s="83">
        <v>254</v>
      </c>
      <c r="S67" s="83">
        <v>334</v>
      </c>
      <c r="T67" s="83">
        <v>1115</v>
      </c>
      <c r="U67" s="83">
        <v>12</v>
      </c>
      <c r="V67" s="83">
        <v>189</v>
      </c>
      <c r="W67" s="83">
        <v>1</v>
      </c>
      <c r="X67" s="83">
        <v>1</v>
      </c>
      <c r="Y67" s="83">
        <v>245</v>
      </c>
      <c r="Z67" s="83">
        <v>1456</v>
      </c>
      <c r="AA67" s="84">
        <v>14</v>
      </c>
      <c r="AB67" s="84">
        <v>220</v>
      </c>
    </row>
    <row r="68" spans="1:28" ht="18.75" customHeight="1">
      <c r="A68" s="81"/>
      <c r="B68" s="82" t="s">
        <v>172</v>
      </c>
      <c r="C68" s="68">
        <f t="shared" si="23"/>
        <v>295</v>
      </c>
      <c r="D68" s="68">
        <f t="shared" si="23"/>
        <v>1964</v>
      </c>
      <c r="E68" s="83">
        <v>5</v>
      </c>
      <c r="F68" s="83">
        <v>56</v>
      </c>
      <c r="G68" s="68">
        <f t="shared" si="24"/>
        <v>290</v>
      </c>
      <c r="H68" s="68">
        <f t="shared" si="24"/>
        <v>1908</v>
      </c>
      <c r="I68" s="83">
        <v>2</v>
      </c>
      <c r="J68" s="83">
        <v>9</v>
      </c>
      <c r="K68" s="83">
        <v>69</v>
      </c>
      <c r="L68" s="83">
        <v>518</v>
      </c>
      <c r="M68" s="83">
        <v>26</v>
      </c>
      <c r="N68" s="83">
        <v>269</v>
      </c>
      <c r="O68" s="85">
        <v>1</v>
      </c>
      <c r="P68" s="85">
        <v>1</v>
      </c>
      <c r="Q68" s="83">
        <v>9</v>
      </c>
      <c r="R68" s="83">
        <v>65</v>
      </c>
      <c r="S68" s="83">
        <v>84</v>
      </c>
      <c r="T68" s="83">
        <v>258</v>
      </c>
      <c r="U68" s="83">
        <v>4</v>
      </c>
      <c r="V68" s="83">
        <v>40</v>
      </c>
      <c r="W68" s="84" t="s">
        <v>22</v>
      </c>
      <c r="X68" s="84" t="s">
        <v>22</v>
      </c>
      <c r="Y68" s="83">
        <v>88</v>
      </c>
      <c r="Z68" s="83">
        <v>650</v>
      </c>
      <c r="AA68" s="84">
        <v>7</v>
      </c>
      <c r="AB68" s="84">
        <v>98</v>
      </c>
    </row>
    <row r="69" spans="1:28" ht="18.75" customHeight="1">
      <c r="A69" s="81"/>
      <c r="B69" s="82"/>
      <c r="C69" s="86"/>
      <c r="D69" s="86"/>
      <c r="E69" s="86"/>
      <c r="F69" s="86"/>
      <c r="G69" s="86"/>
      <c r="H69" s="86"/>
      <c r="I69" s="86"/>
      <c r="J69" s="86"/>
      <c r="K69" s="86"/>
      <c r="L69" s="86"/>
      <c r="M69" s="86"/>
      <c r="N69" s="86"/>
      <c r="O69" s="86"/>
      <c r="P69" s="86"/>
      <c r="Q69" s="86"/>
      <c r="R69" s="86"/>
      <c r="S69" s="86"/>
      <c r="T69" s="86"/>
      <c r="U69" s="86"/>
      <c r="V69" s="86"/>
      <c r="W69" s="86"/>
      <c r="X69" s="86"/>
      <c r="Y69" s="86"/>
      <c r="Z69" s="86"/>
      <c r="AA69" s="86"/>
      <c r="AB69" s="86"/>
    </row>
    <row r="70" spans="1:28" ht="18.75" customHeight="1">
      <c r="A70" s="228" t="s">
        <v>173</v>
      </c>
      <c r="B70" s="187"/>
      <c r="C70" s="80">
        <f aca="true" t="shared" si="25" ref="C70:H70">SUM(C71)</f>
        <v>492</v>
      </c>
      <c r="D70" s="80">
        <f t="shared" si="25"/>
        <v>3322</v>
      </c>
      <c r="E70" s="80">
        <f t="shared" si="25"/>
        <v>18</v>
      </c>
      <c r="F70" s="80">
        <f t="shared" si="25"/>
        <v>335</v>
      </c>
      <c r="G70" s="80">
        <f t="shared" si="25"/>
        <v>474</v>
      </c>
      <c r="H70" s="80">
        <f t="shared" si="25"/>
        <v>2987</v>
      </c>
      <c r="I70" s="75" t="s">
        <v>22</v>
      </c>
      <c r="J70" s="75" t="s">
        <v>22</v>
      </c>
      <c r="K70" s="80">
        <f aca="true" t="shared" si="26" ref="K70:AB70">SUM(K71)</f>
        <v>65</v>
      </c>
      <c r="L70" s="80">
        <f t="shared" si="26"/>
        <v>393</v>
      </c>
      <c r="M70" s="80">
        <f t="shared" si="26"/>
        <v>24</v>
      </c>
      <c r="N70" s="80">
        <f t="shared" si="26"/>
        <v>593</v>
      </c>
      <c r="O70" s="80">
        <f t="shared" si="26"/>
        <v>2</v>
      </c>
      <c r="P70" s="80">
        <f t="shared" si="26"/>
        <v>8</v>
      </c>
      <c r="Q70" s="80">
        <f t="shared" si="26"/>
        <v>14</v>
      </c>
      <c r="R70" s="80">
        <f t="shared" si="26"/>
        <v>119</v>
      </c>
      <c r="S70" s="80">
        <f t="shared" si="26"/>
        <v>184</v>
      </c>
      <c r="T70" s="80">
        <f t="shared" si="26"/>
        <v>634</v>
      </c>
      <c r="U70" s="80">
        <f t="shared" si="26"/>
        <v>5</v>
      </c>
      <c r="V70" s="80">
        <f t="shared" si="26"/>
        <v>39</v>
      </c>
      <c r="W70" s="80">
        <f t="shared" si="26"/>
        <v>2</v>
      </c>
      <c r="X70" s="80">
        <f t="shared" si="26"/>
        <v>3</v>
      </c>
      <c r="Y70" s="80">
        <f t="shared" si="26"/>
        <v>168</v>
      </c>
      <c r="Z70" s="80">
        <f t="shared" si="26"/>
        <v>1065</v>
      </c>
      <c r="AA70" s="80">
        <f t="shared" si="26"/>
        <v>10</v>
      </c>
      <c r="AB70" s="80">
        <f t="shared" si="26"/>
        <v>133</v>
      </c>
    </row>
    <row r="71" spans="1:28" ht="18.75" customHeight="1">
      <c r="A71" s="88"/>
      <c r="B71" s="89" t="s">
        <v>174</v>
      </c>
      <c r="C71" s="90">
        <f>SUM(E71,G71)</f>
        <v>492</v>
      </c>
      <c r="D71" s="91">
        <f>SUM(F71,H71)</f>
        <v>3322</v>
      </c>
      <c r="E71" s="91">
        <v>18</v>
      </c>
      <c r="F71" s="91">
        <v>335</v>
      </c>
      <c r="G71" s="91">
        <f>SUM(I71,K71,M71,O71,Q71,S71,U71,W71,Y71,AA71)</f>
        <v>474</v>
      </c>
      <c r="H71" s="91">
        <f>SUM(J71,L71,N71,P71,R71,T71,V71,X71,Z71,AB71)</f>
        <v>2987</v>
      </c>
      <c r="I71" s="92" t="s">
        <v>22</v>
      </c>
      <c r="J71" s="92" t="s">
        <v>22</v>
      </c>
      <c r="K71" s="91">
        <v>65</v>
      </c>
      <c r="L71" s="91">
        <v>393</v>
      </c>
      <c r="M71" s="91">
        <v>24</v>
      </c>
      <c r="N71" s="91">
        <v>593</v>
      </c>
      <c r="O71" s="92">
        <v>2</v>
      </c>
      <c r="P71" s="92">
        <v>8</v>
      </c>
      <c r="Q71" s="91">
        <v>14</v>
      </c>
      <c r="R71" s="91">
        <v>119</v>
      </c>
      <c r="S71" s="91">
        <v>184</v>
      </c>
      <c r="T71" s="91">
        <v>634</v>
      </c>
      <c r="U71" s="91">
        <v>5</v>
      </c>
      <c r="V71" s="91">
        <v>39</v>
      </c>
      <c r="W71" s="91">
        <v>2</v>
      </c>
      <c r="X71" s="91">
        <v>3</v>
      </c>
      <c r="Y71" s="91">
        <v>168</v>
      </c>
      <c r="Z71" s="91">
        <v>1065</v>
      </c>
      <c r="AA71" s="92">
        <v>10</v>
      </c>
      <c r="AB71" s="92">
        <v>133</v>
      </c>
    </row>
    <row r="72" spans="1:28" ht="18.75" customHeight="1">
      <c r="A72" s="1" t="s">
        <v>175</v>
      </c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</row>
    <row r="73" spans="1:28" ht="18.75" customHeight="1">
      <c r="A73" s="1" t="s">
        <v>24</v>
      </c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</row>
  </sheetData>
  <sheetProtection/>
  <mergeCells count="61">
    <mergeCell ref="A43:B43"/>
    <mergeCell ref="A50:B50"/>
    <mergeCell ref="A56:B56"/>
    <mergeCell ref="A64:B64"/>
    <mergeCell ref="A70:B70"/>
    <mergeCell ref="A20:B20"/>
    <mergeCell ref="A21:B21"/>
    <mergeCell ref="A22:B22"/>
    <mergeCell ref="A24:B24"/>
    <mergeCell ref="A27:B27"/>
    <mergeCell ref="A33:B33"/>
    <mergeCell ref="A14:B14"/>
    <mergeCell ref="A15:B15"/>
    <mergeCell ref="A16:B16"/>
    <mergeCell ref="A17:B17"/>
    <mergeCell ref="A18:B18"/>
    <mergeCell ref="A19:B19"/>
    <mergeCell ref="Z7:Z8"/>
    <mergeCell ref="AA7:AA8"/>
    <mergeCell ref="AB7:AB8"/>
    <mergeCell ref="A10:B10"/>
    <mergeCell ref="A11:B11"/>
    <mergeCell ref="A12:B12"/>
    <mergeCell ref="T7:T8"/>
    <mergeCell ref="U7:U8"/>
    <mergeCell ref="V7:V8"/>
    <mergeCell ref="W7:W8"/>
    <mergeCell ref="X7:X8"/>
    <mergeCell ref="Y7:Y8"/>
    <mergeCell ref="N7:N8"/>
    <mergeCell ref="O7:O8"/>
    <mergeCell ref="P7:P8"/>
    <mergeCell ref="Q7:Q8"/>
    <mergeCell ref="R7:R8"/>
    <mergeCell ref="S7:S8"/>
    <mergeCell ref="H7:H8"/>
    <mergeCell ref="I7:I8"/>
    <mergeCell ref="J7:J8"/>
    <mergeCell ref="K7:K8"/>
    <mergeCell ref="L7:L8"/>
    <mergeCell ref="M7:M8"/>
    <mergeCell ref="S5:T6"/>
    <mergeCell ref="U5:V6"/>
    <mergeCell ref="W5:X6"/>
    <mergeCell ref="Y5:Z6"/>
    <mergeCell ref="AA5:AB6"/>
    <mergeCell ref="C7:C8"/>
    <mergeCell ref="D7:D8"/>
    <mergeCell ref="E7:E8"/>
    <mergeCell ref="F7:F8"/>
    <mergeCell ref="G7:G8"/>
    <mergeCell ref="A2:AB2"/>
    <mergeCell ref="A5:B8"/>
    <mergeCell ref="C5:D6"/>
    <mergeCell ref="E5:F6"/>
    <mergeCell ref="G5:H6"/>
    <mergeCell ref="I5:J6"/>
    <mergeCell ref="K5:L6"/>
    <mergeCell ref="M5:N6"/>
    <mergeCell ref="O5:P6"/>
    <mergeCell ref="Q5:R6"/>
  </mergeCells>
  <printOptions horizontalCentered="1" verticalCentered="1"/>
  <pageMargins left="0.5118110236220472" right="0.31496062992125984" top="0.5511811023622047" bottom="0.35433070866141736" header="0" footer="0"/>
  <pageSetup horizontalDpi="600" verticalDpi="600" orientation="landscape" paperSize="8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Z73"/>
  <sheetViews>
    <sheetView zoomScalePageLayoutView="0" workbookViewId="0" topLeftCell="A1">
      <selection activeCell="A96" sqref="A96"/>
    </sheetView>
  </sheetViews>
  <sheetFormatPr defaultColWidth="10.59765625" defaultRowHeight="18.75" customHeight="1"/>
  <cols>
    <col min="1" max="1" width="2.5" style="0" customWidth="1"/>
    <col min="2" max="2" width="11.19921875" style="0" customWidth="1"/>
  </cols>
  <sheetData>
    <row r="2" spans="1:26" ht="18.75" customHeight="1">
      <c r="A2" s="203" t="s">
        <v>176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203"/>
      <c r="V2" s="203"/>
      <c r="W2" s="203"/>
      <c r="X2" s="203"/>
      <c r="Y2" s="203"/>
      <c r="Z2" s="203"/>
    </row>
    <row r="3" spans="1:26" ht="18.75" customHeight="1">
      <c r="A3" s="225" t="s">
        <v>177</v>
      </c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5"/>
      <c r="P3" s="225"/>
      <c r="Q3" s="225"/>
      <c r="R3" s="225"/>
      <c r="S3" s="225"/>
      <c r="T3" s="225"/>
      <c r="U3" s="225"/>
      <c r="V3" s="225"/>
      <c r="W3" s="225"/>
      <c r="X3" s="225"/>
      <c r="Y3" s="225"/>
      <c r="Z3" s="225"/>
    </row>
    <row r="4" spans="1:26" ht="18.75" customHeight="1" thickBot="1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</row>
    <row r="5" spans="1:26" ht="18.75" customHeight="1">
      <c r="A5" s="204" t="s">
        <v>178</v>
      </c>
      <c r="B5" s="205"/>
      <c r="C5" s="229" t="s">
        <v>106</v>
      </c>
      <c r="D5" s="230"/>
      <c r="E5" s="229" t="s">
        <v>107</v>
      </c>
      <c r="F5" s="230"/>
      <c r="G5" s="229" t="s">
        <v>108</v>
      </c>
      <c r="H5" s="230"/>
      <c r="I5" s="229" t="s">
        <v>109</v>
      </c>
      <c r="J5" s="230"/>
      <c r="K5" s="229" t="s">
        <v>110</v>
      </c>
      <c r="L5" s="230"/>
      <c r="M5" s="229" t="s">
        <v>111</v>
      </c>
      <c r="N5" s="230"/>
      <c r="O5" s="231" t="s">
        <v>179</v>
      </c>
      <c r="P5" s="232"/>
      <c r="Q5" s="229" t="s">
        <v>113</v>
      </c>
      <c r="R5" s="230"/>
      <c r="S5" s="229" t="s">
        <v>114</v>
      </c>
      <c r="T5" s="230"/>
      <c r="U5" s="229" t="s">
        <v>115</v>
      </c>
      <c r="V5" s="230"/>
      <c r="W5" s="229" t="s">
        <v>116</v>
      </c>
      <c r="X5" s="230"/>
      <c r="Y5" s="229" t="s">
        <v>117</v>
      </c>
      <c r="Z5" s="233"/>
    </row>
    <row r="6" spans="1:26" ht="18.75" customHeight="1">
      <c r="A6" s="208"/>
      <c r="B6" s="207"/>
      <c r="C6" s="222" t="s">
        <v>119</v>
      </c>
      <c r="D6" s="222" t="s">
        <v>120</v>
      </c>
      <c r="E6" s="222" t="s">
        <v>119</v>
      </c>
      <c r="F6" s="222" t="s">
        <v>120</v>
      </c>
      <c r="G6" s="222" t="s">
        <v>119</v>
      </c>
      <c r="H6" s="222" t="s">
        <v>120</v>
      </c>
      <c r="I6" s="222" t="s">
        <v>119</v>
      </c>
      <c r="J6" s="222" t="s">
        <v>120</v>
      </c>
      <c r="K6" s="222" t="s">
        <v>119</v>
      </c>
      <c r="L6" s="222" t="s">
        <v>120</v>
      </c>
      <c r="M6" s="222" t="s">
        <v>119</v>
      </c>
      <c r="N6" s="222" t="s">
        <v>120</v>
      </c>
      <c r="O6" s="222" t="s">
        <v>119</v>
      </c>
      <c r="P6" s="222" t="s">
        <v>120</v>
      </c>
      <c r="Q6" s="222" t="s">
        <v>119</v>
      </c>
      <c r="R6" s="222" t="s">
        <v>120</v>
      </c>
      <c r="S6" s="222" t="s">
        <v>119</v>
      </c>
      <c r="T6" s="222" t="s">
        <v>120</v>
      </c>
      <c r="U6" s="222" t="s">
        <v>119</v>
      </c>
      <c r="V6" s="222" t="s">
        <v>120</v>
      </c>
      <c r="W6" s="222" t="s">
        <v>119</v>
      </c>
      <c r="X6" s="222" t="s">
        <v>120</v>
      </c>
      <c r="Y6" s="222" t="s">
        <v>119</v>
      </c>
      <c r="Z6" s="224" t="s">
        <v>120</v>
      </c>
    </row>
    <row r="7" spans="1:26" ht="18.75" customHeight="1">
      <c r="A7" s="209"/>
      <c r="B7" s="210"/>
      <c r="C7" s="223"/>
      <c r="D7" s="223"/>
      <c r="E7" s="223"/>
      <c r="F7" s="223"/>
      <c r="G7" s="223"/>
      <c r="H7" s="223"/>
      <c r="I7" s="223"/>
      <c r="J7" s="223"/>
      <c r="K7" s="223"/>
      <c r="L7" s="223"/>
      <c r="M7" s="223"/>
      <c r="N7" s="223"/>
      <c r="O7" s="223"/>
      <c r="P7" s="223"/>
      <c r="Q7" s="223"/>
      <c r="R7" s="223"/>
      <c r="S7" s="223"/>
      <c r="T7" s="223"/>
      <c r="U7" s="223"/>
      <c r="V7" s="223"/>
      <c r="W7" s="223"/>
      <c r="X7" s="223"/>
      <c r="Y7" s="223"/>
      <c r="Z7" s="217"/>
    </row>
    <row r="8" spans="1:26" ht="18.75" customHeight="1">
      <c r="A8" s="72"/>
      <c r="B8" s="73"/>
      <c r="C8" s="65"/>
      <c r="D8" s="67" t="s">
        <v>121</v>
      </c>
      <c r="E8" s="65"/>
      <c r="F8" s="67" t="s">
        <v>121</v>
      </c>
      <c r="G8" s="65"/>
      <c r="H8" s="67" t="s">
        <v>121</v>
      </c>
      <c r="I8" s="65"/>
      <c r="J8" s="67" t="s">
        <v>121</v>
      </c>
      <c r="K8" s="65"/>
      <c r="L8" s="67" t="s">
        <v>121</v>
      </c>
      <c r="M8" s="65"/>
      <c r="N8" s="67" t="s">
        <v>121</v>
      </c>
      <c r="O8" s="65"/>
      <c r="P8" s="67" t="s">
        <v>121</v>
      </c>
      <c r="Q8" s="65"/>
      <c r="R8" s="67" t="s">
        <v>121</v>
      </c>
      <c r="S8" s="65"/>
      <c r="T8" s="67" t="s">
        <v>121</v>
      </c>
      <c r="U8" s="65"/>
      <c r="V8" s="67" t="s">
        <v>121</v>
      </c>
      <c r="W8" s="65"/>
      <c r="X8" s="67" t="s">
        <v>121</v>
      </c>
      <c r="Y8" s="65"/>
      <c r="Z8" s="67" t="s">
        <v>121</v>
      </c>
    </row>
    <row r="9" spans="1:26" ht="18.75" customHeight="1">
      <c r="A9" s="225" t="s">
        <v>122</v>
      </c>
      <c r="B9" s="234"/>
      <c r="C9" s="68">
        <f>SUM(E9,G9)</f>
        <v>75709</v>
      </c>
      <c r="D9" s="68">
        <f>SUM(F9,H9)</f>
        <v>584077</v>
      </c>
      <c r="E9" s="93">
        <v>228</v>
      </c>
      <c r="F9" s="94">
        <v>2979</v>
      </c>
      <c r="G9" s="68">
        <f>SUM(I9,K9,M9,O9,Q9,S9,U9,W9,Y9,AA9)</f>
        <v>75481</v>
      </c>
      <c r="H9" s="68">
        <f>SUM(J9,L9,N9,P9,R9,T9,V9,X9,Z9,AB9)</f>
        <v>581098</v>
      </c>
      <c r="I9" s="93">
        <v>58</v>
      </c>
      <c r="J9" s="94">
        <v>561</v>
      </c>
      <c r="K9" s="93">
        <v>8612</v>
      </c>
      <c r="L9" s="94">
        <v>63080</v>
      </c>
      <c r="M9" s="93">
        <v>12861</v>
      </c>
      <c r="N9" s="94">
        <v>143709</v>
      </c>
      <c r="O9" s="93">
        <v>44</v>
      </c>
      <c r="P9" s="94">
        <v>1905</v>
      </c>
      <c r="Q9" s="93">
        <v>1840</v>
      </c>
      <c r="R9" s="94">
        <v>34381</v>
      </c>
      <c r="S9" s="93">
        <v>29728</v>
      </c>
      <c r="T9" s="94">
        <v>174609</v>
      </c>
      <c r="U9" s="93">
        <v>1301</v>
      </c>
      <c r="V9" s="94">
        <v>18254</v>
      </c>
      <c r="W9" s="93">
        <v>2303</v>
      </c>
      <c r="X9" s="94">
        <v>6054</v>
      </c>
      <c r="Y9" s="93">
        <v>18734</v>
      </c>
      <c r="Z9" s="94">
        <v>138545</v>
      </c>
    </row>
    <row r="10" spans="1:26" ht="18.75" customHeight="1">
      <c r="A10" s="226" t="s">
        <v>123</v>
      </c>
      <c r="B10" s="227"/>
      <c r="C10" s="70">
        <f>C13</f>
        <v>69983</v>
      </c>
      <c r="D10" s="70">
        <f>D13</f>
        <v>541965</v>
      </c>
      <c r="E10" s="70">
        <v>233</v>
      </c>
      <c r="F10" s="70">
        <v>2601</v>
      </c>
      <c r="G10" s="70">
        <f>G13</f>
        <v>69750</v>
      </c>
      <c r="H10" s="70">
        <f>H13</f>
        <v>539364</v>
      </c>
      <c r="I10" s="70">
        <v>52</v>
      </c>
      <c r="J10" s="70">
        <v>475</v>
      </c>
      <c r="K10" s="70">
        <v>8106</v>
      </c>
      <c r="L10" s="70">
        <v>57678</v>
      </c>
      <c r="M10" s="70">
        <v>10354</v>
      </c>
      <c r="N10" s="70">
        <v>117557</v>
      </c>
      <c r="O10" s="70">
        <v>34</v>
      </c>
      <c r="P10" s="70">
        <v>1609</v>
      </c>
      <c r="Q10" s="70">
        <v>1853</v>
      </c>
      <c r="R10" s="70">
        <v>30428</v>
      </c>
      <c r="S10" s="70">
        <v>27269</v>
      </c>
      <c r="T10" s="70">
        <v>168869</v>
      </c>
      <c r="U10" s="70">
        <v>1244</v>
      </c>
      <c r="V10" s="70">
        <v>15784</v>
      </c>
      <c r="W10" s="70">
        <v>2235</v>
      </c>
      <c r="X10" s="70">
        <v>5884</v>
      </c>
      <c r="Y10" s="70">
        <v>18603</v>
      </c>
      <c r="Z10" s="70">
        <v>141080</v>
      </c>
    </row>
    <row r="11" spans="1:26" ht="18.75" customHeight="1">
      <c r="A11" s="225" t="s">
        <v>180</v>
      </c>
      <c r="B11" s="235"/>
      <c r="C11" s="71">
        <f>100*(C10-C9)/C$9</f>
        <v>-7.563169504286148</v>
      </c>
      <c r="D11" s="71">
        <f aca="true" t="shared" si="0" ref="D11:Z11">100*(D10-D9)/D$9</f>
        <v>-7.210008269457623</v>
      </c>
      <c r="E11" s="71">
        <f t="shared" si="0"/>
        <v>2.192982456140351</v>
      </c>
      <c r="F11" s="71">
        <f t="shared" si="0"/>
        <v>-12.688821752265861</v>
      </c>
      <c r="G11" s="71">
        <f>100*(G10-G9)/G$9</f>
        <v>-7.592639207217711</v>
      </c>
      <c r="H11" s="71">
        <f>100*(H10-H9)/H$9</f>
        <v>-7.181921121738502</v>
      </c>
      <c r="I11" s="71">
        <f t="shared" si="0"/>
        <v>-10.344827586206897</v>
      </c>
      <c r="J11" s="71">
        <f t="shared" si="0"/>
        <v>-15.329768270944742</v>
      </c>
      <c r="K11" s="71">
        <f t="shared" si="0"/>
        <v>-5.875522526706921</v>
      </c>
      <c r="L11" s="71">
        <f t="shared" si="0"/>
        <v>-8.563728598604946</v>
      </c>
      <c r="M11" s="71">
        <f t="shared" si="0"/>
        <v>-19.49304097659591</v>
      </c>
      <c r="N11" s="71">
        <f t="shared" si="0"/>
        <v>-18.197886005747726</v>
      </c>
      <c r="O11" s="71">
        <f t="shared" si="0"/>
        <v>-22.727272727272727</v>
      </c>
      <c r="P11" s="71">
        <f t="shared" si="0"/>
        <v>-15.538057742782152</v>
      </c>
      <c r="Q11" s="71">
        <f t="shared" si="0"/>
        <v>0.7065217391304348</v>
      </c>
      <c r="R11" s="71">
        <f t="shared" si="0"/>
        <v>-11.497629504668277</v>
      </c>
      <c r="S11" s="71">
        <f t="shared" si="0"/>
        <v>-8.271663078579117</v>
      </c>
      <c r="T11" s="71">
        <f t="shared" si="0"/>
        <v>-3.2873448676757784</v>
      </c>
      <c r="U11" s="71">
        <f t="shared" si="0"/>
        <v>-4.381245196003075</v>
      </c>
      <c r="V11" s="71">
        <f t="shared" si="0"/>
        <v>-13.5312808151638</v>
      </c>
      <c r="W11" s="71">
        <f t="shared" si="0"/>
        <v>-2.952670429874077</v>
      </c>
      <c r="X11" s="71">
        <f t="shared" si="0"/>
        <v>-2.80806078625702</v>
      </c>
      <c r="Y11" s="71">
        <f t="shared" si="0"/>
        <v>-0.6992633714102701</v>
      </c>
      <c r="Z11" s="71">
        <f t="shared" si="0"/>
        <v>1.8297304125013534</v>
      </c>
    </row>
    <row r="12" spans="1:26" ht="18.75" customHeight="1">
      <c r="A12" s="72"/>
      <c r="B12" s="73"/>
      <c r="C12" s="74"/>
      <c r="D12" s="74"/>
      <c r="E12" s="86"/>
      <c r="F12" s="86"/>
      <c r="G12" s="74"/>
      <c r="H12" s="74"/>
      <c r="I12" s="86"/>
      <c r="J12" s="86"/>
      <c r="K12" s="86"/>
      <c r="L12" s="86"/>
      <c r="M12" s="95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6"/>
      <c r="Y12" s="86"/>
      <c r="Z12" s="86"/>
    </row>
    <row r="13" spans="1:26" ht="18.75" customHeight="1">
      <c r="A13" s="236" t="s">
        <v>181</v>
      </c>
      <c r="B13" s="187"/>
      <c r="C13" s="70">
        <f>SUM(C14:C23,C26,C32,C42,C49,C55,C63,C69)</f>
        <v>69983</v>
      </c>
      <c r="D13" s="70">
        <f>SUM(D14:D23,D26,D32,D42,D49,D55,D63,D69)</f>
        <v>541965</v>
      </c>
      <c r="E13" s="96">
        <v>233</v>
      </c>
      <c r="F13" s="96">
        <v>2601</v>
      </c>
      <c r="G13" s="70">
        <f>SUM(G14:G23,G26,G32,G42,G49,G55,G63,G69)</f>
        <v>69750</v>
      </c>
      <c r="H13" s="70">
        <f>SUM(H14:H23,H26,H32,H42,H49,H55,H63,H69)</f>
        <v>539364</v>
      </c>
      <c r="I13" s="96">
        <v>52</v>
      </c>
      <c r="J13" s="96">
        <v>475</v>
      </c>
      <c r="K13" s="96">
        <v>8106</v>
      </c>
      <c r="L13" s="96">
        <v>57678</v>
      </c>
      <c r="M13" s="96">
        <v>10354</v>
      </c>
      <c r="N13" s="96">
        <v>117557</v>
      </c>
      <c r="O13" s="96">
        <v>34</v>
      </c>
      <c r="P13" s="96">
        <v>1609</v>
      </c>
      <c r="Q13" s="96">
        <v>1853</v>
      </c>
      <c r="R13" s="96">
        <v>30428</v>
      </c>
      <c r="S13" s="96">
        <v>27269</v>
      </c>
      <c r="T13" s="96">
        <v>168869</v>
      </c>
      <c r="U13" s="96">
        <v>1244</v>
      </c>
      <c r="V13" s="96">
        <v>15784</v>
      </c>
      <c r="W13" s="96">
        <v>2235</v>
      </c>
      <c r="X13" s="96">
        <v>5884</v>
      </c>
      <c r="Y13" s="96">
        <v>18603</v>
      </c>
      <c r="Z13" s="96">
        <v>141080</v>
      </c>
    </row>
    <row r="14" spans="1:26" ht="18.75" customHeight="1">
      <c r="A14" s="228" t="s">
        <v>126</v>
      </c>
      <c r="B14" s="237"/>
      <c r="C14" s="70">
        <f>SUM(E14,G14)</f>
        <v>28943</v>
      </c>
      <c r="D14" s="70">
        <f>SUM(F14,H14)</f>
        <v>242386</v>
      </c>
      <c r="E14" s="70">
        <v>36</v>
      </c>
      <c r="F14" s="70">
        <v>273</v>
      </c>
      <c r="G14" s="70">
        <f>SUM(I14,K14,M14,O14,Q14,S14,U14,W14,Y14,AA14)</f>
        <v>28907</v>
      </c>
      <c r="H14" s="70">
        <f>SUM(J14,L14,N14,P14,R14,T14,V14,X14,Z14,AB14)</f>
        <v>242113</v>
      </c>
      <c r="I14" s="70">
        <v>7</v>
      </c>
      <c r="J14" s="70">
        <v>39</v>
      </c>
      <c r="K14" s="70">
        <v>2856</v>
      </c>
      <c r="L14" s="70">
        <v>25404</v>
      </c>
      <c r="M14" s="70">
        <v>2583</v>
      </c>
      <c r="N14" s="70">
        <v>28325</v>
      </c>
      <c r="O14" s="70">
        <v>8</v>
      </c>
      <c r="P14" s="70">
        <v>513</v>
      </c>
      <c r="Q14" s="70">
        <v>857</v>
      </c>
      <c r="R14" s="70">
        <v>16001</v>
      </c>
      <c r="S14" s="70">
        <v>12388</v>
      </c>
      <c r="T14" s="70">
        <v>88500</v>
      </c>
      <c r="U14" s="70">
        <v>663</v>
      </c>
      <c r="V14" s="70">
        <v>10282</v>
      </c>
      <c r="W14" s="70">
        <v>1371</v>
      </c>
      <c r="X14" s="70">
        <v>3998</v>
      </c>
      <c r="Y14" s="70">
        <v>8174</v>
      </c>
      <c r="Z14" s="70">
        <v>69051</v>
      </c>
    </row>
    <row r="15" spans="1:26" ht="18.75" customHeight="1">
      <c r="A15" s="228" t="s">
        <v>127</v>
      </c>
      <c r="B15" s="237"/>
      <c r="C15" s="70">
        <f aca="true" t="shared" si="1" ref="C15:D21">SUM(E15,G15)</f>
        <v>3383</v>
      </c>
      <c r="D15" s="70">
        <f t="shared" si="1"/>
        <v>25684</v>
      </c>
      <c r="E15" s="70">
        <v>7</v>
      </c>
      <c r="F15" s="70">
        <v>166</v>
      </c>
      <c r="G15" s="70">
        <f aca="true" t="shared" si="2" ref="G15:H21">SUM(I15,K15,M15,O15,Q15,S15,U15,W15,Y15,AA15)</f>
        <v>3376</v>
      </c>
      <c r="H15" s="70">
        <f t="shared" si="2"/>
        <v>25518</v>
      </c>
      <c r="I15" s="70">
        <v>4</v>
      </c>
      <c r="J15" s="70">
        <v>44</v>
      </c>
      <c r="K15" s="70">
        <v>356</v>
      </c>
      <c r="L15" s="70">
        <v>2725</v>
      </c>
      <c r="M15" s="70">
        <v>283</v>
      </c>
      <c r="N15" s="70">
        <v>4327</v>
      </c>
      <c r="O15" s="70">
        <v>6</v>
      </c>
      <c r="P15" s="70">
        <v>350</v>
      </c>
      <c r="Q15" s="70">
        <v>93</v>
      </c>
      <c r="R15" s="70">
        <v>1391</v>
      </c>
      <c r="S15" s="70">
        <v>1510</v>
      </c>
      <c r="T15" s="70">
        <v>7393</v>
      </c>
      <c r="U15" s="70">
        <v>73</v>
      </c>
      <c r="V15" s="70">
        <v>662</v>
      </c>
      <c r="W15" s="70">
        <v>79</v>
      </c>
      <c r="X15" s="70">
        <v>158</v>
      </c>
      <c r="Y15" s="70">
        <v>972</v>
      </c>
      <c r="Z15" s="70">
        <v>8468</v>
      </c>
    </row>
    <row r="16" spans="1:26" ht="18.75" customHeight="1">
      <c r="A16" s="228" t="s">
        <v>128</v>
      </c>
      <c r="B16" s="237"/>
      <c r="C16" s="70">
        <f t="shared" si="1"/>
        <v>6828</v>
      </c>
      <c r="D16" s="70">
        <f t="shared" si="1"/>
        <v>50300</v>
      </c>
      <c r="E16" s="70">
        <v>15</v>
      </c>
      <c r="F16" s="70">
        <v>84</v>
      </c>
      <c r="G16" s="70">
        <f t="shared" si="2"/>
        <v>6813</v>
      </c>
      <c r="H16" s="70">
        <f t="shared" si="2"/>
        <v>50216</v>
      </c>
      <c r="I16" s="70">
        <v>2</v>
      </c>
      <c r="J16" s="70">
        <v>10</v>
      </c>
      <c r="K16" s="70">
        <v>739</v>
      </c>
      <c r="L16" s="70">
        <v>4579</v>
      </c>
      <c r="M16" s="70">
        <v>1503</v>
      </c>
      <c r="N16" s="70">
        <v>14984</v>
      </c>
      <c r="O16" s="70">
        <v>4</v>
      </c>
      <c r="P16" s="70">
        <v>222</v>
      </c>
      <c r="Q16" s="70">
        <v>139</v>
      </c>
      <c r="R16" s="70">
        <v>2454</v>
      </c>
      <c r="S16" s="70">
        <v>2487</v>
      </c>
      <c r="T16" s="70">
        <v>14274</v>
      </c>
      <c r="U16" s="70">
        <v>119</v>
      </c>
      <c r="V16" s="70">
        <v>1086</v>
      </c>
      <c r="W16" s="70">
        <v>176</v>
      </c>
      <c r="X16" s="70">
        <v>414</v>
      </c>
      <c r="Y16" s="70">
        <v>1644</v>
      </c>
      <c r="Z16" s="70">
        <v>12193</v>
      </c>
    </row>
    <row r="17" spans="1:26" ht="18.75" customHeight="1">
      <c r="A17" s="228" t="s">
        <v>129</v>
      </c>
      <c r="B17" s="237"/>
      <c r="C17" s="70">
        <f t="shared" si="1"/>
        <v>1815</v>
      </c>
      <c r="D17" s="70">
        <f t="shared" si="1"/>
        <v>8893</v>
      </c>
      <c r="E17" s="70">
        <v>11</v>
      </c>
      <c r="F17" s="70">
        <v>218</v>
      </c>
      <c r="G17" s="70">
        <f t="shared" si="2"/>
        <v>1804</v>
      </c>
      <c r="H17" s="70">
        <f t="shared" si="2"/>
        <v>8675</v>
      </c>
      <c r="I17" s="75" t="s">
        <v>22</v>
      </c>
      <c r="J17" s="75" t="s">
        <v>22</v>
      </c>
      <c r="K17" s="70">
        <v>152</v>
      </c>
      <c r="L17" s="70">
        <v>1475</v>
      </c>
      <c r="M17" s="70">
        <v>483</v>
      </c>
      <c r="N17" s="70">
        <v>2299</v>
      </c>
      <c r="O17" s="70">
        <v>3</v>
      </c>
      <c r="P17" s="70">
        <v>52</v>
      </c>
      <c r="Q17" s="70">
        <v>30</v>
      </c>
      <c r="R17" s="70">
        <v>230</v>
      </c>
      <c r="S17" s="70">
        <v>667</v>
      </c>
      <c r="T17" s="70">
        <v>2514</v>
      </c>
      <c r="U17" s="70">
        <v>24</v>
      </c>
      <c r="V17" s="70">
        <v>205</v>
      </c>
      <c r="W17" s="70">
        <v>9</v>
      </c>
      <c r="X17" s="70">
        <v>18</v>
      </c>
      <c r="Y17" s="70">
        <v>436</v>
      </c>
      <c r="Z17" s="70">
        <v>1882</v>
      </c>
    </row>
    <row r="18" spans="1:26" ht="18.75" customHeight="1">
      <c r="A18" s="228" t="s">
        <v>130</v>
      </c>
      <c r="B18" s="237"/>
      <c r="C18" s="70">
        <f t="shared" si="1"/>
        <v>1347</v>
      </c>
      <c r="D18" s="70">
        <f t="shared" si="1"/>
        <v>7647</v>
      </c>
      <c r="E18" s="70">
        <v>14</v>
      </c>
      <c r="F18" s="70">
        <v>285</v>
      </c>
      <c r="G18" s="70">
        <f t="shared" si="2"/>
        <v>1333</v>
      </c>
      <c r="H18" s="70">
        <f t="shared" si="2"/>
        <v>7362</v>
      </c>
      <c r="I18" s="70">
        <v>3</v>
      </c>
      <c r="J18" s="70">
        <v>19</v>
      </c>
      <c r="K18" s="70">
        <v>177</v>
      </c>
      <c r="L18" s="70">
        <v>1287</v>
      </c>
      <c r="M18" s="70">
        <v>118</v>
      </c>
      <c r="N18" s="70">
        <v>1647</v>
      </c>
      <c r="O18" s="70">
        <v>4</v>
      </c>
      <c r="P18" s="70">
        <v>95</v>
      </c>
      <c r="Q18" s="70">
        <v>50</v>
      </c>
      <c r="R18" s="70">
        <v>385</v>
      </c>
      <c r="S18" s="70">
        <v>548</v>
      </c>
      <c r="T18" s="70">
        <v>1904</v>
      </c>
      <c r="U18" s="70">
        <v>15</v>
      </c>
      <c r="V18" s="70">
        <v>149</v>
      </c>
      <c r="W18" s="70">
        <v>1</v>
      </c>
      <c r="X18" s="70">
        <v>7</v>
      </c>
      <c r="Y18" s="70">
        <v>417</v>
      </c>
      <c r="Z18" s="70">
        <v>1869</v>
      </c>
    </row>
    <row r="19" spans="1:26" ht="18.75" customHeight="1">
      <c r="A19" s="228" t="s">
        <v>131</v>
      </c>
      <c r="B19" s="237"/>
      <c r="C19" s="70">
        <f t="shared" si="1"/>
        <v>3866</v>
      </c>
      <c r="D19" s="70">
        <f t="shared" si="1"/>
        <v>28238</v>
      </c>
      <c r="E19" s="70">
        <v>4</v>
      </c>
      <c r="F19" s="70">
        <v>45</v>
      </c>
      <c r="G19" s="70">
        <f t="shared" si="2"/>
        <v>3862</v>
      </c>
      <c r="H19" s="70">
        <f t="shared" si="2"/>
        <v>28193</v>
      </c>
      <c r="I19" s="75" t="s">
        <v>22</v>
      </c>
      <c r="J19" s="75" t="s">
        <v>22</v>
      </c>
      <c r="K19" s="70">
        <v>356</v>
      </c>
      <c r="L19" s="70">
        <v>1976</v>
      </c>
      <c r="M19" s="70">
        <v>744</v>
      </c>
      <c r="N19" s="70">
        <v>7381</v>
      </c>
      <c r="O19" s="70">
        <v>1</v>
      </c>
      <c r="P19" s="70">
        <v>9</v>
      </c>
      <c r="Q19" s="70">
        <v>66</v>
      </c>
      <c r="R19" s="70">
        <v>905</v>
      </c>
      <c r="S19" s="70">
        <v>1566</v>
      </c>
      <c r="T19" s="70">
        <v>8231</v>
      </c>
      <c r="U19" s="70">
        <v>51</v>
      </c>
      <c r="V19" s="70">
        <v>497</v>
      </c>
      <c r="W19" s="70">
        <v>142</v>
      </c>
      <c r="X19" s="70">
        <v>249</v>
      </c>
      <c r="Y19" s="70">
        <v>936</v>
      </c>
      <c r="Z19" s="70">
        <v>8945</v>
      </c>
    </row>
    <row r="20" spans="1:26" ht="18.75" customHeight="1">
      <c r="A20" s="228" t="s">
        <v>132</v>
      </c>
      <c r="B20" s="237"/>
      <c r="C20" s="70">
        <f t="shared" si="1"/>
        <v>1692</v>
      </c>
      <c r="D20" s="70">
        <f t="shared" si="1"/>
        <v>10440</v>
      </c>
      <c r="E20" s="70">
        <v>9</v>
      </c>
      <c r="F20" s="70">
        <v>38</v>
      </c>
      <c r="G20" s="70">
        <f t="shared" si="2"/>
        <v>1683</v>
      </c>
      <c r="H20" s="70">
        <f t="shared" si="2"/>
        <v>10402</v>
      </c>
      <c r="I20" s="75" t="s">
        <v>22</v>
      </c>
      <c r="J20" s="75" t="s">
        <v>22</v>
      </c>
      <c r="K20" s="70">
        <v>224</v>
      </c>
      <c r="L20" s="70">
        <v>1375</v>
      </c>
      <c r="M20" s="70">
        <v>242</v>
      </c>
      <c r="N20" s="70">
        <v>2826</v>
      </c>
      <c r="O20" s="70">
        <v>1</v>
      </c>
      <c r="P20" s="70">
        <v>8</v>
      </c>
      <c r="Q20" s="70">
        <v>45</v>
      </c>
      <c r="R20" s="70">
        <v>415</v>
      </c>
      <c r="S20" s="70">
        <v>632</v>
      </c>
      <c r="T20" s="70">
        <v>2969</v>
      </c>
      <c r="U20" s="70">
        <v>19</v>
      </c>
      <c r="V20" s="70">
        <v>220</v>
      </c>
      <c r="W20" s="70">
        <v>28</v>
      </c>
      <c r="X20" s="70">
        <v>56</v>
      </c>
      <c r="Y20" s="70">
        <v>492</v>
      </c>
      <c r="Z20" s="70">
        <v>2533</v>
      </c>
    </row>
    <row r="21" spans="1:26" ht="18.75" customHeight="1">
      <c r="A21" s="228" t="s">
        <v>133</v>
      </c>
      <c r="B21" s="237"/>
      <c r="C21" s="70">
        <f t="shared" si="1"/>
        <v>2968</v>
      </c>
      <c r="D21" s="70">
        <f t="shared" si="1"/>
        <v>33036</v>
      </c>
      <c r="E21" s="70">
        <v>19</v>
      </c>
      <c r="F21" s="70">
        <v>232</v>
      </c>
      <c r="G21" s="70">
        <f t="shared" si="2"/>
        <v>2949</v>
      </c>
      <c r="H21" s="70">
        <f t="shared" si="2"/>
        <v>32804</v>
      </c>
      <c r="I21" s="75" t="s">
        <v>22</v>
      </c>
      <c r="J21" s="75" t="s">
        <v>22</v>
      </c>
      <c r="K21" s="70">
        <v>418</v>
      </c>
      <c r="L21" s="70">
        <v>2637</v>
      </c>
      <c r="M21" s="70">
        <v>499</v>
      </c>
      <c r="N21" s="70">
        <v>12574</v>
      </c>
      <c r="O21" s="70">
        <v>2</v>
      </c>
      <c r="P21" s="70">
        <v>16</v>
      </c>
      <c r="Q21" s="70">
        <v>104</v>
      </c>
      <c r="R21" s="70">
        <v>2621</v>
      </c>
      <c r="S21" s="70">
        <v>1033</v>
      </c>
      <c r="T21" s="70">
        <v>8565</v>
      </c>
      <c r="U21" s="70">
        <v>40</v>
      </c>
      <c r="V21" s="70">
        <v>405</v>
      </c>
      <c r="W21" s="70">
        <v>86</v>
      </c>
      <c r="X21" s="70">
        <v>261</v>
      </c>
      <c r="Y21" s="70">
        <v>767</v>
      </c>
      <c r="Z21" s="70">
        <v>5725</v>
      </c>
    </row>
    <row r="22" spans="1:26" ht="18.75" customHeight="1">
      <c r="A22" s="77"/>
      <c r="B22" s="78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97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</row>
    <row r="23" spans="1:26" ht="18.75" customHeight="1">
      <c r="A23" s="228" t="s">
        <v>134</v>
      </c>
      <c r="B23" s="237"/>
      <c r="C23" s="80">
        <f aca="true" t="shared" si="3" ref="C23:H23">SUM(C24)</f>
        <v>919</v>
      </c>
      <c r="D23" s="80">
        <f t="shared" si="3"/>
        <v>4348</v>
      </c>
      <c r="E23" s="80">
        <f t="shared" si="3"/>
        <v>1</v>
      </c>
      <c r="F23" s="80">
        <f t="shared" si="3"/>
        <v>19</v>
      </c>
      <c r="G23" s="80">
        <f t="shared" si="3"/>
        <v>918</v>
      </c>
      <c r="H23" s="80">
        <f t="shared" si="3"/>
        <v>4329</v>
      </c>
      <c r="I23" s="75" t="s">
        <v>22</v>
      </c>
      <c r="J23" s="75" t="s">
        <v>22</v>
      </c>
      <c r="K23" s="80">
        <f>SUM(K24)</f>
        <v>54</v>
      </c>
      <c r="L23" s="80">
        <f>SUM(L24)</f>
        <v>170</v>
      </c>
      <c r="M23" s="80">
        <f>SUM(M24)</f>
        <v>401</v>
      </c>
      <c r="N23" s="80">
        <f>SUM(N24)</f>
        <v>1237</v>
      </c>
      <c r="O23" s="75" t="s">
        <v>22</v>
      </c>
      <c r="P23" s="75" t="s">
        <v>22</v>
      </c>
      <c r="Q23" s="80">
        <f aca="true" t="shared" si="4" ref="Q23:Z23">SUM(Q24)</f>
        <v>3</v>
      </c>
      <c r="R23" s="80">
        <f t="shared" si="4"/>
        <v>45</v>
      </c>
      <c r="S23" s="80">
        <f t="shared" si="4"/>
        <v>257</v>
      </c>
      <c r="T23" s="80">
        <f t="shared" si="4"/>
        <v>950</v>
      </c>
      <c r="U23" s="80">
        <f t="shared" si="4"/>
        <v>9</v>
      </c>
      <c r="V23" s="80">
        <f t="shared" si="4"/>
        <v>68</v>
      </c>
      <c r="W23" s="80">
        <f t="shared" si="4"/>
        <v>21</v>
      </c>
      <c r="X23" s="80">
        <f t="shared" si="4"/>
        <v>24</v>
      </c>
      <c r="Y23" s="80">
        <f t="shared" si="4"/>
        <v>173</v>
      </c>
      <c r="Z23" s="80">
        <f t="shared" si="4"/>
        <v>1835</v>
      </c>
    </row>
    <row r="24" spans="1:26" ht="18.75" customHeight="1">
      <c r="A24" s="81"/>
      <c r="B24" s="82" t="s">
        <v>135</v>
      </c>
      <c r="C24" s="68">
        <f>SUM(E24,G24)</f>
        <v>919</v>
      </c>
      <c r="D24" s="68">
        <f>SUM(F24,H24)</f>
        <v>4348</v>
      </c>
      <c r="E24" s="83">
        <v>1</v>
      </c>
      <c r="F24" s="83">
        <v>19</v>
      </c>
      <c r="G24" s="68">
        <f>SUM(I24,K24,M24,O24,Q24,S24,U24,W24,Y24,AA24)</f>
        <v>918</v>
      </c>
      <c r="H24" s="68">
        <f>SUM(J24,L24,N24,P24,R24,T24,V24,X24,Z24,AB24)</f>
        <v>4329</v>
      </c>
      <c r="I24" s="84" t="s">
        <v>22</v>
      </c>
      <c r="J24" s="84" t="s">
        <v>22</v>
      </c>
      <c r="K24" s="83">
        <v>54</v>
      </c>
      <c r="L24" s="83">
        <v>170</v>
      </c>
      <c r="M24" s="83">
        <v>401</v>
      </c>
      <c r="N24" s="83">
        <v>1237</v>
      </c>
      <c r="O24" s="84" t="s">
        <v>22</v>
      </c>
      <c r="P24" s="84" t="s">
        <v>22</v>
      </c>
      <c r="Q24" s="83">
        <v>3</v>
      </c>
      <c r="R24" s="83">
        <v>45</v>
      </c>
      <c r="S24" s="83">
        <v>257</v>
      </c>
      <c r="T24" s="83">
        <v>950</v>
      </c>
      <c r="U24" s="83">
        <v>9</v>
      </c>
      <c r="V24" s="83">
        <v>68</v>
      </c>
      <c r="W24" s="83">
        <v>21</v>
      </c>
      <c r="X24" s="83">
        <v>24</v>
      </c>
      <c r="Y24" s="83">
        <v>173</v>
      </c>
      <c r="Z24" s="83">
        <v>1835</v>
      </c>
    </row>
    <row r="25" spans="1:26" ht="18.75" customHeight="1">
      <c r="A25" s="81"/>
      <c r="B25" s="82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95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86"/>
    </row>
    <row r="26" spans="1:26" ht="18.75" customHeight="1">
      <c r="A26" s="228" t="s">
        <v>136</v>
      </c>
      <c r="B26" s="237"/>
      <c r="C26" s="80">
        <f aca="true" t="shared" si="5" ref="C26:N26">SUM(C27:C30)</f>
        <v>2710</v>
      </c>
      <c r="D26" s="80">
        <f t="shared" si="5"/>
        <v>23960</v>
      </c>
      <c r="E26" s="80">
        <f t="shared" si="5"/>
        <v>9</v>
      </c>
      <c r="F26" s="80">
        <f t="shared" si="5"/>
        <v>58</v>
      </c>
      <c r="G26" s="80">
        <f t="shared" si="5"/>
        <v>2701</v>
      </c>
      <c r="H26" s="80">
        <f t="shared" si="5"/>
        <v>23902</v>
      </c>
      <c r="I26" s="80">
        <f t="shared" si="5"/>
        <v>4</v>
      </c>
      <c r="J26" s="80">
        <f t="shared" si="5"/>
        <v>54</v>
      </c>
      <c r="K26" s="80">
        <f t="shared" si="5"/>
        <v>418</v>
      </c>
      <c r="L26" s="80">
        <f t="shared" si="5"/>
        <v>2050</v>
      </c>
      <c r="M26" s="80">
        <f t="shared" si="5"/>
        <v>749</v>
      </c>
      <c r="N26" s="80">
        <f t="shared" si="5"/>
        <v>12198</v>
      </c>
      <c r="O26" s="75" t="s">
        <v>22</v>
      </c>
      <c r="P26" s="75" t="s">
        <v>22</v>
      </c>
      <c r="Q26" s="80">
        <f aca="true" t="shared" si="6" ref="Q26:Z26">SUM(Q27:Q30)</f>
        <v>73</v>
      </c>
      <c r="R26" s="80">
        <f t="shared" si="6"/>
        <v>1052</v>
      </c>
      <c r="S26" s="80">
        <f t="shared" si="6"/>
        <v>843</v>
      </c>
      <c r="T26" s="80">
        <f t="shared" si="6"/>
        <v>4599</v>
      </c>
      <c r="U26" s="80">
        <f t="shared" si="6"/>
        <v>31</v>
      </c>
      <c r="V26" s="80">
        <f t="shared" si="6"/>
        <v>268</v>
      </c>
      <c r="W26" s="80">
        <f t="shared" si="6"/>
        <v>33</v>
      </c>
      <c r="X26" s="80">
        <f t="shared" si="6"/>
        <v>59</v>
      </c>
      <c r="Y26" s="80">
        <f t="shared" si="6"/>
        <v>550</v>
      </c>
      <c r="Z26" s="80">
        <f t="shared" si="6"/>
        <v>3622</v>
      </c>
    </row>
    <row r="27" spans="1:26" ht="18.75" customHeight="1">
      <c r="A27" s="81"/>
      <c r="B27" s="82" t="s">
        <v>137</v>
      </c>
      <c r="C27" s="68">
        <f aca="true" t="shared" si="7" ref="C27:D30">SUM(E27,G27)</f>
        <v>783</v>
      </c>
      <c r="D27" s="68">
        <f t="shared" si="7"/>
        <v>7399</v>
      </c>
      <c r="E27" s="84">
        <v>1</v>
      </c>
      <c r="F27" s="84">
        <v>5</v>
      </c>
      <c r="G27" s="68">
        <f aca="true" t="shared" si="8" ref="G27:H30">SUM(I27,K27,M27,O27,Q27,S27,U27,W27,Y27,AA27)</f>
        <v>782</v>
      </c>
      <c r="H27" s="68">
        <f t="shared" si="8"/>
        <v>7394</v>
      </c>
      <c r="I27" s="84" t="s">
        <v>22</v>
      </c>
      <c r="J27" s="84" t="s">
        <v>22</v>
      </c>
      <c r="K27" s="83">
        <v>95</v>
      </c>
      <c r="L27" s="83">
        <v>376</v>
      </c>
      <c r="M27" s="83">
        <v>270</v>
      </c>
      <c r="N27" s="83">
        <v>4867</v>
      </c>
      <c r="O27" s="84" t="s">
        <v>22</v>
      </c>
      <c r="P27" s="84" t="s">
        <v>22</v>
      </c>
      <c r="Q27" s="83">
        <v>24</v>
      </c>
      <c r="R27" s="83">
        <v>382</v>
      </c>
      <c r="S27" s="83">
        <v>221</v>
      </c>
      <c r="T27" s="83">
        <v>1054</v>
      </c>
      <c r="U27" s="83">
        <v>5</v>
      </c>
      <c r="V27" s="83">
        <v>74</v>
      </c>
      <c r="W27" s="83">
        <v>8</v>
      </c>
      <c r="X27" s="83">
        <v>16</v>
      </c>
      <c r="Y27" s="83">
        <v>159</v>
      </c>
      <c r="Z27" s="83">
        <v>625</v>
      </c>
    </row>
    <row r="28" spans="1:26" ht="18.75" customHeight="1">
      <c r="A28" s="81"/>
      <c r="B28" s="82" t="s">
        <v>138</v>
      </c>
      <c r="C28" s="68">
        <f t="shared" si="7"/>
        <v>1071</v>
      </c>
      <c r="D28" s="68">
        <f t="shared" si="7"/>
        <v>6692</v>
      </c>
      <c r="E28" s="83">
        <v>4</v>
      </c>
      <c r="F28" s="83">
        <v>32</v>
      </c>
      <c r="G28" s="68">
        <f t="shared" si="8"/>
        <v>1067</v>
      </c>
      <c r="H28" s="68">
        <f t="shared" si="8"/>
        <v>6660</v>
      </c>
      <c r="I28" s="83">
        <v>1</v>
      </c>
      <c r="J28" s="83">
        <v>15</v>
      </c>
      <c r="K28" s="83">
        <v>150</v>
      </c>
      <c r="L28" s="83">
        <v>660</v>
      </c>
      <c r="M28" s="83">
        <v>289</v>
      </c>
      <c r="N28" s="83">
        <v>2646</v>
      </c>
      <c r="O28" s="84" t="s">
        <v>22</v>
      </c>
      <c r="P28" s="84" t="s">
        <v>22</v>
      </c>
      <c r="Q28" s="83">
        <v>13</v>
      </c>
      <c r="R28" s="83">
        <v>160</v>
      </c>
      <c r="S28" s="83">
        <v>385</v>
      </c>
      <c r="T28" s="83">
        <v>1790</v>
      </c>
      <c r="U28" s="83">
        <v>12</v>
      </c>
      <c r="V28" s="83">
        <v>117</v>
      </c>
      <c r="W28" s="83">
        <v>11</v>
      </c>
      <c r="X28" s="83">
        <v>18</v>
      </c>
      <c r="Y28" s="83">
        <v>206</v>
      </c>
      <c r="Z28" s="83">
        <v>1254</v>
      </c>
    </row>
    <row r="29" spans="1:26" ht="18.75" customHeight="1">
      <c r="A29" s="81"/>
      <c r="B29" s="82" t="s">
        <v>139</v>
      </c>
      <c r="C29" s="68">
        <f t="shared" si="7"/>
        <v>591</v>
      </c>
      <c r="D29" s="68">
        <f t="shared" si="7"/>
        <v>5994</v>
      </c>
      <c r="E29" s="83">
        <v>2</v>
      </c>
      <c r="F29" s="83">
        <v>13</v>
      </c>
      <c r="G29" s="68">
        <f t="shared" si="8"/>
        <v>589</v>
      </c>
      <c r="H29" s="68">
        <f t="shared" si="8"/>
        <v>5981</v>
      </c>
      <c r="I29" s="83">
        <v>3</v>
      </c>
      <c r="J29" s="83">
        <v>39</v>
      </c>
      <c r="K29" s="83">
        <v>112</v>
      </c>
      <c r="L29" s="83">
        <v>658</v>
      </c>
      <c r="M29" s="83">
        <v>116</v>
      </c>
      <c r="N29" s="83">
        <v>2323</v>
      </c>
      <c r="O29" s="84" t="s">
        <v>22</v>
      </c>
      <c r="P29" s="84" t="s">
        <v>22</v>
      </c>
      <c r="Q29" s="83">
        <v>24</v>
      </c>
      <c r="R29" s="83">
        <v>339</v>
      </c>
      <c r="S29" s="83">
        <v>186</v>
      </c>
      <c r="T29" s="83">
        <v>1057</v>
      </c>
      <c r="U29" s="83">
        <v>8</v>
      </c>
      <c r="V29" s="83">
        <v>54</v>
      </c>
      <c r="W29" s="83">
        <v>13</v>
      </c>
      <c r="X29" s="83">
        <v>22</v>
      </c>
      <c r="Y29" s="83">
        <v>127</v>
      </c>
      <c r="Z29" s="83">
        <v>1489</v>
      </c>
    </row>
    <row r="30" spans="1:26" ht="18.75" customHeight="1">
      <c r="A30" s="81"/>
      <c r="B30" s="82" t="s">
        <v>140</v>
      </c>
      <c r="C30" s="68">
        <f t="shared" si="7"/>
        <v>265</v>
      </c>
      <c r="D30" s="68">
        <f t="shared" si="7"/>
        <v>3875</v>
      </c>
      <c r="E30" s="83">
        <v>2</v>
      </c>
      <c r="F30" s="83">
        <v>8</v>
      </c>
      <c r="G30" s="68">
        <f t="shared" si="8"/>
        <v>263</v>
      </c>
      <c r="H30" s="68">
        <f t="shared" si="8"/>
        <v>3867</v>
      </c>
      <c r="I30" s="85" t="s">
        <v>22</v>
      </c>
      <c r="J30" s="85" t="s">
        <v>22</v>
      </c>
      <c r="K30" s="83">
        <v>61</v>
      </c>
      <c r="L30" s="83">
        <v>356</v>
      </c>
      <c r="M30" s="83">
        <v>74</v>
      </c>
      <c r="N30" s="83">
        <v>2362</v>
      </c>
      <c r="O30" s="84" t="s">
        <v>22</v>
      </c>
      <c r="P30" s="84" t="s">
        <v>22</v>
      </c>
      <c r="Q30" s="83">
        <v>12</v>
      </c>
      <c r="R30" s="83">
        <v>171</v>
      </c>
      <c r="S30" s="83">
        <v>51</v>
      </c>
      <c r="T30" s="83">
        <v>698</v>
      </c>
      <c r="U30" s="83">
        <v>6</v>
      </c>
      <c r="V30" s="83">
        <v>23</v>
      </c>
      <c r="W30" s="84">
        <v>1</v>
      </c>
      <c r="X30" s="84">
        <v>3</v>
      </c>
      <c r="Y30" s="83">
        <v>58</v>
      </c>
      <c r="Z30" s="83">
        <v>254</v>
      </c>
    </row>
    <row r="31" spans="1:26" ht="18.75" customHeight="1">
      <c r="A31" s="81"/>
      <c r="B31" s="82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95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</row>
    <row r="32" spans="1:26" ht="18.75" customHeight="1">
      <c r="A32" s="228" t="s">
        <v>141</v>
      </c>
      <c r="B32" s="237"/>
      <c r="C32" s="80">
        <f aca="true" t="shared" si="9" ref="C32:Z32">SUM(C33:C40)</f>
        <v>4270</v>
      </c>
      <c r="D32" s="80">
        <f t="shared" si="9"/>
        <v>37258</v>
      </c>
      <c r="E32" s="80">
        <f t="shared" si="9"/>
        <v>16</v>
      </c>
      <c r="F32" s="80">
        <f t="shared" si="9"/>
        <v>120</v>
      </c>
      <c r="G32" s="80">
        <f t="shared" si="9"/>
        <v>4254</v>
      </c>
      <c r="H32" s="80">
        <f t="shared" si="9"/>
        <v>37138</v>
      </c>
      <c r="I32" s="80">
        <f t="shared" si="9"/>
        <v>9</v>
      </c>
      <c r="J32" s="80">
        <f t="shared" si="9"/>
        <v>131</v>
      </c>
      <c r="K32" s="80">
        <f t="shared" si="9"/>
        <v>615</v>
      </c>
      <c r="L32" s="80">
        <f t="shared" si="9"/>
        <v>4179</v>
      </c>
      <c r="M32" s="80">
        <f t="shared" si="9"/>
        <v>466</v>
      </c>
      <c r="N32" s="80">
        <f t="shared" si="9"/>
        <v>7444</v>
      </c>
      <c r="O32" s="80">
        <f t="shared" si="9"/>
        <v>2</v>
      </c>
      <c r="P32" s="80">
        <f t="shared" si="9"/>
        <v>103</v>
      </c>
      <c r="Q32" s="80">
        <f t="shared" si="9"/>
        <v>141</v>
      </c>
      <c r="R32" s="80">
        <f t="shared" si="9"/>
        <v>2343</v>
      </c>
      <c r="S32" s="80">
        <f t="shared" si="9"/>
        <v>1647</v>
      </c>
      <c r="T32" s="80">
        <f t="shared" si="9"/>
        <v>13452</v>
      </c>
      <c r="U32" s="80">
        <f t="shared" si="9"/>
        <v>68</v>
      </c>
      <c r="V32" s="80">
        <f t="shared" si="9"/>
        <v>658</v>
      </c>
      <c r="W32" s="80">
        <f t="shared" si="9"/>
        <v>179</v>
      </c>
      <c r="X32" s="80">
        <f t="shared" si="9"/>
        <v>415</v>
      </c>
      <c r="Y32" s="80">
        <f t="shared" si="9"/>
        <v>1127</v>
      </c>
      <c r="Z32" s="80">
        <f t="shared" si="9"/>
        <v>8413</v>
      </c>
    </row>
    <row r="33" spans="1:26" ht="18.75" customHeight="1">
      <c r="A33" s="81"/>
      <c r="B33" s="82" t="s">
        <v>142</v>
      </c>
      <c r="C33" s="68">
        <f aca="true" t="shared" si="10" ref="C33:D40">SUM(E33,G33)</f>
        <v>692</v>
      </c>
      <c r="D33" s="68">
        <f t="shared" si="10"/>
        <v>4083</v>
      </c>
      <c r="E33" s="83">
        <v>1</v>
      </c>
      <c r="F33" s="83">
        <v>14</v>
      </c>
      <c r="G33" s="68">
        <f aca="true" t="shared" si="11" ref="G33:H40">SUM(I33,K33,M33,O33,Q33,S33,U33,W33,Y33,AA33)</f>
        <v>691</v>
      </c>
      <c r="H33" s="68">
        <f t="shared" si="11"/>
        <v>4069</v>
      </c>
      <c r="I33" s="83">
        <v>1</v>
      </c>
      <c r="J33" s="83">
        <v>3</v>
      </c>
      <c r="K33" s="83">
        <v>106</v>
      </c>
      <c r="L33" s="83">
        <v>458</v>
      </c>
      <c r="M33" s="83">
        <v>150</v>
      </c>
      <c r="N33" s="83">
        <v>1645</v>
      </c>
      <c r="O33" s="84" t="s">
        <v>22</v>
      </c>
      <c r="P33" s="84" t="s">
        <v>22</v>
      </c>
      <c r="Q33" s="83">
        <v>24</v>
      </c>
      <c r="R33" s="83">
        <v>395</v>
      </c>
      <c r="S33" s="83">
        <v>238</v>
      </c>
      <c r="T33" s="83">
        <v>857</v>
      </c>
      <c r="U33" s="83">
        <v>10</v>
      </c>
      <c r="V33" s="83">
        <v>69</v>
      </c>
      <c r="W33" s="83">
        <v>14</v>
      </c>
      <c r="X33" s="83">
        <v>20</v>
      </c>
      <c r="Y33" s="83">
        <v>148</v>
      </c>
      <c r="Z33" s="83">
        <v>622</v>
      </c>
    </row>
    <row r="34" spans="1:26" ht="18.75" customHeight="1">
      <c r="A34" s="81"/>
      <c r="B34" s="82" t="s">
        <v>143</v>
      </c>
      <c r="C34" s="68">
        <f t="shared" si="10"/>
        <v>880</v>
      </c>
      <c r="D34" s="68">
        <f t="shared" si="10"/>
        <v>8817</v>
      </c>
      <c r="E34" s="83">
        <v>7</v>
      </c>
      <c r="F34" s="83">
        <v>42</v>
      </c>
      <c r="G34" s="68">
        <f t="shared" si="11"/>
        <v>873</v>
      </c>
      <c r="H34" s="68">
        <f t="shared" si="11"/>
        <v>8775</v>
      </c>
      <c r="I34" s="83">
        <v>3</v>
      </c>
      <c r="J34" s="83">
        <v>70</v>
      </c>
      <c r="K34" s="83">
        <v>161</v>
      </c>
      <c r="L34" s="83">
        <v>898</v>
      </c>
      <c r="M34" s="83">
        <v>98</v>
      </c>
      <c r="N34" s="83">
        <v>2821</v>
      </c>
      <c r="O34" s="84" t="s">
        <v>22</v>
      </c>
      <c r="P34" s="84" t="s">
        <v>22</v>
      </c>
      <c r="Q34" s="83">
        <v>29</v>
      </c>
      <c r="R34" s="83">
        <v>458</v>
      </c>
      <c r="S34" s="83">
        <v>324</v>
      </c>
      <c r="T34" s="83">
        <v>2842</v>
      </c>
      <c r="U34" s="83">
        <v>12</v>
      </c>
      <c r="V34" s="83">
        <v>82</v>
      </c>
      <c r="W34" s="83">
        <v>9</v>
      </c>
      <c r="X34" s="83">
        <v>17</v>
      </c>
      <c r="Y34" s="83">
        <v>237</v>
      </c>
      <c r="Z34" s="83">
        <v>1587</v>
      </c>
    </row>
    <row r="35" spans="1:26" ht="18.75" customHeight="1">
      <c r="A35" s="81"/>
      <c r="B35" s="82" t="s">
        <v>144</v>
      </c>
      <c r="C35" s="68">
        <f t="shared" si="10"/>
        <v>2259</v>
      </c>
      <c r="D35" s="68">
        <f t="shared" si="10"/>
        <v>21869</v>
      </c>
      <c r="E35" s="83">
        <v>1</v>
      </c>
      <c r="F35" s="83">
        <v>1</v>
      </c>
      <c r="G35" s="68">
        <f t="shared" si="11"/>
        <v>2258</v>
      </c>
      <c r="H35" s="68">
        <f t="shared" si="11"/>
        <v>21868</v>
      </c>
      <c r="I35" s="84" t="s">
        <v>22</v>
      </c>
      <c r="J35" s="84" t="s">
        <v>22</v>
      </c>
      <c r="K35" s="83">
        <v>265</v>
      </c>
      <c r="L35" s="83">
        <v>2137</v>
      </c>
      <c r="M35" s="83">
        <v>170</v>
      </c>
      <c r="N35" s="83">
        <v>2633</v>
      </c>
      <c r="O35" s="84" t="s">
        <v>22</v>
      </c>
      <c r="P35" s="84" t="s">
        <v>22</v>
      </c>
      <c r="Q35" s="83">
        <v>77</v>
      </c>
      <c r="R35" s="83">
        <v>1436</v>
      </c>
      <c r="S35" s="83">
        <v>943</v>
      </c>
      <c r="T35" s="83">
        <v>9322</v>
      </c>
      <c r="U35" s="83">
        <v>43</v>
      </c>
      <c r="V35" s="83">
        <v>492</v>
      </c>
      <c r="W35" s="83">
        <v>155</v>
      </c>
      <c r="X35" s="83">
        <v>377</v>
      </c>
      <c r="Y35" s="83">
        <v>605</v>
      </c>
      <c r="Z35" s="83">
        <v>5471</v>
      </c>
    </row>
    <row r="36" spans="1:26" ht="18.75" customHeight="1">
      <c r="A36" s="81"/>
      <c r="B36" s="82" t="s">
        <v>145</v>
      </c>
      <c r="C36" s="68">
        <f t="shared" si="10"/>
        <v>71</v>
      </c>
      <c r="D36" s="68">
        <f t="shared" si="10"/>
        <v>329</v>
      </c>
      <c r="E36" s="83">
        <v>2</v>
      </c>
      <c r="F36" s="83">
        <v>10</v>
      </c>
      <c r="G36" s="68">
        <f t="shared" si="11"/>
        <v>69</v>
      </c>
      <c r="H36" s="68">
        <f t="shared" si="11"/>
        <v>319</v>
      </c>
      <c r="I36" s="84">
        <v>1</v>
      </c>
      <c r="J36" s="84">
        <v>6</v>
      </c>
      <c r="K36" s="83">
        <v>11</v>
      </c>
      <c r="L36" s="83">
        <v>85</v>
      </c>
      <c r="M36" s="83">
        <v>13</v>
      </c>
      <c r="N36" s="83">
        <v>95</v>
      </c>
      <c r="O36" s="84" t="s">
        <v>22</v>
      </c>
      <c r="P36" s="84" t="s">
        <v>22</v>
      </c>
      <c r="Q36" s="83">
        <v>1</v>
      </c>
      <c r="R36" s="83">
        <v>5</v>
      </c>
      <c r="S36" s="83">
        <v>20</v>
      </c>
      <c r="T36" s="83">
        <v>48</v>
      </c>
      <c r="U36" s="83">
        <v>1</v>
      </c>
      <c r="V36" s="83">
        <v>3</v>
      </c>
      <c r="W36" s="83">
        <v>1</v>
      </c>
      <c r="X36" s="83">
        <v>1</v>
      </c>
      <c r="Y36" s="83">
        <v>21</v>
      </c>
      <c r="Z36" s="83">
        <v>76</v>
      </c>
    </row>
    <row r="37" spans="1:26" ht="18.75" customHeight="1">
      <c r="A37" s="81"/>
      <c r="B37" s="82" t="s">
        <v>146</v>
      </c>
      <c r="C37" s="68">
        <f t="shared" si="10"/>
        <v>77</v>
      </c>
      <c r="D37" s="68">
        <f t="shared" si="10"/>
        <v>539</v>
      </c>
      <c r="E37" s="83">
        <v>1</v>
      </c>
      <c r="F37" s="83">
        <v>5</v>
      </c>
      <c r="G37" s="68">
        <f t="shared" si="11"/>
        <v>76</v>
      </c>
      <c r="H37" s="68">
        <f t="shared" si="11"/>
        <v>534</v>
      </c>
      <c r="I37" s="83">
        <v>1</v>
      </c>
      <c r="J37" s="83">
        <v>17</v>
      </c>
      <c r="K37" s="83">
        <v>12</v>
      </c>
      <c r="L37" s="83">
        <v>135</v>
      </c>
      <c r="M37" s="83">
        <v>8</v>
      </c>
      <c r="N37" s="83">
        <v>79</v>
      </c>
      <c r="O37" s="84">
        <v>1</v>
      </c>
      <c r="P37" s="84">
        <v>99</v>
      </c>
      <c r="Q37" s="83">
        <v>2</v>
      </c>
      <c r="R37" s="83">
        <v>11</v>
      </c>
      <c r="S37" s="83">
        <v>30</v>
      </c>
      <c r="T37" s="83">
        <v>101</v>
      </c>
      <c r="U37" s="84" t="s">
        <v>22</v>
      </c>
      <c r="V37" s="84" t="s">
        <v>22</v>
      </c>
      <c r="W37" s="84" t="s">
        <v>22</v>
      </c>
      <c r="X37" s="84" t="s">
        <v>22</v>
      </c>
      <c r="Y37" s="83">
        <v>22</v>
      </c>
      <c r="Z37" s="83">
        <v>92</v>
      </c>
    </row>
    <row r="38" spans="1:26" ht="18.75" customHeight="1">
      <c r="A38" s="81"/>
      <c r="B38" s="82" t="s">
        <v>147</v>
      </c>
      <c r="C38" s="68">
        <f t="shared" si="10"/>
        <v>117</v>
      </c>
      <c r="D38" s="68">
        <f t="shared" si="10"/>
        <v>572</v>
      </c>
      <c r="E38" s="84" t="s">
        <v>22</v>
      </c>
      <c r="F38" s="84" t="s">
        <v>22</v>
      </c>
      <c r="G38" s="68">
        <f t="shared" si="11"/>
        <v>117</v>
      </c>
      <c r="H38" s="68">
        <f t="shared" si="11"/>
        <v>572</v>
      </c>
      <c r="I38" s="83">
        <v>2</v>
      </c>
      <c r="J38" s="83">
        <v>21</v>
      </c>
      <c r="K38" s="83">
        <v>37</v>
      </c>
      <c r="L38" s="83">
        <v>164</v>
      </c>
      <c r="M38" s="83">
        <v>12</v>
      </c>
      <c r="N38" s="83">
        <v>31</v>
      </c>
      <c r="O38" s="84" t="s">
        <v>22</v>
      </c>
      <c r="P38" s="84" t="s">
        <v>22</v>
      </c>
      <c r="Q38" s="83">
        <v>2</v>
      </c>
      <c r="R38" s="83">
        <v>4</v>
      </c>
      <c r="S38" s="83">
        <v>39</v>
      </c>
      <c r="T38" s="83">
        <v>116</v>
      </c>
      <c r="U38" s="83">
        <v>1</v>
      </c>
      <c r="V38" s="83">
        <v>6</v>
      </c>
      <c r="W38" s="84" t="s">
        <v>22</v>
      </c>
      <c r="X38" s="84" t="s">
        <v>22</v>
      </c>
      <c r="Y38" s="83">
        <v>24</v>
      </c>
      <c r="Z38" s="83">
        <v>230</v>
      </c>
    </row>
    <row r="39" spans="1:26" ht="18.75" customHeight="1">
      <c r="A39" s="81"/>
      <c r="B39" s="82" t="s">
        <v>148</v>
      </c>
      <c r="C39" s="68">
        <f t="shared" si="10"/>
        <v>69</v>
      </c>
      <c r="D39" s="68">
        <f t="shared" si="10"/>
        <v>387</v>
      </c>
      <c r="E39" s="84" t="s">
        <v>22</v>
      </c>
      <c r="F39" s="84" t="s">
        <v>22</v>
      </c>
      <c r="G39" s="68">
        <f t="shared" si="11"/>
        <v>69</v>
      </c>
      <c r="H39" s="68">
        <f t="shared" si="11"/>
        <v>387</v>
      </c>
      <c r="I39" s="84" t="s">
        <v>22</v>
      </c>
      <c r="J39" s="84" t="s">
        <v>22</v>
      </c>
      <c r="K39" s="83">
        <v>6</v>
      </c>
      <c r="L39" s="83">
        <v>75</v>
      </c>
      <c r="M39" s="83">
        <v>5</v>
      </c>
      <c r="N39" s="83">
        <v>33</v>
      </c>
      <c r="O39" s="83">
        <v>1</v>
      </c>
      <c r="P39" s="83">
        <v>4</v>
      </c>
      <c r="Q39" s="83">
        <v>4</v>
      </c>
      <c r="R39" s="83">
        <v>25</v>
      </c>
      <c r="S39" s="83">
        <v>17</v>
      </c>
      <c r="T39" s="83">
        <v>53</v>
      </c>
      <c r="U39" s="84" t="s">
        <v>22</v>
      </c>
      <c r="V39" s="84" t="s">
        <v>22</v>
      </c>
      <c r="W39" s="84" t="s">
        <v>22</v>
      </c>
      <c r="X39" s="84" t="s">
        <v>22</v>
      </c>
      <c r="Y39" s="83">
        <v>36</v>
      </c>
      <c r="Z39" s="83">
        <v>197</v>
      </c>
    </row>
    <row r="40" spans="1:26" ht="18.75" customHeight="1">
      <c r="A40" s="81"/>
      <c r="B40" s="82" t="s">
        <v>149</v>
      </c>
      <c r="C40" s="68">
        <f t="shared" si="10"/>
        <v>105</v>
      </c>
      <c r="D40" s="68">
        <f t="shared" si="10"/>
        <v>662</v>
      </c>
      <c r="E40" s="83">
        <v>4</v>
      </c>
      <c r="F40" s="83">
        <v>48</v>
      </c>
      <c r="G40" s="68">
        <f t="shared" si="11"/>
        <v>101</v>
      </c>
      <c r="H40" s="68">
        <f t="shared" si="11"/>
        <v>614</v>
      </c>
      <c r="I40" s="83">
        <v>1</v>
      </c>
      <c r="J40" s="83">
        <v>14</v>
      </c>
      <c r="K40" s="83">
        <v>17</v>
      </c>
      <c r="L40" s="83">
        <v>227</v>
      </c>
      <c r="M40" s="83">
        <v>10</v>
      </c>
      <c r="N40" s="83">
        <v>107</v>
      </c>
      <c r="O40" s="84" t="s">
        <v>22</v>
      </c>
      <c r="P40" s="84" t="s">
        <v>22</v>
      </c>
      <c r="Q40" s="83">
        <v>2</v>
      </c>
      <c r="R40" s="83">
        <v>9</v>
      </c>
      <c r="S40" s="83">
        <v>36</v>
      </c>
      <c r="T40" s="83">
        <v>113</v>
      </c>
      <c r="U40" s="83">
        <v>1</v>
      </c>
      <c r="V40" s="83">
        <v>6</v>
      </c>
      <c r="W40" s="84" t="s">
        <v>22</v>
      </c>
      <c r="X40" s="84" t="s">
        <v>22</v>
      </c>
      <c r="Y40" s="83">
        <v>34</v>
      </c>
      <c r="Z40" s="83">
        <v>138</v>
      </c>
    </row>
    <row r="41" spans="1:26" ht="18.75" customHeight="1">
      <c r="A41" s="81"/>
      <c r="B41" s="82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95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</row>
    <row r="42" spans="1:26" ht="18.75" customHeight="1">
      <c r="A42" s="228" t="s">
        <v>150</v>
      </c>
      <c r="B42" s="237"/>
      <c r="C42" s="80">
        <f aca="true" t="shared" si="12" ref="C42:Z42">SUM(C43:C47)</f>
        <v>4418</v>
      </c>
      <c r="D42" s="80">
        <f t="shared" si="12"/>
        <v>28765</v>
      </c>
      <c r="E42" s="80">
        <f t="shared" si="12"/>
        <v>19</v>
      </c>
      <c r="F42" s="80">
        <f t="shared" si="12"/>
        <v>125</v>
      </c>
      <c r="G42" s="80">
        <f t="shared" si="12"/>
        <v>4399</v>
      </c>
      <c r="H42" s="80">
        <f t="shared" si="12"/>
        <v>28640</v>
      </c>
      <c r="I42" s="80">
        <f t="shared" si="12"/>
        <v>3</v>
      </c>
      <c r="J42" s="80">
        <f t="shared" si="12"/>
        <v>16</v>
      </c>
      <c r="K42" s="80">
        <f t="shared" si="12"/>
        <v>712</v>
      </c>
      <c r="L42" s="80">
        <f t="shared" si="12"/>
        <v>3597</v>
      </c>
      <c r="M42" s="80">
        <f t="shared" si="12"/>
        <v>1202</v>
      </c>
      <c r="N42" s="80">
        <f t="shared" si="12"/>
        <v>9778</v>
      </c>
      <c r="O42" s="80">
        <f t="shared" si="12"/>
        <v>2</v>
      </c>
      <c r="P42" s="80">
        <f t="shared" si="12"/>
        <v>8</v>
      </c>
      <c r="Q42" s="80">
        <f t="shared" si="12"/>
        <v>90</v>
      </c>
      <c r="R42" s="80">
        <f t="shared" si="12"/>
        <v>989</v>
      </c>
      <c r="S42" s="80">
        <f t="shared" si="12"/>
        <v>1226</v>
      </c>
      <c r="T42" s="80">
        <f t="shared" si="12"/>
        <v>6369</v>
      </c>
      <c r="U42" s="80">
        <f t="shared" si="12"/>
        <v>50</v>
      </c>
      <c r="V42" s="80">
        <f t="shared" si="12"/>
        <v>507</v>
      </c>
      <c r="W42" s="80">
        <f t="shared" si="12"/>
        <v>79</v>
      </c>
      <c r="X42" s="80">
        <f t="shared" si="12"/>
        <v>145</v>
      </c>
      <c r="Y42" s="80">
        <f t="shared" si="12"/>
        <v>1035</v>
      </c>
      <c r="Z42" s="80">
        <f t="shared" si="12"/>
        <v>7231</v>
      </c>
    </row>
    <row r="43" spans="1:26" ht="18.75" customHeight="1">
      <c r="A43" s="81"/>
      <c r="B43" s="82" t="s">
        <v>151</v>
      </c>
      <c r="C43" s="68">
        <f aca="true" t="shared" si="13" ref="C43:D47">SUM(E43,G43)</f>
        <v>1207</v>
      </c>
      <c r="D43" s="68">
        <f t="shared" si="13"/>
        <v>8287</v>
      </c>
      <c r="E43" s="83">
        <v>4</v>
      </c>
      <c r="F43" s="83">
        <v>13</v>
      </c>
      <c r="G43" s="68">
        <f aca="true" t="shared" si="14" ref="G43:H47">SUM(I43,K43,M43,O43,Q43,S43,U43,W43,Y43,AA43)</f>
        <v>1203</v>
      </c>
      <c r="H43" s="68">
        <f t="shared" si="14"/>
        <v>8274</v>
      </c>
      <c r="I43" s="84" t="s">
        <v>22</v>
      </c>
      <c r="J43" s="84" t="s">
        <v>22</v>
      </c>
      <c r="K43" s="83">
        <v>235</v>
      </c>
      <c r="L43" s="83">
        <v>1433</v>
      </c>
      <c r="M43" s="83">
        <v>189</v>
      </c>
      <c r="N43" s="83">
        <v>2346</v>
      </c>
      <c r="O43" s="83">
        <v>1</v>
      </c>
      <c r="P43" s="83">
        <v>7</v>
      </c>
      <c r="Q43" s="83">
        <v>26</v>
      </c>
      <c r="R43" s="83">
        <v>326</v>
      </c>
      <c r="S43" s="83">
        <v>361</v>
      </c>
      <c r="T43" s="83">
        <v>2313</v>
      </c>
      <c r="U43" s="83">
        <v>14</v>
      </c>
      <c r="V43" s="83">
        <v>144</v>
      </c>
      <c r="W43" s="83">
        <v>30</v>
      </c>
      <c r="X43" s="83">
        <v>55</v>
      </c>
      <c r="Y43" s="83">
        <v>347</v>
      </c>
      <c r="Z43" s="83">
        <v>1650</v>
      </c>
    </row>
    <row r="44" spans="1:26" ht="18.75" customHeight="1">
      <c r="A44" s="81"/>
      <c r="B44" s="82" t="s">
        <v>152</v>
      </c>
      <c r="C44" s="68">
        <f t="shared" si="13"/>
        <v>866</v>
      </c>
      <c r="D44" s="68">
        <f t="shared" si="13"/>
        <v>4497</v>
      </c>
      <c r="E44" s="83">
        <v>4</v>
      </c>
      <c r="F44" s="83">
        <v>26</v>
      </c>
      <c r="G44" s="68">
        <f t="shared" si="14"/>
        <v>862</v>
      </c>
      <c r="H44" s="68">
        <f t="shared" si="14"/>
        <v>4471</v>
      </c>
      <c r="I44" s="83">
        <v>1</v>
      </c>
      <c r="J44" s="83">
        <v>5</v>
      </c>
      <c r="K44" s="83">
        <v>99</v>
      </c>
      <c r="L44" s="83">
        <v>391</v>
      </c>
      <c r="M44" s="83">
        <v>363</v>
      </c>
      <c r="N44" s="83">
        <v>2070</v>
      </c>
      <c r="O44" s="84" t="s">
        <v>22</v>
      </c>
      <c r="P44" s="84" t="s">
        <v>22</v>
      </c>
      <c r="Q44" s="83">
        <v>18</v>
      </c>
      <c r="R44" s="83">
        <v>205</v>
      </c>
      <c r="S44" s="83">
        <v>196</v>
      </c>
      <c r="T44" s="83">
        <v>937</v>
      </c>
      <c r="U44" s="83">
        <v>6</v>
      </c>
      <c r="V44" s="83">
        <v>54</v>
      </c>
      <c r="W44" s="83">
        <v>18</v>
      </c>
      <c r="X44" s="83">
        <v>29</v>
      </c>
      <c r="Y44" s="83">
        <v>161</v>
      </c>
      <c r="Z44" s="83">
        <v>780</v>
      </c>
    </row>
    <row r="45" spans="1:26" ht="18.75" customHeight="1">
      <c r="A45" s="81"/>
      <c r="B45" s="82" t="s">
        <v>153</v>
      </c>
      <c r="C45" s="68">
        <f t="shared" si="13"/>
        <v>732</v>
      </c>
      <c r="D45" s="68">
        <f t="shared" si="13"/>
        <v>3903</v>
      </c>
      <c r="E45" s="83">
        <v>4</v>
      </c>
      <c r="F45" s="83">
        <v>40</v>
      </c>
      <c r="G45" s="68">
        <f t="shared" si="14"/>
        <v>728</v>
      </c>
      <c r="H45" s="68">
        <f t="shared" si="14"/>
        <v>3863</v>
      </c>
      <c r="I45" s="84" t="s">
        <v>22</v>
      </c>
      <c r="J45" s="84" t="s">
        <v>22</v>
      </c>
      <c r="K45" s="83">
        <v>74</v>
      </c>
      <c r="L45" s="83">
        <v>480</v>
      </c>
      <c r="M45" s="83">
        <v>307</v>
      </c>
      <c r="N45" s="83">
        <v>1723</v>
      </c>
      <c r="O45" s="85" t="s">
        <v>22</v>
      </c>
      <c r="P45" s="85" t="s">
        <v>22</v>
      </c>
      <c r="Q45" s="83">
        <v>11</v>
      </c>
      <c r="R45" s="83">
        <v>170</v>
      </c>
      <c r="S45" s="83">
        <v>202</v>
      </c>
      <c r="T45" s="83">
        <v>885</v>
      </c>
      <c r="U45" s="83">
        <v>5</v>
      </c>
      <c r="V45" s="83">
        <v>37</v>
      </c>
      <c r="W45" s="83">
        <v>9</v>
      </c>
      <c r="X45" s="83">
        <v>17</v>
      </c>
      <c r="Y45" s="83">
        <v>120</v>
      </c>
      <c r="Z45" s="83">
        <v>551</v>
      </c>
    </row>
    <row r="46" spans="1:26" ht="18.75" customHeight="1">
      <c r="A46" s="81"/>
      <c r="B46" s="82" t="s">
        <v>154</v>
      </c>
      <c r="C46" s="68">
        <f t="shared" si="13"/>
        <v>598</v>
      </c>
      <c r="D46" s="68">
        <f t="shared" si="13"/>
        <v>5534</v>
      </c>
      <c r="E46" s="83">
        <v>2</v>
      </c>
      <c r="F46" s="83">
        <v>17</v>
      </c>
      <c r="G46" s="68">
        <f t="shared" si="14"/>
        <v>596</v>
      </c>
      <c r="H46" s="68">
        <f t="shared" si="14"/>
        <v>5517</v>
      </c>
      <c r="I46" s="83">
        <v>2</v>
      </c>
      <c r="J46" s="83">
        <v>11</v>
      </c>
      <c r="K46" s="83">
        <v>74</v>
      </c>
      <c r="L46" s="83">
        <v>366</v>
      </c>
      <c r="M46" s="83">
        <v>204</v>
      </c>
      <c r="N46" s="83">
        <v>2866</v>
      </c>
      <c r="O46" s="83">
        <v>1</v>
      </c>
      <c r="P46" s="83">
        <v>1</v>
      </c>
      <c r="Q46" s="83">
        <v>15</v>
      </c>
      <c r="R46" s="83">
        <v>126</v>
      </c>
      <c r="S46" s="83">
        <v>148</v>
      </c>
      <c r="T46" s="83">
        <v>705</v>
      </c>
      <c r="U46" s="83">
        <v>9</v>
      </c>
      <c r="V46" s="83">
        <v>129</v>
      </c>
      <c r="W46" s="83">
        <v>6</v>
      </c>
      <c r="X46" s="83">
        <v>11</v>
      </c>
      <c r="Y46" s="83">
        <v>137</v>
      </c>
      <c r="Z46" s="83">
        <v>1302</v>
      </c>
    </row>
    <row r="47" spans="1:26" ht="18.75" customHeight="1">
      <c r="A47" s="81"/>
      <c r="B47" s="82" t="s">
        <v>155</v>
      </c>
      <c r="C47" s="68">
        <f t="shared" si="13"/>
        <v>1015</v>
      </c>
      <c r="D47" s="68">
        <f t="shared" si="13"/>
        <v>6544</v>
      </c>
      <c r="E47" s="83">
        <v>5</v>
      </c>
      <c r="F47" s="83">
        <v>29</v>
      </c>
      <c r="G47" s="68">
        <f t="shared" si="14"/>
        <v>1010</v>
      </c>
      <c r="H47" s="68">
        <f t="shared" si="14"/>
        <v>6515</v>
      </c>
      <c r="I47" s="84" t="s">
        <v>22</v>
      </c>
      <c r="J47" s="84" t="s">
        <v>22</v>
      </c>
      <c r="K47" s="83">
        <v>230</v>
      </c>
      <c r="L47" s="83">
        <v>927</v>
      </c>
      <c r="M47" s="83">
        <v>139</v>
      </c>
      <c r="N47" s="83">
        <v>773</v>
      </c>
      <c r="O47" s="84" t="s">
        <v>22</v>
      </c>
      <c r="P47" s="84" t="s">
        <v>22</v>
      </c>
      <c r="Q47" s="83">
        <v>20</v>
      </c>
      <c r="R47" s="83">
        <v>162</v>
      </c>
      <c r="S47" s="83">
        <v>319</v>
      </c>
      <c r="T47" s="83">
        <v>1529</v>
      </c>
      <c r="U47" s="83">
        <v>16</v>
      </c>
      <c r="V47" s="83">
        <v>143</v>
      </c>
      <c r="W47" s="83">
        <v>16</v>
      </c>
      <c r="X47" s="83">
        <v>33</v>
      </c>
      <c r="Y47" s="83">
        <v>270</v>
      </c>
      <c r="Z47" s="83">
        <v>2948</v>
      </c>
    </row>
    <row r="48" spans="1:26" ht="18.75" customHeight="1">
      <c r="A48" s="81"/>
      <c r="B48" s="82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95"/>
      <c r="N48" s="86"/>
      <c r="O48" s="86"/>
      <c r="P48" s="86"/>
      <c r="Q48" s="86"/>
      <c r="R48" s="86"/>
      <c r="S48" s="86"/>
      <c r="T48" s="86"/>
      <c r="U48" s="86"/>
      <c r="V48" s="86"/>
      <c r="W48" s="86"/>
      <c r="X48" s="86"/>
      <c r="Y48" s="86"/>
      <c r="Z48" s="86"/>
    </row>
    <row r="49" spans="1:26" ht="18.75" customHeight="1">
      <c r="A49" s="228" t="s">
        <v>156</v>
      </c>
      <c r="B49" s="237"/>
      <c r="C49" s="80">
        <f>SUM(C50:C53)</f>
        <v>2153</v>
      </c>
      <c r="D49" s="80">
        <f>SUM(D50:D53)</f>
        <v>14833</v>
      </c>
      <c r="E49" s="80">
        <f aca="true" t="shared" si="15" ref="E49:Z49">SUM(E50:E53)</f>
        <v>17</v>
      </c>
      <c r="F49" s="80">
        <f t="shared" si="15"/>
        <v>157</v>
      </c>
      <c r="G49" s="80">
        <f t="shared" si="15"/>
        <v>2136</v>
      </c>
      <c r="H49" s="80">
        <f t="shared" si="15"/>
        <v>14676</v>
      </c>
      <c r="I49" s="80">
        <f t="shared" si="15"/>
        <v>3</v>
      </c>
      <c r="J49" s="80">
        <f t="shared" si="15"/>
        <v>21</v>
      </c>
      <c r="K49" s="80">
        <f t="shared" si="15"/>
        <v>384</v>
      </c>
      <c r="L49" s="80">
        <f t="shared" si="15"/>
        <v>2262</v>
      </c>
      <c r="M49" s="80">
        <f t="shared" si="15"/>
        <v>352</v>
      </c>
      <c r="N49" s="80">
        <f t="shared" si="15"/>
        <v>5545</v>
      </c>
      <c r="O49" s="80">
        <f t="shared" si="15"/>
        <v>1</v>
      </c>
      <c r="P49" s="80">
        <f t="shared" si="15"/>
        <v>233</v>
      </c>
      <c r="Q49" s="80">
        <f t="shared" si="15"/>
        <v>53</v>
      </c>
      <c r="R49" s="80">
        <f t="shared" si="15"/>
        <v>499</v>
      </c>
      <c r="S49" s="80">
        <f t="shared" si="15"/>
        <v>718</v>
      </c>
      <c r="T49" s="80">
        <f t="shared" si="15"/>
        <v>2755</v>
      </c>
      <c r="U49" s="80">
        <f t="shared" si="15"/>
        <v>17</v>
      </c>
      <c r="V49" s="80">
        <f t="shared" si="15"/>
        <v>194</v>
      </c>
      <c r="W49" s="80">
        <f t="shared" si="15"/>
        <v>10</v>
      </c>
      <c r="X49" s="80">
        <f t="shared" si="15"/>
        <v>33</v>
      </c>
      <c r="Y49" s="80">
        <f t="shared" si="15"/>
        <v>598</v>
      </c>
      <c r="Z49" s="80">
        <f t="shared" si="15"/>
        <v>3134</v>
      </c>
    </row>
    <row r="50" spans="1:26" ht="18.75" customHeight="1">
      <c r="A50" s="72"/>
      <c r="B50" s="82" t="s">
        <v>157</v>
      </c>
      <c r="C50" s="68">
        <f aca="true" t="shared" si="16" ref="C50:D53">SUM(E50,G50)</f>
        <v>559</v>
      </c>
      <c r="D50" s="68">
        <f t="shared" si="16"/>
        <v>2770</v>
      </c>
      <c r="E50" s="83">
        <v>5</v>
      </c>
      <c r="F50" s="83">
        <v>55</v>
      </c>
      <c r="G50" s="68">
        <f aca="true" t="shared" si="17" ref="G50:H53">SUM(I50,K50,M50,O50,Q50,S50,U50,W50,Y50,AA50)</f>
        <v>554</v>
      </c>
      <c r="H50" s="68">
        <f t="shared" si="17"/>
        <v>2715</v>
      </c>
      <c r="I50" s="84" t="s">
        <v>22</v>
      </c>
      <c r="J50" s="84" t="s">
        <v>22</v>
      </c>
      <c r="K50" s="83">
        <v>93</v>
      </c>
      <c r="L50" s="83">
        <v>403</v>
      </c>
      <c r="M50" s="83">
        <v>51</v>
      </c>
      <c r="N50" s="83">
        <v>666</v>
      </c>
      <c r="O50" s="84" t="s">
        <v>22</v>
      </c>
      <c r="P50" s="84" t="s">
        <v>22</v>
      </c>
      <c r="Q50" s="83">
        <v>16</v>
      </c>
      <c r="R50" s="83">
        <v>154</v>
      </c>
      <c r="S50" s="83">
        <v>221</v>
      </c>
      <c r="T50" s="83">
        <v>781</v>
      </c>
      <c r="U50" s="83">
        <v>5</v>
      </c>
      <c r="V50" s="83">
        <v>72</v>
      </c>
      <c r="W50" s="84" t="s">
        <v>22</v>
      </c>
      <c r="X50" s="84" t="s">
        <v>22</v>
      </c>
      <c r="Y50" s="83">
        <v>168</v>
      </c>
      <c r="Z50" s="83">
        <v>639</v>
      </c>
    </row>
    <row r="51" spans="1:26" ht="18.75" customHeight="1">
      <c r="A51" s="72"/>
      <c r="B51" s="82" t="s">
        <v>158</v>
      </c>
      <c r="C51" s="68">
        <f t="shared" si="16"/>
        <v>298</v>
      </c>
      <c r="D51" s="68">
        <f t="shared" si="16"/>
        <v>2352</v>
      </c>
      <c r="E51" s="83">
        <v>4</v>
      </c>
      <c r="F51" s="83">
        <v>40</v>
      </c>
      <c r="G51" s="68">
        <f t="shared" si="17"/>
        <v>294</v>
      </c>
      <c r="H51" s="68">
        <f t="shared" si="17"/>
        <v>2312</v>
      </c>
      <c r="I51" s="83">
        <v>1</v>
      </c>
      <c r="J51" s="83">
        <v>15</v>
      </c>
      <c r="K51" s="83">
        <v>51</v>
      </c>
      <c r="L51" s="83">
        <v>374</v>
      </c>
      <c r="M51" s="83">
        <v>58</v>
      </c>
      <c r="N51" s="83">
        <v>1251</v>
      </c>
      <c r="O51" s="84" t="s">
        <v>22</v>
      </c>
      <c r="P51" s="84" t="s">
        <v>22</v>
      </c>
      <c r="Q51" s="83">
        <v>5</v>
      </c>
      <c r="R51" s="83">
        <v>46</v>
      </c>
      <c r="S51" s="83">
        <v>105</v>
      </c>
      <c r="T51" s="83">
        <v>353</v>
      </c>
      <c r="U51" s="83">
        <v>4</v>
      </c>
      <c r="V51" s="83">
        <v>24</v>
      </c>
      <c r="W51" s="83">
        <v>1</v>
      </c>
      <c r="X51" s="83">
        <v>2</v>
      </c>
      <c r="Y51" s="83">
        <v>69</v>
      </c>
      <c r="Z51" s="83">
        <v>247</v>
      </c>
    </row>
    <row r="52" spans="1:26" ht="18.75" customHeight="1">
      <c r="A52" s="72"/>
      <c r="B52" s="82" t="s">
        <v>159</v>
      </c>
      <c r="C52" s="68">
        <f t="shared" si="16"/>
        <v>905</v>
      </c>
      <c r="D52" s="68">
        <f t="shared" si="16"/>
        <v>7037</v>
      </c>
      <c r="E52" s="83">
        <v>5</v>
      </c>
      <c r="F52" s="83">
        <v>42</v>
      </c>
      <c r="G52" s="68">
        <f t="shared" si="17"/>
        <v>900</v>
      </c>
      <c r="H52" s="68">
        <f t="shared" si="17"/>
        <v>6995</v>
      </c>
      <c r="I52" s="83">
        <v>2</v>
      </c>
      <c r="J52" s="83">
        <v>6</v>
      </c>
      <c r="K52" s="83">
        <v>182</v>
      </c>
      <c r="L52" s="83">
        <v>1099</v>
      </c>
      <c r="M52" s="83">
        <v>142</v>
      </c>
      <c r="N52" s="83">
        <v>2699</v>
      </c>
      <c r="O52" s="83">
        <v>1</v>
      </c>
      <c r="P52" s="83">
        <v>233</v>
      </c>
      <c r="Q52" s="83">
        <v>25</v>
      </c>
      <c r="R52" s="83">
        <v>186</v>
      </c>
      <c r="S52" s="83">
        <v>277</v>
      </c>
      <c r="T52" s="83">
        <v>1058</v>
      </c>
      <c r="U52" s="83">
        <v>5</v>
      </c>
      <c r="V52" s="83">
        <v>75</v>
      </c>
      <c r="W52" s="83">
        <v>7</v>
      </c>
      <c r="X52" s="83">
        <v>17</v>
      </c>
      <c r="Y52" s="83">
        <v>259</v>
      </c>
      <c r="Z52" s="83">
        <v>1622</v>
      </c>
    </row>
    <row r="53" spans="1:26" ht="18.75" customHeight="1">
      <c r="A53" s="72"/>
      <c r="B53" s="82" t="s">
        <v>160</v>
      </c>
      <c r="C53" s="68">
        <f t="shared" si="16"/>
        <v>391</v>
      </c>
      <c r="D53" s="68">
        <f t="shared" si="16"/>
        <v>2674</v>
      </c>
      <c r="E53" s="83">
        <v>3</v>
      </c>
      <c r="F53" s="83">
        <v>20</v>
      </c>
      <c r="G53" s="68">
        <f t="shared" si="17"/>
        <v>388</v>
      </c>
      <c r="H53" s="68">
        <f t="shared" si="17"/>
        <v>2654</v>
      </c>
      <c r="I53" s="84" t="s">
        <v>22</v>
      </c>
      <c r="J53" s="84" t="s">
        <v>22</v>
      </c>
      <c r="K53" s="83">
        <v>58</v>
      </c>
      <c r="L53" s="83">
        <v>386</v>
      </c>
      <c r="M53" s="83">
        <v>101</v>
      </c>
      <c r="N53" s="83">
        <v>929</v>
      </c>
      <c r="O53" s="84" t="s">
        <v>22</v>
      </c>
      <c r="P53" s="84" t="s">
        <v>22</v>
      </c>
      <c r="Q53" s="83">
        <v>7</v>
      </c>
      <c r="R53" s="83">
        <v>113</v>
      </c>
      <c r="S53" s="83">
        <v>115</v>
      </c>
      <c r="T53" s="83">
        <v>563</v>
      </c>
      <c r="U53" s="83">
        <v>3</v>
      </c>
      <c r="V53" s="83">
        <v>23</v>
      </c>
      <c r="W53" s="83">
        <v>2</v>
      </c>
      <c r="X53" s="83">
        <v>14</v>
      </c>
      <c r="Y53" s="83">
        <v>102</v>
      </c>
      <c r="Z53" s="83">
        <v>626</v>
      </c>
    </row>
    <row r="54" spans="1:26" ht="18.75" customHeight="1">
      <c r="A54" s="72"/>
      <c r="B54" s="82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95"/>
      <c r="N54" s="86"/>
      <c r="O54" s="86"/>
      <c r="P54" s="86"/>
      <c r="Q54" s="86"/>
      <c r="R54" s="86"/>
      <c r="S54" s="86"/>
      <c r="T54" s="86"/>
      <c r="U54" s="86"/>
      <c r="V54" s="86"/>
      <c r="W54" s="86"/>
      <c r="X54" s="86"/>
      <c r="Y54" s="86"/>
      <c r="Z54" s="86"/>
    </row>
    <row r="55" spans="1:26" ht="18.75" customHeight="1">
      <c r="A55" s="228" t="s">
        <v>161</v>
      </c>
      <c r="B55" s="237"/>
      <c r="C55" s="80">
        <f>SUM(C56:C61)</f>
        <v>2018</v>
      </c>
      <c r="D55" s="80">
        <f>SUM(D56:D61)</f>
        <v>10967</v>
      </c>
      <c r="E55" s="80">
        <f aca="true" t="shared" si="18" ref="E55:N55">SUM(E56:E61)</f>
        <v>8</v>
      </c>
      <c r="F55" s="80">
        <f t="shared" si="18"/>
        <v>76</v>
      </c>
      <c r="G55" s="80">
        <f t="shared" si="18"/>
        <v>2010</v>
      </c>
      <c r="H55" s="80">
        <f t="shared" si="18"/>
        <v>10891</v>
      </c>
      <c r="I55" s="80">
        <f t="shared" si="18"/>
        <v>6</v>
      </c>
      <c r="J55" s="80">
        <f t="shared" si="18"/>
        <v>43</v>
      </c>
      <c r="K55" s="80">
        <f t="shared" si="18"/>
        <v>275</v>
      </c>
      <c r="L55" s="80">
        <f t="shared" si="18"/>
        <v>1295</v>
      </c>
      <c r="M55" s="80">
        <f t="shared" si="18"/>
        <v>522</v>
      </c>
      <c r="N55" s="80">
        <f t="shared" si="18"/>
        <v>4231</v>
      </c>
      <c r="O55" s="75" t="s">
        <v>22</v>
      </c>
      <c r="P55" s="75" t="s">
        <v>22</v>
      </c>
      <c r="Q55" s="80">
        <f aca="true" t="shared" si="19" ref="Q55:Z55">SUM(Q56:Q61)</f>
        <v>41</v>
      </c>
      <c r="R55" s="80">
        <f t="shared" si="19"/>
        <v>522</v>
      </c>
      <c r="S55" s="80">
        <f t="shared" si="19"/>
        <v>652</v>
      </c>
      <c r="T55" s="80">
        <f t="shared" si="19"/>
        <v>2531</v>
      </c>
      <c r="U55" s="80">
        <f t="shared" si="19"/>
        <v>29</v>
      </c>
      <c r="V55" s="80">
        <f t="shared" si="19"/>
        <v>202</v>
      </c>
      <c r="W55" s="80">
        <f t="shared" si="19"/>
        <v>5</v>
      </c>
      <c r="X55" s="80">
        <f t="shared" si="19"/>
        <v>10</v>
      </c>
      <c r="Y55" s="80">
        <f t="shared" si="19"/>
        <v>480</v>
      </c>
      <c r="Z55" s="80">
        <f t="shared" si="19"/>
        <v>2057</v>
      </c>
    </row>
    <row r="56" spans="1:26" ht="18.75" customHeight="1">
      <c r="A56" s="81"/>
      <c r="B56" s="82" t="s">
        <v>162</v>
      </c>
      <c r="C56" s="68">
        <f aca="true" t="shared" si="20" ref="C56:D61">SUM(E56,G56)</f>
        <v>321</v>
      </c>
      <c r="D56" s="68">
        <f t="shared" si="20"/>
        <v>1900</v>
      </c>
      <c r="E56" s="84" t="s">
        <v>22</v>
      </c>
      <c r="F56" s="84" t="s">
        <v>22</v>
      </c>
      <c r="G56" s="68">
        <f aca="true" t="shared" si="21" ref="G56:H61">SUM(I56,K56,M56,O56,Q56,S56,U56,W56,Y56,AA56)</f>
        <v>321</v>
      </c>
      <c r="H56" s="68">
        <f t="shared" si="21"/>
        <v>1900</v>
      </c>
      <c r="I56" s="83">
        <v>3</v>
      </c>
      <c r="J56" s="83">
        <v>16</v>
      </c>
      <c r="K56" s="83">
        <v>36</v>
      </c>
      <c r="L56" s="83">
        <v>157</v>
      </c>
      <c r="M56" s="83">
        <v>91</v>
      </c>
      <c r="N56" s="83">
        <v>848</v>
      </c>
      <c r="O56" s="84" t="s">
        <v>22</v>
      </c>
      <c r="P56" s="84" t="s">
        <v>22</v>
      </c>
      <c r="Q56" s="83">
        <v>6</v>
      </c>
      <c r="R56" s="83">
        <v>73</v>
      </c>
      <c r="S56" s="83">
        <v>107</v>
      </c>
      <c r="T56" s="83">
        <v>478</v>
      </c>
      <c r="U56" s="83">
        <v>5</v>
      </c>
      <c r="V56" s="83">
        <v>29</v>
      </c>
      <c r="W56" s="84" t="s">
        <v>22</v>
      </c>
      <c r="X56" s="84" t="s">
        <v>22</v>
      </c>
      <c r="Y56" s="83">
        <v>73</v>
      </c>
      <c r="Z56" s="83">
        <v>299</v>
      </c>
    </row>
    <row r="57" spans="1:26" ht="18.75" customHeight="1">
      <c r="A57" s="81"/>
      <c r="B57" s="82" t="s">
        <v>163</v>
      </c>
      <c r="C57" s="68">
        <f t="shared" si="20"/>
        <v>332</v>
      </c>
      <c r="D57" s="68">
        <f t="shared" si="20"/>
        <v>1706</v>
      </c>
      <c r="E57" s="84" t="s">
        <v>22</v>
      </c>
      <c r="F57" s="84" t="s">
        <v>22</v>
      </c>
      <c r="G57" s="68">
        <f t="shared" si="21"/>
        <v>332</v>
      </c>
      <c r="H57" s="68">
        <f t="shared" si="21"/>
        <v>1706</v>
      </c>
      <c r="I57" s="83">
        <v>2</v>
      </c>
      <c r="J57" s="83">
        <v>12</v>
      </c>
      <c r="K57" s="83">
        <v>37</v>
      </c>
      <c r="L57" s="83">
        <v>153</v>
      </c>
      <c r="M57" s="83">
        <v>105</v>
      </c>
      <c r="N57" s="83">
        <v>757</v>
      </c>
      <c r="O57" s="84" t="s">
        <v>22</v>
      </c>
      <c r="P57" s="84" t="s">
        <v>22</v>
      </c>
      <c r="Q57" s="83">
        <v>11</v>
      </c>
      <c r="R57" s="83">
        <v>215</v>
      </c>
      <c r="S57" s="83">
        <v>97</v>
      </c>
      <c r="T57" s="83">
        <v>290</v>
      </c>
      <c r="U57" s="83">
        <v>6</v>
      </c>
      <c r="V57" s="83">
        <v>31</v>
      </c>
      <c r="W57" s="83">
        <v>1</v>
      </c>
      <c r="X57" s="83">
        <v>2</v>
      </c>
      <c r="Y57" s="83">
        <v>73</v>
      </c>
      <c r="Z57" s="83">
        <v>246</v>
      </c>
    </row>
    <row r="58" spans="1:26" ht="18.75" customHeight="1">
      <c r="A58" s="81"/>
      <c r="B58" s="82" t="s">
        <v>164</v>
      </c>
      <c r="C58" s="68">
        <f t="shared" si="20"/>
        <v>390</v>
      </c>
      <c r="D58" s="68">
        <f t="shared" si="20"/>
        <v>1985</v>
      </c>
      <c r="E58" s="83">
        <v>5</v>
      </c>
      <c r="F58" s="83">
        <v>56</v>
      </c>
      <c r="G58" s="68">
        <f t="shared" si="21"/>
        <v>385</v>
      </c>
      <c r="H58" s="68">
        <f t="shared" si="21"/>
        <v>1929</v>
      </c>
      <c r="I58" s="84" t="s">
        <v>22</v>
      </c>
      <c r="J58" s="84" t="s">
        <v>22</v>
      </c>
      <c r="K58" s="83">
        <v>73</v>
      </c>
      <c r="L58" s="83">
        <v>405</v>
      </c>
      <c r="M58" s="83">
        <v>41</v>
      </c>
      <c r="N58" s="83">
        <v>435</v>
      </c>
      <c r="O58" s="84" t="s">
        <v>22</v>
      </c>
      <c r="P58" s="84" t="s">
        <v>22</v>
      </c>
      <c r="Q58" s="83">
        <v>9</v>
      </c>
      <c r="R58" s="83">
        <v>88</v>
      </c>
      <c r="S58" s="83">
        <v>154</v>
      </c>
      <c r="T58" s="83">
        <v>501</v>
      </c>
      <c r="U58" s="83">
        <v>3</v>
      </c>
      <c r="V58" s="83">
        <v>21</v>
      </c>
      <c r="W58" s="83">
        <v>1</v>
      </c>
      <c r="X58" s="83">
        <v>1</v>
      </c>
      <c r="Y58" s="83">
        <v>104</v>
      </c>
      <c r="Z58" s="83">
        <v>478</v>
      </c>
    </row>
    <row r="59" spans="1:26" ht="18.75" customHeight="1">
      <c r="A59" s="81"/>
      <c r="B59" s="82" t="s">
        <v>165</v>
      </c>
      <c r="C59" s="68">
        <f t="shared" si="20"/>
        <v>475</v>
      </c>
      <c r="D59" s="68">
        <f t="shared" si="20"/>
        <v>3060</v>
      </c>
      <c r="E59" s="84" t="s">
        <v>22</v>
      </c>
      <c r="F59" s="84" t="s">
        <v>22</v>
      </c>
      <c r="G59" s="68">
        <f t="shared" si="21"/>
        <v>475</v>
      </c>
      <c r="H59" s="68">
        <f t="shared" si="21"/>
        <v>3060</v>
      </c>
      <c r="I59" s="83">
        <v>1</v>
      </c>
      <c r="J59" s="83">
        <v>15</v>
      </c>
      <c r="K59" s="83">
        <v>45</v>
      </c>
      <c r="L59" s="83">
        <v>285</v>
      </c>
      <c r="M59" s="83">
        <v>172</v>
      </c>
      <c r="N59" s="83">
        <v>1466</v>
      </c>
      <c r="O59" s="84" t="s">
        <v>22</v>
      </c>
      <c r="P59" s="84" t="s">
        <v>22</v>
      </c>
      <c r="Q59" s="83">
        <v>8</v>
      </c>
      <c r="R59" s="83">
        <v>65</v>
      </c>
      <c r="S59" s="83">
        <v>153</v>
      </c>
      <c r="T59" s="83">
        <v>856</v>
      </c>
      <c r="U59" s="83">
        <v>7</v>
      </c>
      <c r="V59" s="83">
        <v>48</v>
      </c>
      <c r="W59" s="83">
        <v>2</v>
      </c>
      <c r="X59" s="83">
        <v>4</v>
      </c>
      <c r="Y59" s="83">
        <v>87</v>
      </c>
      <c r="Z59" s="83">
        <v>321</v>
      </c>
    </row>
    <row r="60" spans="1:26" ht="18.75" customHeight="1">
      <c r="A60" s="81"/>
      <c r="B60" s="82" t="s">
        <v>166</v>
      </c>
      <c r="C60" s="68">
        <f t="shared" si="20"/>
        <v>191</v>
      </c>
      <c r="D60" s="68">
        <f t="shared" si="20"/>
        <v>854</v>
      </c>
      <c r="E60" s="83">
        <v>2</v>
      </c>
      <c r="F60" s="83">
        <v>15</v>
      </c>
      <c r="G60" s="68">
        <f t="shared" si="21"/>
        <v>189</v>
      </c>
      <c r="H60" s="68">
        <f t="shared" si="21"/>
        <v>839</v>
      </c>
      <c r="I60" s="84" t="s">
        <v>22</v>
      </c>
      <c r="J60" s="84" t="s">
        <v>22</v>
      </c>
      <c r="K60" s="83">
        <v>41</v>
      </c>
      <c r="L60" s="83">
        <v>108</v>
      </c>
      <c r="M60" s="83">
        <v>13</v>
      </c>
      <c r="N60" s="83">
        <v>114</v>
      </c>
      <c r="O60" s="84" t="s">
        <v>22</v>
      </c>
      <c r="P60" s="84" t="s">
        <v>22</v>
      </c>
      <c r="Q60" s="83">
        <v>3</v>
      </c>
      <c r="R60" s="83">
        <v>37</v>
      </c>
      <c r="S60" s="83">
        <v>54</v>
      </c>
      <c r="T60" s="83">
        <v>127</v>
      </c>
      <c r="U60" s="83">
        <v>4</v>
      </c>
      <c r="V60" s="83">
        <v>11</v>
      </c>
      <c r="W60" s="84" t="s">
        <v>22</v>
      </c>
      <c r="X60" s="84" t="s">
        <v>22</v>
      </c>
      <c r="Y60" s="83">
        <v>74</v>
      </c>
      <c r="Z60" s="83">
        <v>442</v>
      </c>
    </row>
    <row r="61" spans="1:26" ht="18.75" customHeight="1">
      <c r="A61" s="81"/>
      <c r="B61" s="82" t="s">
        <v>167</v>
      </c>
      <c r="C61" s="68">
        <f t="shared" si="20"/>
        <v>309</v>
      </c>
      <c r="D61" s="68">
        <f t="shared" si="20"/>
        <v>1462</v>
      </c>
      <c r="E61" s="83">
        <v>1</v>
      </c>
      <c r="F61" s="83">
        <v>5</v>
      </c>
      <c r="G61" s="68">
        <f t="shared" si="21"/>
        <v>308</v>
      </c>
      <c r="H61" s="68">
        <f t="shared" si="21"/>
        <v>1457</v>
      </c>
      <c r="I61" s="84" t="s">
        <v>22</v>
      </c>
      <c r="J61" s="84" t="s">
        <v>22</v>
      </c>
      <c r="K61" s="83">
        <v>43</v>
      </c>
      <c r="L61" s="83">
        <v>187</v>
      </c>
      <c r="M61" s="83">
        <v>100</v>
      </c>
      <c r="N61" s="83">
        <v>611</v>
      </c>
      <c r="O61" s="84" t="s">
        <v>22</v>
      </c>
      <c r="P61" s="84" t="s">
        <v>22</v>
      </c>
      <c r="Q61" s="83">
        <v>4</v>
      </c>
      <c r="R61" s="83">
        <v>44</v>
      </c>
      <c r="S61" s="83">
        <v>87</v>
      </c>
      <c r="T61" s="83">
        <v>279</v>
      </c>
      <c r="U61" s="83">
        <v>4</v>
      </c>
      <c r="V61" s="83">
        <v>62</v>
      </c>
      <c r="W61" s="83">
        <v>1</v>
      </c>
      <c r="X61" s="83">
        <v>3</v>
      </c>
      <c r="Y61" s="83">
        <v>69</v>
      </c>
      <c r="Z61" s="83">
        <v>271</v>
      </c>
    </row>
    <row r="62" spans="1:26" ht="18.75" customHeight="1">
      <c r="A62" s="81"/>
      <c r="B62" s="82"/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95"/>
      <c r="N62" s="86"/>
      <c r="O62" s="86"/>
      <c r="P62" s="86"/>
      <c r="Q62" s="86"/>
      <c r="R62" s="86"/>
      <c r="S62" s="86"/>
      <c r="T62" s="86"/>
      <c r="U62" s="86"/>
      <c r="V62" s="86"/>
      <c r="W62" s="86"/>
      <c r="X62" s="86"/>
      <c r="Y62" s="86"/>
      <c r="Z62" s="86"/>
    </row>
    <row r="63" spans="1:26" ht="18.75" customHeight="1">
      <c r="A63" s="228" t="s">
        <v>168</v>
      </c>
      <c r="B63" s="237"/>
      <c r="C63" s="80">
        <f>SUM(C64:C67)</f>
        <v>2204</v>
      </c>
      <c r="D63" s="80">
        <f>SUM(D64:D67)</f>
        <v>12273</v>
      </c>
      <c r="E63" s="80">
        <f aca="true" t="shared" si="22" ref="E63:N63">SUM(E64:E67)</f>
        <v>31</v>
      </c>
      <c r="F63" s="80">
        <f t="shared" si="22"/>
        <v>390</v>
      </c>
      <c r="G63" s="80">
        <f t="shared" si="22"/>
        <v>2173</v>
      </c>
      <c r="H63" s="80">
        <f t="shared" si="22"/>
        <v>11883</v>
      </c>
      <c r="I63" s="80">
        <f t="shared" si="22"/>
        <v>11</v>
      </c>
      <c r="J63" s="80">
        <f t="shared" si="22"/>
        <v>98</v>
      </c>
      <c r="K63" s="80">
        <f t="shared" si="22"/>
        <v>305</v>
      </c>
      <c r="L63" s="80">
        <f t="shared" si="22"/>
        <v>2274</v>
      </c>
      <c r="M63" s="80">
        <f t="shared" si="22"/>
        <v>183</v>
      </c>
      <c r="N63" s="80">
        <f t="shared" si="22"/>
        <v>2168</v>
      </c>
      <c r="O63" s="75" t="s">
        <v>22</v>
      </c>
      <c r="P63" s="75" t="s">
        <v>22</v>
      </c>
      <c r="Q63" s="80">
        <f aca="true" t="shared" si="23" ref="Q63:Z63">SUM(Q64:Q67)</f>
        <v>57</v>
      </c>
      <c r="R63" s="80">
        <f t="shared" si="23"/>
        <v>498</v>
      </c>
      <c r="S63" s="80">
        <f t="shared" si="23"/>
        <v>911</v>
      </c>
      <c r="T63" s="80">
        <f t="shared" si="23"/>
        <v>3229</v>
      </c>
      <c r="U63" s="80">
        <f t="shared" si="23"/>
        <v>31</v>
      </c>
      <c r="V63" s="80">
        <f t="shared" si="23"/>
        <v>342</v>
      </c>
      <c r="W63" s="80">
        <f t="shared" si="23"/>
        <v>14</v>
      </c>
      <c r="X63" s="80">
        <f t="shared" si="23"/>
        <v>34</v>
      </c>
      <c r="Y63" s="80">
        <f t="shared" si="23"/>
        <v>661</v>
      </c>
      <c r="Z63" s="80">
        <f t="shared" si="23"/>
        <v>3240</v>
      </c>
    </row>
    <row r="64" spans="1:26" ht="18.75" customHeight="1">
      <c r="A64" s="81"/>
      <c r="B64" s="82" t="s">
        <v>169</v>
      </c>
      <c r="C64" s="68">
        <f aca="true" t="shared" si="24" ref="C64:D67">SUM(E64,G64)</f>
        <v>739</v>
      </c>
      <c r="D64" s="68">
        <f t="shared" si="24"/>
        <v>4222</v>
      </c>
      <c r="E64" s="83">
        <v>9</v>
      </c>
      <c r="F64" s="83">
        <v>87</v>
      </c>
      <c r="G64" s="68">
        <f aca="true" t="shared" si="25" ref="G64:H67">SUM(I64,K64,M64,O64,Q64,S64,U64,W64,Y64,AA64)</f>
        <v>730</v>
      </c>
      <c r="H64" s="68">
        <f t="shared" si="25"/>
        <v>4135</v>
      </c>
      <c r="I64" s="83">
        <v>2</v>
      </c>
      <c r="J64" s="83">
        <v>14</v>
      </c>
      <c r="K64" s="83">
        <v>86</v>
      </c>
      <c r="L64" s="83">
        <v>710</v>
      </c>
      <c r="M64" s="83">
        <v>49</v>
      </c>
      <c r="N64" s="83">
        <v>535</v>
      </c>
      <c r="O64" s="84" t="s">
        <v>22</v>
      </c>
      <c r="P64" s="84" t="s">
        <v>22</v>
      </c>
      <c r="Q64" s="83">
        <v>26</v>
      </c>
      <c r="R64" s="83">
        <v>193</v>
      </c>
      <c r="S64" s="83">
        <v>309</v>
      </c>
      <c r="T64" s="83">
        <v>1312</v>
      </c>
      <c r="U64" s="83">
        <v>10</v>
      </c>
      <c r="V64" s="83">
        <v>59</v>
      </c>
      <c r="W64" s="83">
        <v>13</v>
      </c>
      <c r="X64" s="83">
        <v>33</v>
      </c>
      <c r="Y64" s="83">
        <v>235</v>
      </c>
      <c r="Z64" s="83">
        <v>1279</v>
      </c>
    </row>
    <row r="65" spans="1:26" ht="18.75" customHeight="1">
      <c r="A65" s="81"/>
      <c r="B65" s="82" t="s">
        <v>170</v>
      </c>
      <c r="C65" s="68">
        <f t="shared" si="24"/>
        <v>476</v>
      </c>
      <c r="D65" s="68">
        <f t="shared" si="24"/>
        <v>2640</v>
      </c>
      <c r="E65" s="83">
        <v>8</v>
      </c>
      <c r="F65" s="83">
        <v>108</v>
      </c>
      <c r="G65" s="68">
        <f t="shared" si="25"/>
        <v>468</v>
      </c>
      <c r="H65" s="68">
        <f t="shared" si="25"/>
        <v>2532</v>
      </c>
      <c r="I65" s="83">
        <v>3</v>
      </c>
      <c r="J65" s="83">
        <v>27</v>
      </c>
      <c r="K65" s="83">
        <v>70</v>
      </c>
      <c r="L65" s="83">
        <v>488</v>
      </c>
      <c r="M65" s="83">
        <v>45</v>
      </c>
      <c r="N65" s="83">
        <v>716</v>
      </c>
      <c r="O65" s="84" t="s">
        <v>22</v>
      </c>
      <c r="P65" s="84" t="s">
        <v>22</v>
      </c>
      <c r="Q65" s="83">
        <v>6</v>
      </c>
      <c r="R65" s="83">
        <v>51</v>
      </c>
      <c r="S65" s="83">
        <v>184</v>
      </c>
      <c r="T65" s="83">
        <v>544</v>
      </c>
      <c r="U65" s="83">
        <v>5</v>
      </c>
      <c r="V65" s="83">
        <v>54</v>
      </c>
      <c r="W65" s="84" t="s">
        <v>22</v>
      </c>
      <c r="X65" s="84" t="s">
        <v>22</v>
      </c>
      <c r="Y65" s="83">
        <v>155</v>
      </c>
      <c r="Z65" s="83">
        <v>652</v>
      </c>
    </row>
    <row r="66" spans="1:26" ht="18.75" customHeight="1">
      <c r="A66" s="81"/>
      <c r="B66" s="82" t="s">
        <v>171</v>
      </c>
      <c r="C66" s="68">
        <f t="shared" si="24"/>
        <v>723</v>
      </c>
      <c r="D66" s="68">
        <f t="shared" si="24"/>
        <v>3765</v>
      </c>
      <c r="E66" s="83">
        <v>9</v>
      </c>
      <c r="F66" s="83">
        <v>139</v>
      </c>
      <c r="G66" s="68">
        <f t="shared" si="25"/>
        <v>714</v>
      </c>
      <c r="H66" s="68">
        <f t="shared" si="25"/>
        <v>3626</v>
      </c>
      <c r="I66" s="83">
        <v>4</v>
      </c>
      <c r="J66" s="83">
        <v>48</v>
      </c>
      <c r="K66" s="83">
        <v>80</v>
      </c>
      <c r="L66" s="83">
        <v>558</v>
      </c>
      <c r="M66" s="83">
        <v>63</v>
      </c>
      <c r="N66" s="83">
        <v>648</v>
      </c>
      <c r="O66" s="84" t="s">
        <v>22</v>
      </c>
      <c r="P66" s="84" t="s">
        <v>22</v>
      </c>
      <c r="Q66" s="83">
        <v>17</v>
      </c>
      <c r="R66" s="83">
        <v>207</v>
      </c>
      <c r="S66" s="83">
        <v>334</v>
      </c>
      <c r="T66" s="83">
        <v>1115</v>
      </c>
      <c r="U66" s="83">
        <v>12</v>
      </c>
      <c r="V66" s="83">
        <v>189</v>
      </c>
      <c r="W66" s="83">
        <v>1</v>
      </c>
      <c r="X66" s="83">
        <v>1</v>
      </c>
      <c r="Y66" s="83">
        <v>203</v>
      </c>
      <c r="Z66" s="83">
        <v>860</v>
      </c>
    </row>
    <row r="67" spans="1:26" ht="18.75" customHeight="1">
      <c r="A67" s="81"/>
      <c r="B67" s="82" t="s">
        <v>172</v>
      </c>
      <c r="C67" s="68">
        <f t="shared" si="24"/>
        <v>266</v>
      </c>
      <c r="D67" s="68">
        <f t="shared" si="24"/>
        <v>1646</v>
      </c>
      <c r="E67" s="83">
        <v>5</v>
      </c>
      <c r="F67" s="83">
        <v>56</v>
      </c>
      <c r="G67" s="68">
        <f t="shared" si="25"/>
        <v>261</v>
      </c>
      <c r="H67" s="68">
        <f t="shared" si="25"/>
        <v>1590</v>
      </c>
      <c r="I67" s="83">
        <v>2</v>
      </c>
      <c r="J67" s="83">
        <v>9</v>
      </c>
      <c r="K67" s="83">
        <v>69</v>
      </c>
      <c r="L67" s="83">
        <v>518</v>
      </c>
      <c r="M67" s="83">
        <v>26</v>
      </c>
      <c r="N67" s="83">
        <v>269</v>
      </c>
      <c r="O67" s="84" t="s">
        <v>22</v>
      </c>
      <c r="P67" s="84" t="s">
        <v>22</v>
      </c>
      <c r="Q67" s="83">
        <v>8</v>
      </c>
      <c r="R67" s="83">
        <v>47</v>
      </c>
      <c r="S67" s="83">
        <v>84</v>
      </c>
      <c r="T67" s="83">
        <v>258</v>
      </c>
      <c r="U67" s="83">
        <v>4</v>
      </c>
      <c r="V67" s="83">
        <v>40</v>
      </c>
      <c r="W67" s="84" t="s">
        <v>22</v>
      </c>
      <c r="X67" s="84" t="s">
        <v>22</v>
      </c>
      <c r="Y67" s="83">
        <v>68</v>
      </c>
      <c r="Z67" s="83">
        <v>449</v>
      </c>
    </row>
    <row r="68" spans="1:26" ht="18.75" customHeight="1">
      <c r="A68" s="81"/>
      <c r="B68" s="82"/>
      <c r="C68" s="86"/>
      <c r="D68" s="86"/>
      <c r="E68" s="86"/>
      <c r="F68" s="86"/>
      <c r="G68" s="86"/>
      <c r="H68" s="86"/>
      <c r="I68" s="86"/>
      <c r="J68" s="86"/>
      <c r="K68" s="86"/>
      <c r="L68" s="86"/>
      <c r="M68" s="83"/>
      <c r="N68" s="86"/>
      <c r="O68" s="86"/>
      <c r="P68" s="86"/>
      <c r="Q68" s="86"/>
      <c r="R68" s="86"/>
      <c r="S68" s="86"/>
      <c r="T68" s="86"/>
      <c r="U68" s="86"/>
      <c r="V68" s="86"/>
      <c r="W68" s="86"/>
      <c r="X68" s="86"/>
      <c r="Y68" s="86"/>
      <c r="Z68" s="86"/>
    </row>
    <row r="69" spans="1:26" ht="18.75" customHeight="1">
      <c r="A69" s="228" t="s">
        <v>173</v>
      </c>
      <c r="B69" s="237"/>
      <c r="C69" s="80">
        <f aca="true" t="shared" si="26" ref="C69:H69">SUM(C70)</f>
        <v>449</v>
      </c>
      <c r="D69" s="80">
        <f t="shared" si="26"/>
        <v>2937</v>
      </c>
      <c r="E69" s="80">
        <f t="shared" si="26"/>
        <v>17</v>
      </c>
      <c r="F69" s="80">
        <f t="shared" si="26"/>
        <v>315</v>
      </c>
      <c r="G69" s="80">
        <f t="shared" si="26"/>
        <v>432</v>
      </c>
      <c r="H69" s="80">
        <f t="shared" si="26"/>
        <v>2622</v>
      </c>
      <c r="I69" s="75" t="s">
        <v>22</v>
      </c>
      <c r="J69" s="75" t="s">
        <v>22</v>
      </c>
      <c r="K69" s="80">
        <f>SUM(K70)</f>
        <v>65</v>
      </c>
      <c r="L69" s="80">
        <f>SUM(L70)</f>
        <v>393</v>
      </c>
      <c r="M69" s="80">
        <f>SUM(M70)</f>
        <v>24</v>
      </c>
      <c r="N69" s="80">
        <f>SUM(N70)</f>
        <v>593</v>
      </c>
      <c r="O69" s="75" t="s">
        <v>22</v>
      </c>
      <c r="P69" s="75" t="s">
        <v>22</v>
      </c>
      <c r="Q69" s="80">
        <f aca="true" t="shared" si="27" ref="Q69:Z69">SUM(Q70)</f>
        <v>11</v>
      </c>
      <c r="R69" s="80">
        <f t="shared" si="27"/>
        <v>78</v>
      </c>
      <c r="S69" s="80">
        <f t="shared" si="27"/>
        <v>184</v>
      </c>
      <c r="T69" s="80">
        <f t="shared" si="27"/>
        <v>634</v>
      </c>
      <c r="U69" s="80">
        <f t="shared" si="27"/>
        <v>5</v>
      </c>
      <c r="V69" s="80">
        <f t="shared" si="27"/>
        <v>39</v>
      </c>
      <c r="W69" s="80">
        <f t="shared" si="27"/>
        <v>2</v>
      </c>
      <c r="X69" s="80">
        <f t="shared" si="27"/>
        <v>3</v>
      </c>
      <c r="Y69" s="80">
        <f t="shared" si="27"/>
        <v>141</v>
      </c>
      <c r="Z69" s="80">
        <f t="shared" si="27"/>
        <v>882</v>
      </c>
    </row>
    <row r="70" spans="1:26" ht="18.75" customHeight="1">
      <c r="A70" s="88"/>
      <c r="B70" s="89" t="s">
        <v>174</v>
      </c>
      <c r="C70" s="90">
        <f>SUM(E70,G70)</f>
        <v>449</v>
      </c>
      <c r="D70" s="91">
        <f>SUM(F70,H70)</f>
        <v>2937</v>
      </c>
      <c r="E70" s="91">
        <v>17</v>
      </c>
      <c r="F70" s="91">
        <v>315</v>
      </c>
      <c r="G70" s="91">
        <f>SUM(I70,K70,M70,O70,Q70,S70,U70,W70,Y70,AA70)</f>
        <v>432</v>
      </c>
      <c r="H70" s="91">
        <f>SUM(J70,L70,N70,P70,R70,T70,V70,X70,Z70,AB70)</f>
        <v>2622</v>
      </c>
      <c r="I70" s="92" t="s">
        <v>22</v>
      </c>
      <c r="J70" s="92" t="s">
        <v>22</v>
      </c>
      <c r="K70" s="91">
        <v>65</v>
      </c>
      <c r="L70" s="91">
        <v>393</v>
      </c>
      <c r="M70" s="91">
        <v>24</v>
      </c>
      <c r="N70" s="91">
        <v>593</v>
      </c>
      <c r="O70" s="92" t="s">
        <v>22</v>
      </c>
      <c r="P70" s="92" t="s">
        <v>22</v>
      </c>
      <c r="Q70" s="91">
        <v>11</v>
      </c>
      <c r="R70" s="91">
        <v>78</v>
      </c>
      <c r="S70" s="91">
        <v>184</v>
      </c>
      <c r="T70" s="91">
        <v>634</v>
      </c>
      <c r="U70" s="91">
        <v>5</v>
      </c>
      <c r="V70" s="91">
        <v>39</v>
      </c>
      <c r="W70" s="91">
        <v>2</v>
      </c>
      <c r="X70" s="91">
        <v>3</v>
      </c>
      <c r="Y70" s="91">
        <v>141</v>
      </c>
      <c r="Z70" s="91">
        <v>882</v>
      </c>
    </row>
    <row r="71" spans="1:26" ht="18.75" customHeight="1">
      <c r="A71" s="1" t="s">
        <v>182</v>
      </c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8.75" customHeight="1">
      <c r="A72" s="1" t="s">
        <v>24</v>
      </c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8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</sheetData>
  <sheetProtection/>
  <mergeCells count="59">
    <mergeCell ref="A55:B55"/>
    <mergeCell ref="A63:B63"/>
    <mergeCell ref="A69:B69"/>
    <mergeCell ref="A21:B21"/>
    <mergeCell ref="A23:B23"/>
    <mergeCell ref="A26:B26"/>
    <mergeCell ref="A32:B32"/>
    <mergeCell ref="A42:B42"/>
    <mergeCell ref="A49:B49"/>
    <mergeCell ref="A15:B15"/>
    <mergeCell ref="A16:B16"/>
    <mergeCell ref="A17:B17"/>
    <mergeCell ref="A18:B18"/>
    <mergeCell ref="A19:B19"/>
    <mergeCell ref="A20:B20"/>
    <mergeCell ref="Z6:Z7"/>
    <mergeCell ref="A9:B9"/>
    <mergeCell ref="A10:B10"/>
    <mergeCell ref="A11:B11"/>
    <mergeCell ref="A13:B13"/>
    <mergeCell ref="A14:B14"/>
    <mergeCell ref="T6:T7"/>
    <mergeCell ref="U6:U7"/>
    <mergeCell ref="V6:V7"/>
    <mergeCell ref="W6:W7"/>
    <mergeCell ref="X6:X7"/>
    <mergeCell ref="Y6:Y7"/>
    <mergeCell ref="N6:N7"/>
    <mergeCell ref="O6:O7"/>
    <mergeCell ref="P6:P7"/>
    <mergeCell ref="Q6:Q7"/>
    <mergeCell ref="R6:R7"/>
    <mergeCell ref="S6:S7"/>
    <mergeCell ref="H6:H7"/>
    <mergeCell ref="I6:I7"/>
    <mergeCell ref="J6:J7"/>
    <mergeCell ref="K6:K7"/>
    <mergeCell ref="L6:L7"/>
    <mergeCell ref="M6:M7"/>
    <mergeCell ref="Q5:R5"/>
    <mergeCell ref="S5:T5"/>
    <mergeCell ref="U5:V5"/>
    <mergeCell ref="W5:X5"/>
    <mergeCell ref="Y5:Z5"/>
    <mergeCell ref="C6:C7"/>
    <mergeCell ref="D6:D7"/>
    <mergeCell ref="E6:E7"/>
    <mergeCell ref="F6:F7"/>
    <mergeCell ref="G6:G7"/>
    <mergeCell ref="A2:Z2"/>
    <mergeCell ref="A3:Z3"/>
    <mergeCell ref="A5:B7"/>
    <mergeCell ref="C5:D5"/>
    <mergeCell ref="E5:F5"/>
    <mergeCell ref="G5:H5"/>
    <mergeCell ref="I5:J5"/>
    <mergeCell ref="K5:L5"/>
    <mergeCell ref="M5:N5"/>
    <mergeCell ref="O5:P5"/>
  </mergeCells>
  <printOptions horizontalCentered="1" verticalCentered="1"/>
  <pageMargins left="0.5118110236220472" right="0.31496062992125984" top="0.5511811023622047" bottom="0.35433070866141736" header="0" footer="0"/>
  <pageSetup horizontalDpi="600" verticalDpi="600" orientation="landscape" paperSize="8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B74"/>
  <sheetViews>
    <sheetView zoomScalePageLayoutView="0" workbookViewId="0" topLeftCell="A1">
      <selection activeCell="A96" sqref="A96"/>
    </sheetView>
  </sheetViews>
  <sheetFormatPr defaultColWidth="10.59765625" defaultRowHeight="18.75" customHeight="1"/>
  <cols>
    <col min="1" max="1" width="2.5" style="0" customWidth="1"/>
  </cols>
  <sheetData>
    <row r="2" spans="1:28" ht="18.75" customHeight="1">
      <c r="A2" s="203" t="s">
        <v>183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203"/>
      <c r="V2" s="203"/>
      <c r="W2" s="203"/>
      <c r="X2" s="203"/>
      <c r="Y2" s="203"/>
      <c r="Z2" s="203"/>
      <c r="AA2" s="203"/>
      <c r="AB2" s="203"/>
    </row>
    <row r="3" spans="1:28" ht="18.75" customHeight="1">
      <c r="A3" s="225" t="s">
        <v>184</v>
      </c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5"/>
      <c r="P3" s="225"/>
      <c r="Q3" s="225"/>
      <c r="R3" s="225"/>
      <c r="S3" s="225"/>
      <c r="T3" s="225"/>
      <c r="U3" s="225"/>
      <c r="V3" s="225"/>
      <c r="W3" s="225"/>
      <c r="X3" s="225"/>
      <c r="Y3" s="225"/>
      <c r="Z3" s="225"/>
      <c r="AA3" s="225"/>
      <c r="AB3" s="225"/>
    </row>
    <row r="4" spans="1:28" ht="18.75" customHeight="1" thickBot="1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</row>
    <row r="5" spans="1:28" ht="18.75" customHeight="1">
      <c r="A5" s="204" t="s">
        <v>105</v>
      </c>
      <c r="B5" s="205"/>
      <c r="C5" s="211" t="s">
        <v>106</v>
      </c>
      <c r="D5" s="212"/>
      <c r="E5" s="211" t="s">
        <v>107</v>
      </c>
      <c r="F5" s="212"/>
      <c r="G5" s="211" t="s">
        <v>108</v>
      </c>
      <c r="H5" s="212"/>
      <c r="I5" s="211" t="s">
        <v>109</v>
      </c>
      <c r="J5" s="212"/>
      <c r="K5" s="211" t="s">
        <v>110</v>
      </c>
      <c r="L5" s="212"/>
      <c r="M5" s="211" t="s">
        <v>111</v>
      </c>
      <c r="N5" s="212"/>
      <c r="O5" s="215" t="s">
        <v>185</v>
      </c>
      <c r="P5" s="216"/>
      <c r="Q5" s="211" t="s">
        <v>113</v>
      </c>
      <c r="R5" s="212"/>
      <c r="S5" s="215" t="s">
        <v>186</v>
      </c>
      <c r="T5" s="216"/>
      <c r="U5" s="211" t="s">
        <v>115</v>
      </c>
      <c r="V5" s="212"/>
      <c r="W5" s="211" t="s">
        <v>116</v>
      </c>
      <c r="X5" s="212"/>
      <c r="Y5" s="211" t="s">
        <v>117</v>
      </c>
      <c r="Z5" s="212"/>
      <c r="AA5" s="215" t="s">
        <v>187</v>
      </c>
      <c r="AB5" s="219"/>
    </row>
    <row r="6" spans="1:28" ht="18.75" customHeight="1">
      <c r="A6" s="206"/>
      <c r="B6" s="207"/>
      <c r="C6" s="213"/>
      <c r="D6" s="214"/>
      <c r="E6" s="213"/>
      <c r="F6" s="214"/>
      <c r="G6" s="213"/>
      <c r="H6" s="214"/>
      <c r="I6" s="213"/>
      <c r="J6" s="214"/>
      <c r="K6" s="213"/>
      <c r="L6" s="214"/>
      <c r="M6" s="213"/>
      <c r="N6" s="214"/>
      <c r="O6" s="217"/>
      <c r="P6" s="218"/>
      <c r="Q6" s="213"/>
      <c r="R6" s="214"/>
      <c r="S6" s="217"/>
      <c r="T6" s="218"/>
      <c r="U6" s="213"/>
      <c r="V6" s="214"/>
      <c r="W6" s="213"/>
      <c r="X6" s="214"/>
      <c r="Y6" s="213"/>
      <c r="Z6" s="214"/>
      <c r="AA6" s="220"/>
      <c r="AB6" s="221"/>
    </row>
    <row r="7" spans="1:28" ht="18.75" customHeight="1">
      <c r="A7" s="208"/>
      <c r="B7" s="207"/>
      <c r="C7" s="222" t="s">
        <v>119</v>
      </c>
      <c r="D7" s="222" t="s">
        <v>120</v>
      </c>
      <c r="E7" s="222" t="s">
        <v>119</v>
      </c>
      <c r="F7" s="222" t="s">
        <v>120</v>
      </c>
      <c r="G7" s="222" t="s">
        <v>119</v>
      </c>
      <c r="H7" s="222" t="s">
        <v>120</v>
      </c>
      <c r="I7" s="222" t="s">
        <v>119</v>
      </c>
      <c r="J7" s="222" t="s">
        <v>120</v>
      </c>
      <c r="K7" s="222" t="s">
        <v>119</v>
      </c>
      <c r="L7" s="222" t="s">
        <v>120</v>
      </c>
      <c r="M7" s="222" t="s">
        <v>119</v>
      </c>
      <c r="N7" s="222" t="s">
        <v>120</v>
      </c>
      <c r="O7" s="222" t="s">
        <v>119</v>
      </c>
      <c r="P7" s="222" t="s">
        <v>120</v>
      </c>
      <c r="Q7" s="222" t="s">
        <v>119</v>
      </c>
      <c r="R7" s="222" t="s">
        <v>120</v>
      </c>
      <c r="S7" s="222" t="s">
        <v>119</v>
      </c>
      <c r="T7" s="222" t="s">
        <v>120</v>
      </c>
      <c r="U7" s="222" t="s">
        <v>119</v>
      </c>
      <c r="V7" s="222" t="s">
        <v>120</v>
      </c>
      <c r="W7" s="222" t="s">
        <v>119</v>
      </c>
      <c r="X7" s="222" t="s">
        <v>120</v>
      </c>
      <c r="Y7" s="222" t="s">
        <v>119</v>
      </c>
      <c r="Z7" s="222" t="s">
        <v>120</v>
      </c>
      <c r="AA7" s="222" t="s">
        <v>119</v>
      </c>
      <c r="AB7" s="224" t="s">
        <v>120</v>
      </c>
    </row>
    <row r="8" spans="1:28" ht="18.75" customHeight="1">
      <c r="A8" s="209"/>
      <c r="B8" s="210"/>
      <c r="C8" s="223"/>
      <c r="D8" s="223"/>
      <c r="E8" s="223"/>
      <c r="F8" s="223"/>
      <c r="G8" s="223"/>
      <c r="H8" s="223"/>
      <c r="I8" s="223"/>
      <c r="J8" s="223"/>
      <c r="K8" s="223"/>
      <c r="L8" s="223"/>
      <c r="M8" s="223"/>
      <c r="N8" s="223"/>
      <c r="O8" s="223"/>
      <c r="P8" s="223"/>
      <c r="Q8" s="223"/>
      <c r="R8" s="223"/>
      <c r="S8" s="223"/>
      <c r="T8" s="223"/>
      <c r="U8" s="223"/>
      <c r="V8" s="223"/>
      <c r="W8" s="223"/>
      <c r="X8" s="223"/>
      <c r="Y8" s="223"/>
      <c r="Z8" s="223"/>
      <c r="AA8" s="223"/>
      <c r="AB8" s="217"/>
    </row>
    <row r="9" spans="1:28" ht="18.75" customHeight="1">
      <c r="A9" s="98"/>
      <c r="B9" s="99"/>
      <c r="C9" s="65"/>
      <c r="D9" s="67" t="s">
        <v>121</v>
      </c>
      <c r="E9" s="65"/>
      <c r="F9" s="67" t="s">
        <v>121</v>
      </c>
      <c r="G9" s="65"/>
      <c r="H9" s="67" t="s">
        <v>121</v>
      </c>
      <c r="I9" s="65"/>
      <c r="J9" s="67" t="s">
        <v>121</v>
      </c>
      <c r="K9" s="65"/>
      <c r="L9" s="67" t="s">
        <v>121</v>
      </c>
      <c r="M9" s="65"/>
      <c r="N9" s="67" t="s">
        <v>121</v>
      </c>
      <c r="O9" s="65"/>
      <c r="P9" s="67" t="s">
        <v>121</v>
      </c>
      <c r="Q9" s="65"/>
      <c r="R9" s="67" t="s">
        <v>121</v>
      </c>
      <c r="S9" s="65"/>
      <c r="T9" s="67" t="s">
        <v>121</v>
      </c>
      <c r="U9" s="65"/>
      <c r="V9" s="67" t="s">
        <v>121</v>
      </c>
      <c r="W9" s="65"/>
      <c r="X9" s="67" t="s">
        <v>121</v>
      </c>
      <c r="Y9" s="65"/>
      <c r="Z9" s="67" t="s">
        <v>121</v>
      </c>
      <c r="AA9" s="65"/>
      <c r="AB9" s="67" t="s">
        <v>121</v>
      </c>
    </row>
    <row r="10" spans="1:28" ht="18.75" customHeight="1">
      <c r="A10" s="225" t="s">
        <v>122</v>
      </c>
      <c r="B10" s="147"/>
      <c r="C10" s="68">
        <f>SUM(E10,G10)</f>
        <v>2511</v>
      </c>
      <c r="D10" s="68">
        <f>SUM(F10,H10)</f>
        <v>56696</v>
      </c>
      <c r="E10" s="68">
        <v>8</v>
      </c>
      <c r="F10" s="68">
        <v>57</v>
      </c>
      <c r="G10" s="68">
        <f>SUM(I10,K10,M10,O10,Q10,S10,U10,W10,Y10,AA10)</f>
        <v>2503</v>
      </c>
      <c r="H10" s="68">
        <f>SUM(J10,L10,N10,P10,R10,T10,V10,X10,Z10,AB10)</f>
        <v>56639</v>
      </c>
      <c r="I10" s="84" t="s">
        <v>22</v>
      </c>
      <c r="J10" s="84" t="s">
        <v>22</v>
      </c>
      <c r="K10" s="84" t="s">
        <v>22</v>
      </c>
      <c r="L10" s="84" t="s">
        <v>22</v>
      </c>
      <c r="M10" s="84" t="s">
        <v>22</v>
      </c>
      <c r="N10" s="84" t="s">
        <v>22</v>
      </c>
      <c r="O10" s="68">
        <v>82</v>
      </c>
      <c r="P10" s="68">
        <v>1145</v>
      </c>
      <c r="Q10" s="68">
        <v>262</v>
      </c>
      <c r="R10" s="68">
        <v>3863</v>
      </c>
      <c r="S10" s="68">
        <v>27</v>
      </c>
      <c r="T10" s="68">
        <v>350</v>
      </c>
      <c r="U10" s="68">
        <v>2</v>
      </c>
      <c r="V10" s="68">
        <v>285</v>
      </c>
      <c r="W10" s="68">
        <v>8</v>
      </c>
      <c r="X10" s="68">
        <v>17</v>
      </c>
      <c r="Y10" s="68">
        <v>1499</v>
      </c>
      <c r="Z10" s="68">
        <v>32245</v>
      </c>
      <c r="AA10" s="68">
        <v>623</v>
      </c>
      <c r="AB10" s="68">
        <v>18734</v>
      </c>
    </row>
    <row r="11" spans="1:28" ht="18.75" customHeight="1">
      <c r="A11" s="226" t="s">
        <v>123</v>
      </c>
      <c r="B11" s="227"/>
      <c r="C11" s="100">
        <f aca="true" t="shared" si="0" ref="C11:H11">C14</f>
        <v>2655</v>
      </c>
      <c r="D11" s="100">
        <f t="shared" si="0"/>
        <v>59093</v>
      </c>
      <c r="E11" s="100">
        <f t="shared" si="0"/>
        <v>8</v>
      </c>
      <c r="F11" s="100">
        <f t="shared" si="0"/>
        <v>66</v>
      </c>
      <c r="G11" s="100">
        <f t="shared" si="0"/>
        <v>2647</v>
      </c>
      <c r="H11" s="100">
        <f t="shared" si="0"/>
        <v>59027</v>
      </c>
      <c r="I11" s="101" t="s">
        <v>22</v>
      </c>
      <c r="J11" s="101" t="s">
        <v>22</v>
      </c>
      <c r="K11" s="101" t="s">
        <v>22</v>
      </c>
      <c r="L11" s="101" t="s">
        <v>22</v>
      </c>
      <c r="M11" s="100">
        <f aca="true" t="shared" si="1" ref="M11:AB11">M14</f>
        <v>1</v>
      </c>
      <c r="N11" s="101" t="s">
        <v>22</v>
      </c>
      <c r="O11" s="100">
        <f t="shared" si="1"/>
        <v>77</v>
      </c>
      <c r="P11" s="100">
        <f t="shared" si="1"/>
        <v>1098</v>
      </c>
      <c r="Q11" s="100">
        <f t="shared" si="1"/>
        <v>261</v>
      </c>
      <c r="R11" s="100">
        <f t="shared" si="1"/>
        <v>3931</v>
      </c>
      <c r="S11" s="100">
        <f t="shared" si="1"/>
        <v>30</v>
      </c>
      <c r="T11" s="100">
        <f t="shared" si="1"/>
        <v>342</v>
      </c>
      <c r="U11" s="100">
        <f t="shared" si="1"/>
        <v>1</v>
      </c>
      <c r="V11" s="100">
        <f t="shared" si="1"/>
        <v>256</v>
      </c>
      <c r="W11" s="100">
        <f t="shared" si="1"/>
        <v>13</v>
      </c>
      <c r="X11" s="100">
        <f t="shared" si="1"/>
        <v>31</v>
      </c>
      <c r="Y11" s="100">
        <f t="shared" si="1"/>
        <v>1651</v>
      </c>
      <c r="Z11" s="100">
        <f t="shared" si="1"/>
        <v>33335</v>
      </c>
      <c r="AA11" s="100">
        <f t="shared" si="1"/>
        <v>613</v>
      </c>
      <c r="AB11" s="100">
        <f t="shared" si="1"/>
        <v>20034</v>
      </c>
    </row>
    <row r="12" spans="1:28" ht="18.75" customHeight="1">
      <c r="A12" s="225" t="s">
        <v>180</v>
      </c>
      <c r="B12" s="235"/>
      <c r="C12" s="71">
        <f>100*(C11-C10)/C$10</f>
        <v>5.734767025089606</v>
      </c>
      <c r="D12" s="71">
        <f>100*(D11-D10)/D$10</f>
        <v>4.227811485819106</v>
      </c>
      <c r="E12" s="71">
        <v>0</v>
      </c>
      <c r="F12" s="71">
        <f>100*(F11-F10)/F$10</f>
        <v>15.789473684210526</v>
      </c>
      <c r="G12" s="71">
        <f>100*(G11-G10)/G$10</f>
        <v>5.75309628445865</v>
      </c>
      <c r="H12" s="71">
        <f>100*(H11-H10)/H$10</f>
        <v>4.216176133053197</v>
      </c>
      <c r="I12" s="71" t="s">
        <v>22</v>
      </c>
      <c r="J12" s="71" t="s">
        <v>22</v>
      </c>
      <c r="K12" s="71" t="s">
        <v>22</v>
      </c>
      <c r="L12" s="71" t="s">
        <v>22</v>
      </c>
      <c r="M12" s="71" t="s">
        <v>188</v>
      </c>
      <c r="N12" s="71" t="s">
        <v>22</v>
      </c>
      <c r="O12" s="71">
        <f aca="true" t="shared" si="2" ref="O12:AB12">100*(O11-O10)/O$10</f>
        <v>-6.097560975609756</v>
      </c>
      <c r="P12" s="71">
        <f t="shared" si="2"/>
        <v>-4.104803493449782</v>
      </c>
      <c r="Q12" s="71">
        <f t="shared" si="2"/>
        <v>-0.3816793893129771</v>
      </c>
      <c r="R12" s="71">
        <f t="shared" si="2"/>
        <v>1.7602899301061352</v>
      </c>
      <c r="S12" s="71">
        <f t="shared" si="2"/>
        <v>11.11111111111111</v>
      </c>
      <c r="T12" s="71">
        <f t="shared" si="2"/>
        <v>-2.2857142857142856</v>
      </c>
      <c r="U12" s="71">
        <f t="shared" si="2"/>
        <v>-50</v>
      </c>
      <c r="V12" s="71">
        <f t="shared" si="2"/>
        <v>-10.175438596491228</v>
      </c>
      <c r="W12" s="71">
        <f t="shared" si="2"/>
        <v>62.5</v>
      </c>
      <c r="X12" s="71">
        <f t="shared" si="2"/>
        <v>82.3529411764706</v>
      </c>
      <c r="Y12" s="71">
        <f t="shared" si="2"/>
        <v>10.140093395597065</v>
      </c>
      <c r="Z12" s="71">
        <f t="shared" si="2"/>
        <v>3.3803690494650334</v>
      </c>
      <c r="AA12" s="71">
        <f t="shared" si="2"/>
        <v>-1.6051364365971108</v>
      </c>
      <c r="AB12" s="71">
        <f t="shared" si="2"/>
        <v>6.93925483078894</v>
      </c>
    </row>
    <row r="13" spans="1:28" ht="18.75" customHeight="1">
      <c r="A13" s="102"/>
      <c r="B13" s="61"/>
      <c r="C13" s="74"/>
      <c r="D13" s="74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6"/>
      <c r="AB13" s="86"/>
    </row>
    <row r="14" spans="1:28" ht="18.75" customHeight="1">
      <c r="A14" s="228" t="s">
        <v>125</v>
      </c>
      <c r="B14" s="237"/>
      <c r="C14" s="100">
        <f aca="true" t="shared" si="3" ref="C14:H14">SUM(C15:C24,C27,C33,C43,C50,C56,C64,C70)</f>
        <v>2655</v>
      </c>
      <c r="D14" s="100">
        <f t="shared" si="3"/>
        <v>59093</v>
      </c>
      <c r="E14" s="100">
        <f t="shared" si="3"/>
        <v>8</v>
      </c>
      <c r="F14" s="100">
        <f t="shared" si="3"/>
        <v>66</v>
      </c>
      <c r="G14" s="100">
        <f t="shared" si="3"/>
        <v>2647</v>
      </c>
      <c r="H14" s="100">
        <f t="shared" si="3"/>
        <v>59027</v>
      </c>
      <c r="I14" s="101" t="s">
        <v>22</v>
      </c>
      <c r="J14" s="101" t="s">
        <v>22</v>
      </c>
      <c r="K14" s="101" t="s">
        <v>22</v>
      </c>
      <c r="L14" s="101" t="s">
        <v>22</v>
      </c>
      <c r="M14" s="100">
        <v>1</v>
      </c>
      <c r="N14" s="101" t="s">
        <v>22</v>
      </c>
      <c r="O14" s="100">
        <f aca="true" t="shared" si="4" ref="O14:AB14">SUM(O15:O24,O27,O33,O43,O50,O56,O64,O70)</f>
        <v>77</v>
      </c>
      <c r="P14" s="100">
        <f t="shared" si="4"/>
        <v>1098</v>
      </c>
      <c r="Q14" s="100">
        <f t="shared" si="4"/>
        <v>261</v>
      </c>
      <c r="R14" s="100">
        <f t="shared" si="4"/>
        <v>3931</v>
      </c>
      <c r="S14" s="100">
        <f t="shared" si="4"/>
        <v>30</v>
      </c>
      <c r="T14" s="100">
        <f t="shared" si="4"/>
        <v>342</v>
      </c>
      <c r="U14" s="100">
        <f t="shared" si="4"/>
        <v>1</v>
      </c>
      <c r="V14" s="100">
        <f t="shared" si="4"/>
        <v>256</v>
      </c>
      <c r="W14" s="100">
        <f t="shared" si="4"/>
        <v>13</v>
      </c>
      <c r="X14" s="100">
        <f t="shared" si="4"/>
        <v>31</v>
      </c>
      <c r="Y14" s="100">
        <f t="shared" si="4"/>
        <v>1651</v>
      </c>
      <c r="Z14" s="100">
        <f t="shared" si="4"/>
        <v>33335</v>
      </c>
      <c r="AA14" s="100">
        <f t="shared" si="4"/>
        <v>613</v>
      </c>
      <c r="AB14" s="100">
        <f t="shared" si="4"/>
        <v>20034</v>
      </c>
    </row>
    <row r="15" spans="1:28" ht="18.75" customHeight="1">
      <c r="A15" s="228" t="s">
        <v>126</v>
      </c>
      <c r="B15" s="237"/>
      <c r="C15" s="100">
        <f>SUM(E15,G15)</f>
        <v>595</v>
      </c>
      <c r="D15" s="100">
        <f>SUM(F15,H15)</f>
        <v>25599</v>
      </c>
      <c r="E15" s="100">
        <v>2</v>
      </c>
      <c r="F15" s="100">
        <v>30</v>
      </c>
      <c r="G15" s="100">
        <f>SUM(I15,K15,M15,O15,Q15,S15,U15,W15,Y15,AA15)</f>
        <v>593</v>
      </c>
      <c r="H15" s="100">
        <f>SUM(J15,L15,N15,P15,R15,T15,V15,X15,Z15,AB15)</f>
        <v>25569</v>
      </c>
      <c r="I15" s="101" t="s">
        <v>22</v>
      </c>
      <c r="J15" s="101" t="s">
        <v>22</v>
      </c>
      <c r="K15" s="101" t="s">
        <v>22</v>
      </c>
      <c r="L15" s="101" t="s">
        <v>22</v>
      </c>
      <c r="M15" s="101" t="s">
        <v>22</v>
      </c>
      <c r="N15" s="101" t="s">
        <v>22</v>
      </c>
      <c r="O15" s="100">
        <v>14</v>
      </c>
      <c r="P15" s="100">
        <v>535</v>
      </c>
      <c r="Q15" s="100">
        <v>78</v>
      </c>
      <c r="R15" s="100">
        <v>1849</v>
      </c>
      <c r="S15" s="101">
        <v>13</v>
      </c>
      <c r="T15" s="101">
        <v>171</v>
      </c>
      <c r="U15" s="101">
        <v>1</v>
      </c>
      <c r="V15" s="101">
        <v>256</v>
      </c>
      <c r="W15" s="101">
        <v>7</v>
      </c>
      <c r="X15" s="101">
        <v>13</v>
      </c>
      <c r="Y15" s="100">
        <v>331</v>
      </c>
      <c r="Z15" s="100">
        <v>13165</v>
      </c>
      <c r="AA15" s="100">
        <v>149</v>
      </c>
      <c r="AB15" s="100">
        <v>9580</v>
      </c>
    </row>
    <row r="16" spans="1:28" ht="18.75" customHeight="1">
      <c r="A16" s="228" t="s">
        <v>127</v>
      </c>
      <c r="B16" s="237"/>
      <c r="C16" s="100">
        <f aca="true" t="shared" si="5" ref="C16:D22">SUM(E16,G16)</f>
        <v>134</v>
      </c>
      <c r="D16" s="100">
        <f t="shared" si="5"/>
        <v>2944</v>
      </c>
      <c r="E16" s="101" t="s">
        <v>22</v>
      </c>
      <c r="F16" s="101" t="s">
        <v>22</v>
      </c>
      <c r="G16" s="100">
        <f aca="true" t="shared" si="6" ref="G16:H22">SUM(I16,K16,M16,O16,Q16,S16,U16,W16,Y16,AA16)</f>
        <v>134</v>
      </c>
      <c r="H16" s="100">
        <f t="shared" si="6"/>
        <v>2944</v>
      </c>
      <c r="I16" s="101" t="s">
        <v>22</v>
      </c>
      <c r="J16" s="101" t="s">
        <v>22</v>
      </c>
      <c r="K16" s="101" t="s">
        <v>22</v>
      </c>
      <c r="L16" s="101" t="s">
        <v>22</v>
      </c>
      <c r="M16" s="101" t="s">
        <v>22</v>
      </c>
      <c r="N16" s="101" t="s">
        <v>22</v>
      </c>
      <c r="O16" s="100">
        <v>2</v>
      </c>
      <c r="P16" s="100">
        <v>42</v>
      </c>
      <c r="Q16" s="100">
        <v>15</v>
      </c>
      <c r="R16" s="100">
        <v>179</v>
      </c>
      <c r="S16" s="101" t="s">
        <v>22</v>
      </c>
      <c r="T16" s="101" t="s">
        <v>22</v>
      </c>
      <c r="U16" s="101" t="s">
        <v>22</v>
      </c>
      <c r="V16" s="101" t="s">
        <v>22</v>
      </c>
      <c r="W16" s="101" t="s">
        <v>22</v>
      </c>
      <c r="X16" s="101" t="s">
        <v>22</v>
      </c>
      <c r="Y16" s="100">
        <v>75</v>
      </c>
      <c r="Z16" s="100">
        <v>1829</v>
      </c>
      <c r="AA16" s="100">
        <v>42</v>
      </c>
      <c r="AB16" s="100">
        <v>894</v>
      </c>
    </row>
    <row r="17" spans="1:28" ht="18.75" customHeight="1">
      <c r="A17" s="228" t="s">
        <v>128</v>
      </c>
      <c r="B17" s="237"/>
      <c r="C17" s="100">
        <f t="shared" si="5"/>
        <v>208</v>
      </c>
      <c r="D17" s="100">
        <f t="shared" si="5"/>
        <v>5730</v>
      </c>
      <c r="E17" s="100">
        <v>1</v>
      </c>
      <c r="F17" s="100">
        <v>1</v>
      </c>
      <c r="G17" s="100">
        <f t="shared" si="6"/>
        <v>207</v>
      </c>
      <c r="H17" s="100">
        <f t="shared" si="6"/>
        <v>5729</v>
      </c>
      <c r="I17" s="101" t="s">
        <v>22</v>
      </c>
      <c r="J17" s="101" t="s">
        <v>22</v>
      </c>
      <c r="K17" s="101" t="s">
        <v>22</v>
      </c>
      <c r="L17" s="101" t="s">
        <v>22</v>
      </c>
      <c r="M17" s="101" t="s">
        <v>22</v>
      </c>
      <c r="N17" s="101" t="s">
        <v>22</v>
      </c>
      <c r="O17" s="100">
        <v>2</v>
      </c>
      <c r="P17" s="100">
        <v>101</v>
      </c>
      <c r="Q17" s="100">
        <v>25</v>
      </c>
      <c r="R17" s="100">
        <v>303</v>
      </c>
      <c r="S17" s="101">
        <v>1</v>
      </c>
      <c r="T17" s="101">
        <v>4</v>
      </c>
      <c r="U17" s="101" t="s">
        <v>22</v>
      </c>
      <c r="V17" s="101" t="s">
        <v>22</v>
      </c>
      <c r="W17" s="101" t="s">
        <v>22</v>
      </c>
      <c r="X17" s="101" t="s">
        <v>22</v>
      </c>
      <c r="Y17" s="100">
        <v>129</v>
      </c>
      <c r="Z17" s="100">
        <v>2610</v>
      </c>
      <c r="AA17" s="100">
        <v>50</v>
      </c>
      <c r="AB17" s="100">
        <v>2711</v>
      </c>
    </row>
    <row r="18" spans="1:28" ht="18.75" customHeight="1">
      <c r="A18" s="228" t="s">
        <v>129</v>
      </c>
      <c r="B18" s="237"/>
      <c r="C18" s="100">
        <f t="shared" si="5"/>
        <v>106</v>
      </c>
      <c r="D18" s="100">
        <f t="shared" si="5"/>
        <v>1887</v>
      </c>
      <c r="E18" s="101" t="s">
        <v>22</v>
      </c>
      <c r="F18" s="101" t="s">
        <v>22</v>
      </c>
      <c r="G18" s="100">
        <f t="shared" si="6"/>
        <v>106</v>
      </c>
      <c r="H18" s="100">
        <f t="shared" si="6"/>
        <v>1887</v>
      </c>
      <c r="I18" s="101" t="s">
        <v>22</v>
      </c>
      <c r="J18" s="101" t="s">
        <v>22</v>
      </c>
      <c r="K18" s="101" t="s">
        <v>22</v>
      </c>
      <c r="L18" s="101" t="s">
        <v>22</v>
      </c>
      <c r="M18" s="101" t="s">
        <v>22</v>
      </c>
      <c r="N18" s="101" t="s">
        <v>22</v>
      </c>
      <c r="O18" s="100">
        <v>3</v>
      </c>
      <c r="P18" s="100">
        <v>27</v>
      </c>
      <c r="Q18" s="100">
        <v>11</v>
      </c>
      <c r="R18" s="100">
        <v>121</v>
      </c>
      <c r="S18" s="101" t="s">
        <v>22</v>
      </c>
      <c r="T18" s="101" t="s">
        <v>22</v>
      </c>
      <c r="U18" s="101" t="s">
        <v>22</v>
      </c>
      <c r="V18" s="101" t="s">
        <v>22</v>
      </c>
      <c r="W18" s="101" t="s">
        <v>22</v>
      </c>
      <c r="X18" s="101" t="s">
        <v>22</v>
      </c>
      <c r="Y18" s="100">
        <v>56</v>
      </c>
      <c r="Z18" s="100">
        <v>997</v>
      </c>
      <c r="AA18" s="100">
        <v>36</v>
      </c>
      <c r="AB18" s="100">
        <v>742</v>
      </c>
    </row>
    <row r="19" spans="1:28" ht="18.75" customHeight="1">
      <c r="A19" s="228" t="s">
        <v>130</v>
      </c>
      <c r="B19" s="237"/>
      <c r="C19" s="100">
        <f t="shared" si="5"/>
        <v>96</v>
      </c>
      <c r="D19" s="100">
        <f t="shared" si="5"/>
        <v>1308</v>
      </c>
      <c r="E19" s="100">
        <v>1</v>
      </c>
      <c r="F19" s="100">
        <v>1</v>
      </c>
      <c r="G19" s="100">
        <f t="shared" si="6"/>
        <v>95</v>
      </c>
      <c r="H19" s="100">
        <f t="shared" si="6"/>
        <v>1307</v>
      </c>
      <c r="I19" s="101" t="s">
        <v>22</v>
      </c>
      <c r="J19" s="101" t="s">
        <v>22</v>
      </c>
      <c r="K19" s="101" t="s">
        <v>22</v>
      </c>
      <c r="L19" s="101" t="s">
        <v>22</v>
      </c>
      <c r="M19" s="101" t="s">
        <v>22</v>
      </c>
      <c r="N19" s="101" t="s">
        <v>22</v>
      </c>
      <c r="O19" s="100">
        <v>5</v>
      </c>
      <c r="P19" s="100">
        <v>25</v>
      </c>
      <c r="Q19" s="100">
        <v>10</v>
      </c>
      <c r="R19" s="100">
        <v>94</v>
      </c>
      <c r="S19" s="101" t="s">
        <v>22</v>
      </c>
      <c r="T19" s="101" t="s">
        <v>22</v>
      </c>
      <c r="U19" s="101" t="s">
        <v>22</v>
      </c>
      <c r="V19" s="101" t="s">
        <v>22</v>
      </c>
      <c r="W19" s="101" t="s">
        <v>22</v>
      </c>
      <c r="X19" s="101" t="s">
        <v>22</v>
      </c>
      <c r="Y19" s="100">
        <v>55</v>
      </c>
      <c r="Z19" s="100">
        <v>823</v>
      </c>
      <c r="AA19" s="100">
        <v>25</v>
      </c>
      <c r="AB19" s="100">
        <v>365</v>
      </c>
    </row>
    <row r="20" spans="1:28" ht="18.75" customHeight="1">
      <c r="A20" s="228" t="s">
        <v>131</v>
      </c>
      <c r="B20" s="237"/>
      <c r="C20" s="100">
        <f t="shared" si="5"/>
        <v>144</v>
      </c>
      <c r="D20" s="100">
        <f t="shared" si="5"/>
        <v>2553</v>
      </c>
      <c r="E20" s="101" t="s">
        <v>22</v>
      </c>
      <c r="F20" s="101" t="s">
        <v>22</v>
      </c>
      <c r="G20" s="100">
        <f t="shared" si="6"/>
        <v>144</v>
      </c>
      <c r="H20" s="100">
        <f t="shared" si="6"/>
        <v>2553</v>
      </c>
      <c r="I20" s="101" t="s">
        <v>22</v>
      </c>
      <c r="J20" s="101" t="s">
        <v>22</v>
      </c>
      <c r="K20" s="101" t="s">
        <v>22</v>
      </c>
      <c r="L20" s="101" t="s">
        <v>22</v>
      </c>
      <c r="M20" s="101" t="s">
        <v>22</v>
      </c>
      <c r="N20" s="101" t="s">
        <v>22</v>
      </c>
      <c r="O20" s="100">
        <v>3</v>
      </c>
      <c r="P20" s="100">
        <v>27</v>
      </c>
      <c r="Q20" s="100">
        <v>12</v>
      </c>
      <c r="R20" s="100">
        <v>189</v>
      </c>
      <c r="S20" s="101" t="s">
        <v>22</v>
      </c>
      <c r="T20" s="101" t="s">
        <v>22</v>
      </c>
      <c r="U20" s="101" t="s">
        <v>22</v>
      </c>
      <c r="V20" s="101" t="s">
        <v>22</v>
      </c>
      <c r="W20" s="101">
        <v>2</v>
      </c>
      <c r="X20" s="101">
        <v>14</v>
      </c>
      <c r="Y20" s="100">
        <v>100</v>
      </c>
      <c r="Z20" s="100">
        <v>1699</v>
      </c>
      <c r="AA20" s="100">
        <v>27</v>
      </c>
      <c r="AB20" s="100">
        <v>624</v>
      </c>
    </row>
    <row r="21" spans="1:28" ht="18.75" customHeight="1">
      <c r="A21" s="228" t="s">
        <v>132</v>
      </c>
      <c r="B21" s="237"/>
      <c r="C21" s="100">
        <f t="shared" si="5"/>
        <v>86</v>
      </c>
      <c r="D21" s="100">
        <f t="shared" si="5"/>
        <v>1322</v>
      </c>
      <c r="E21" s="101" t="s">
        <v>22</v>
      </c>
      <c r="F21" s="101" t="s">
        <v>22</v>
      </c>
      <c r="G21" s="100">
        <f t="shared" si="6"/>
        <v>86</v>
      </c>
      <c r="H21" s="100">
        <f t="shared" si="6"/>
        <v>1322</v>
      </c>
      <c r="I21" s="101" t="s">
        <v>22</v>
      </c>
      <c r="J21" s="101" t="s">
        <v>22</v>
      </c>
      <c r="K21" s="101" t="s">
        <v>22</v>
      </c>
      <c r="L21" s="101" t="s">
        <v>22</v>
      </c>
      <c r="M21" s="101" t="s">
        <v>22</v>
      </c>
      <c r="N21" s="101" t="s">
        <v>22</v>
      </c>
      <c r="O21" s="100">
        <v>3</v>
      </c>
      <c r="P21" s="100">
        <v>20</v>
      </c>
      <c r="Q21" s="100">
        <v>6</v>
      </c>
      <c r="R21" s="100">
        <v>79</v>
      </c>
      <c r="S21" s="101">
        <v>1</v>
      </c>
      <c r="T21" s="101">
        <v>16</v>
      </c>
      <c r="U21" s="101" t="s">
        <v>22</v>
      </c>
      <c r="V21" s="101" t="s">
        <v>22</v>
      </c>
      <c r="W21" s="101" t="s">
        <v>22</v>
      </c>
      <c r="X21" s="101" t="s">
        <v>22</v>
      </c>
      <c r="Y21" s="100">
        <v>59</v>
      </c>
      <c r="Z21" s="100">
        <v>833</v>
      </c>
      <c r="AA21" s="100">
        <v>17</v>
      </c>
      <c r="AB21" s="100">
        <v>374</v>
      </c>
    </row>
    <row r="22" spans="1:28" ht="18.75" customHeight="1">
      <c r="A22" s="228" t="s">
        <v>133</v>
      </c>
      <c r="B22" s="237"/>
      <c r="C22" s="100">
        <f t="shared" si="5"/>
        <v>129</v>
      </c>
      <c r="D22" s="100">
        <f t="shared" si="5"/>
        <v>2214</v>
      </c>
      <c r="E22" s="101" t="s">
        <v>22</v>
      </c>
      <c r="F22" s="101" t="s">
        <v>22</v>
      </c>
      <c r="G22" s="100">
        <f t="shared" si="6"/>
        <v>129</v>
      </c>
      <c r="H22" s="100">
        <f t="shared" si="6"/>
        <v>2214</v>
      </c>
      <c r="I22" s="101" t="s">
        <v>22</v>
      </c>
      <c r="J22" s="101" t="s">
        <v>22</v>
      </c>
      <c r="K22" s="101" t="s">
        <v>22</v>
      </c>
      <c r="L22" s="101" t="s">
        <v>22</v>
      </c>
      <c r="M22" s="101">
        <v>1</v>
      </c>
      <c r="N22" s="101" t="s">
        <v>22</v>
      </c>
      <c r="O22" s="100">
        <v>4</v>
      </c>
      <c r="P22" s="100">
        <v>32</v>
      </c>
      <c r="Q22" s="100">
        <v>8</v>
      </c>
      <c r="R22" s="100">
        <v>147</v>
      </c>
      <c r="S22" s="101" t="s">
        <v>22</v>
      </c>
      <c r="T22" s="101" t="s">
        <v>22</v>
      </c>
      <c r="U22" s="101" t="s">
        <v>22</v>
      </c>
      <c r="V22" s="101" t="s">
        <v>22</v>
      </c>
      <c r="W22" s="101" t="s">
        <v>22</v>
      </c>
      <c r="X22" s="101" t="s">
        <v>22</v>
      </c>
      <c r="Y22" s="100">
        <v>93</v>
      </c>
      <c r="Z22" s="100">
        <v>1396</v>
      </c>
      <c r="AA22" s="100">
        <v>23</v>
      </c>
      <c r="AB22" s="100">
        <v>639</v>
      </c>
    </row>
    <row r="23" spans="1:28" ht="18.75" customHeight="1">
      <c r="A23" s="77"/>
      <c r="B23" s="78"/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103"/>
      <c r="U23" s="103"/>
      <c r="V23" s="103"/>
      <c r="W23" s="103"/>
      <c r="X23" s="103"/>
      <c r="Y23" s="103"/>
      <c r="Z23" s="103"/>
      <c r="AA23" s="103"/>
      <c r="AB23" s="103"/>
    </row>
    <row r="24" spans="1:28" ht="18.75" customHeight="1">
      <c r="A24" s="228" t="s">
        <v>134</v>
      </c>
      <c r="B24" s="237"/>
      <c r="C24" s="49">
        <f aca="true" t="shared" si="7" ref="C24:H24">SUM(C25)</f>
        <v>38</v>
      </c>
      <c r="D24" s="49">
        <f t="shared" si="7"/>
        <v>590</v>
      </c>
      <c r="E24" s="49">
        <f t="shared" si="7"/>
        <v>1</v>
      </c>
      <c r="F24" s="49">
        <f t="shared" si="7"/>
        <v>12</v>
      </c>
      <c r="G24" s="49">
        <f t="shared" si="7"/>
        <v>37</v>
      </c>
      <c r="H24" s="49">
        <f t="shared" si="7"/>
        <v>578</v>
      </c>
      <c r="I24" s="101" t="s">
        <v>22</v>
      </c>
      <c r="J24" s="101" t="s">
        <v>22</v>
      </c>
      <c r="K24" s="101" t="s">
        <v>22</v>
      </c>
      <c r="L24" s="101" t="s">
        <v>22</v>
      </c>
      <c r="M24" s="101" t="s">
        <v>22</v>
      </c>
      <c r="N24" s="101" t="s">
        <v>22</v>
      </c>
      <c r="O24" s="49">
        <f aca="true" t="shared" si="8" ref="O24:T24">SUM(O25)</f>
        <v>3</v>
      </c>
      <c r="P24" s="49">
        <f t="shared" si="8"/>
        <v>15</v>
      </c>
      <c r="Q24" s="49">
        <f t="shared" si="8"/>
        <v>3</v>
      </c>
      <c r="R24" s="49">
        <f t="shared" si="8"/>
        <v>29</v>
      </c>
      <c r="S24" s="49">
        <f t="shared" si="8"/>
        <v>1</v>
      </c>
      <c r="T24" s="49">
        <f t="shared" si="8"/>
        <v>11</v>
      </c>
      <c r="U24" s="101" t="s">
        <v>22</v>
      </c>
      <c r="V24" s="101" t="s">
        <v>22</v>
      </c>
      <c r="W24" s="101" t="s">
        <v>22</v>
      </c>
      <c r="X24" s="101" t="s">
        <v>22</v>
      </c>
      <c r="Y24" s="49">
        <f>SUM(Y25)</f>
        <v>22</v>
      </c>
      <c r="Z24" s="49">
        <f>SUM(Z25)</f>
        <v>396</v>
      </c>
      <c r="AA24" s="49">
        <f>SUM(AA25)</f>
        <v>8</v>
      </c>
      <c r="AB24" s="49">
        <f>SUM(AB25)</f>
        <v>127</v>
      </c>
    </row>
    <row r="25" spans="1:28" ht="18.75" customHeight="1">
      <c r="A25" s="81"/>
      <c r="B25" s="82" t="s">
        <v>135</v>
      </c>
      <c r="C25" s="68">
        <f>SUM(E25,G25)</f>
        <v>38</v>
      </c>
      <c r="D25" s="68">
        <f>SUM(F25,H25)</f>
        <v>590</v>
      </c>
      <c r="E25" s="84">
        <v>1</v>
      </c>
      <c r="F25" s="84">
        <v>12</v>
      </c>
      <c r="G25" s="68">
        <f>SUM(I25,K25,M25,O25,Q25,S25,U25,W25,Y25,AA25)</f>
        <v>37</v>
      </c>
      <c r="H25" s="68">
        <f>SUM(J25,L25,N25,P25,R25,T25,V25,X25,Z25,AB25)</f>
        <v>578</v>
      </c>
      <c r="I25" s="84" t="s">
        <v>22</v>
      </c>
      <c r="J25" s="84" t="s">
        <v>22</v>
      </c>
      <c r="K25" s="84" t="s">
        <v>22</v>
      </c>
      <c r="L25" s="84" t="s">
        <v>22</v>
      </c>
      <c r="M25" s="84" t="s">
        <v>22</v>
      </c>
      <c r="N25" s="84" t="s">
        <v>22</v>
      </c>
      <c r="O25" s="68">
        <v>3</v>
      </c>
      <c r="P25" s="68">
        <v>15</v>
      </c>
      <c r="Q25" s="68">
        <v>3</v>
      </c>
      <c r="R25" s="68">
        <v>29</v>
      </c>
      <c r="S25" s="84">
        <v>1</v>
      </c>
      <c r="T25" s="84">
        <v>11</v>
      </c>
      <c r="U25" s="84" t="s">
        <v>22</v>
      </c>
      <c r="V25" s="84" t="s">
        <v>22</v>
      </c>
      <c r="W25" s="84" t="s">
        <v>22</v>
      </c>
      <c r="X25" s="84" t="s">
        <v>22</v>
      </c>
      <c r="Y25" s="68">
        <v>22</v>
      </c>
      <c r="Z25" s="68">
        <v>396</v>
      </c>
      <c r="AA25" s="68">
        <v>8</v>
      </c>
      <c r="AB25" s="68">
        <v>127</v>
      </c>
    </row>
    <row r="26" spans="1:28" ht="18.75" customHeight="1">
      <c r="A26" s="81"/>
      <c r="B26" s="82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86"/>
    </row>
    <row r="27" spans="1:28" ht="18.75" customHeight="1">
      <c r="A27" s="228" t="s">
        <v>136</v>
      </c>
      <c r="B27" s="237"/>
      <c r="C27" s="49">
        <f>SUM(C28:C31)</f>
        <v>151</v>
      </c>
      <c r="D27" s="49">
        <f>SUM(D28:D31)</f>
        <v>2096</v>
      </c>
      <c r="E27" s="101" t="s">
        <v>22</v>
      </c>
      <c r="F27" s="101" t="s">
        <v>22</v>
      </c>
      <c r="G27" s="49">
        <f>SUM(G28:G31)</f>
        <v>151</v>
      </c>
      <c r="H27" s="49">
        <f>SUM(H28:H31)</f>
        <v>2096</v>
      </c>
      <c r="I27" s="101" t="s">
        <v>22</v>
      </c>
      <c r="J27" s="101" t="s">
        <v>22</v>
      </c>
      <c r="K27" s="101" t="s">
        <v>22</v>
      </c>
      <c r="L27" s="101" t="s">
        <v>22</v>
      </c>
      <c r="M27" s="101" t="s">
        <v>22</v>
      </c>
      <c r="N27" s="101" t="s">
        <v>22</v>
      </c>
      <c r="O27" s="49">
        <f aca="true" t="shared" si="9" ref="O27:T27">SUM(O28:O31)</f>
        <v>4</v>
      </c>
      <c r="P27" s="49">
        <f t="shared" si="9"/>
        <v>23</v>
      </c>
      <c r="Q27" s="49">
        <f t="shared" si="9"/>
        <v>10</v>
      </c>
      <c r="R27" s="49">
        <f t="shared" si="9"/>
        <v>118</v>
      </c>
      <c r="S27" s="49">
        <f t="shared" si="9"/>
        <v>1</v>
      </c>
      <c r="T27" s="49">
        <f t="shared" si="9"/>
        <v>14</v>
      </c>
      <c r="U27" s="101" t="s">
        <v>22</v>
      </c>
      <c r="V27" s="101" t="s">
        <v>22</v>
      </c>
      <c r="W27" s="49">
        <f aca="true" t="shared" si="10" ref="W27:AB27">SUM(W28:W31)</f>
        <v>3</v>
      </c>
      <c r="X27" s="49">
        <f t="shared" si="10"/>
        <v>3</v>
      </c>
      <c r="Y27" s="49">
        <f t="shared" si="10"/>
        <v>107</v>
      </c>
      <c r="Z27" s="49">
        <f t="shared" si="10"/>
        <v>1574</v>
      </c>
      <c r="AA27" s="49">
        <f t="shared" si="10"/>
        <v>26</v>
      </c>
      <c r="AB27" s="49">
        <f t="shared" si="10"/>
        <v>364</v>
      </c>
    </row>
    <row r="28" spans="1:28" ht="18.75" customHeight="1">
      <c r="A28" s="81"/>
      <c r="B28" s="82" t="s">
        <v>137</v>
      </c>
      <c r="C28" s="68">
        <f aca="true" t="shared" si="11" ref="C28:D31">SUM(E28,G28)</f>
        <v>45</v>
      </c>
      <c r="D28" s="68">
        <f t="shared" si="11"/>
        <v>603</v>
      </c>
      <c r="E28" s="84" t="s">
        <v>22</v>
      </c>
      <c r="F28" s="84" t="s">
        <v>22</v>
      </c>
      <c r="G28" s="68">
        <f aca="true" t="shared" si="12" ref="G28:H31">SUM(I28,K28,M28,O28,Q28,S28,U28,W28,Y28,AA28)</f>
        <v>45</v>
      </c>
      <c r="H28" s="68">
        <f t="shared" si="12"/>
        <v>603</v>
      </c>
      <c r="I28" s="84" t="s">
        <v>22</v>
      </c>
      <c r="J28" s="84" t="s">
        <v>22</v>
      </c>
      <c r="K28" s="84" t="s">
        <v>22</v>
      </c>
      <c r="L28" s="84" t="s">
        <v>22</v>
      </c>
      <c r="M28" s="84" t="s">
        <v>22</v>
      </c>
      <c r="N28" s="84" t="s">
        <v>22</v>
      </c>
      <c r="O28" s="68">
        <v>2</v>
      </c>
      <c r="P28" s="68">
        <v>11</v>
      </c>
      <c r="Q28" s="68">
        <v>3</v>
      </c>
      <c r="R28" s="68">
        <v>36</v>
      </c>
      <c r="S28" s="84" t="s">
        <v>22</v>
      </c>
      <c r="T28" s="84" t="s">
        <v>22</v>
      </c>
      <c r="U28" s="84" t="s">
        <v>22</v>
      </c>
      <c r="V28" s="84" t="s">
        <v>22</v>
      </c>
      <c r="W28" s="84">
        <v>1</v>
      </c>
      <c r="X28" s="84">
        <v>1</v>
      </c>
      <c r="Y28" s="68">
        <v>33</v>
      </c>
      <c r="Z28" s="68">
        <v>453</v>
      </c>
      <c r="AA28" s="68">
        <v>6</v>
      </c>
      <c r="AB28" s="68">
        <v>102</v>
      </c>
    </row>
    <row r="29" spans="1:28" ht="18.75" customHeight="1">
      <c r="A29" s="81"/>
      <c r="B29" s="82" t="s">
        <v>138</v>
      </c>
      <c r="C29" s="68">
        <f t="shared" si="11"/>
        <v>32</v>
      </c>
      <c r="D29" s="68">
        <f t="shared" si="11"/>
        <v>483</v>
      </c>
      <c r="E29" s="84" t="s">
        <v>22</v>
      </c>
      <c r="F29" s="84" t="s">
        <v>22</v>
      </c>
      <c r="G29" s="68">
        <f t="shared" si="12"/>
        <v>32</v>
      </c>
      <c r="H29" s="68">
        <f t="shared" si="12"/>
        <v>483</v>
      </c>
      <c r="I29" s="84" t="s">
        <v>22</v>
      </c>
      <c r="J29" s="84" t="s">
        <v>22</v>
      </c>
      <c r="K29" s="84" t="s">
        <v>22</v>
      </c>
      <c r="L29" s="84" t="s">
        <v>22</v>
      </c>
      <c r="M29" s="84" t="s">
        <v>22</v>
      </c>
      <c r="N29" s="84" t="s">
        <v>22</v>
      </c>
      <c r="O29" s="68">
        <v>1</v>
      </c>
      <c r="P29" s="68">
        <v>4</v>
      </c>
      <c r="Q29" s="68">
        <v>3</v>
      </c>
      <c r="R29" s="68">
        <v>36</v>
      </c>
      <c r="S29" s="84" t="s">
        <v>22</v>
      </c>
      <c r="T29" s="84" t="s">
        <v>22</v>
      </c>
      <c r="U29" s="84" t="s">
        <v>22</v>
      </c>
      <c r="V29" s="84" t="s">
        <v>22</v>
      </c>
      <c r="W29" s="84">
        <v>1</v>
      </c>
      <c r="X29" s="84">
        <v>1</v>
      </c>
      <c r="Y29" s="68">
        <v>19</v>
      </c>
      <c r="Z29" s="68">
        <v>305</v>
      </c>
      <c r="AA29" s="68">
        <v>8</v>
      </c>
      <c r="AB29" s="68">
        <v>137</v>
      </c>
    </row>
    <row r="30" spans="1:28" ht="18.75" customHeight="1">
      <c r="A30" s="81"/>
      <c r="B30" s="82" t="s">
        <v>139</v>
      </c>
      <c r="C30" s="68">
        <f t="shared" si="11"/>
        <v>48</v>
      </c>
      <c r="D30" s="68">
        <f t="shared" si="11"/>
        <v>812</v>
      </c>
      <c r="E30" s="84" t="s">
        <v>22</v>
      </c>
      <c r="F30" s="84" t="s">
        <v>22</v>
      </c>
      <c r="G30" s="68">
        <f t="shared" si="12"/>
        <v>48</v>
      </c>
      <c r="H30" s="68">
        <f t="shared" si="12"/>
        <v>812</v>
      </c>
      <c r="I30" s="84" t="s">
        <v>22</v>
      </c>
      <c r="J30" s="84" t="s">
        <v>22</v>
      </c>
      <c r="K30" s="84" t="s">
        <v>22</v>
      </c>
      <c r="L30" s="84" t="s">
        <v>22</v>
      </c>
      <c r="M30" s="84" t="s">
        <v>22</v>
      </c>
      <c r="N30" s="84" t="s">
        <v>22</v>
      </c>
      <c r="O30" s="68">
        <v>1</v>
      </c>
      <c r="P30" s="68">
        <v>8</v>
      </c>
      <c r="Q30" s="68">
        <v>3</v>
      </c>
      <c r="R30" s="68">
        <v>43</v>
      </c>
      <c r="S30" s="84">
        <v>1</v>
      </c>
      <c r="T30" s="84">
        <v>14</v>
      </c>
      <c r="U30" s="84" t="s">
        <v>22</v>
      </c>
      <c r="V30" s="84" t="s">
        <v>22</v>
      </c>
      <c r="W30" s="84">
        <v>1</v>
      </c>
      <c r="X30" s="84">
        <v>1</v>
      </c>
      <c r="Y30" s="68">
        <v>36</v>
      </c>
      <c r="Z30" s="68">
        <v>683</v>
      </c>
      <c r="AA30" s="68">
        <v>6</v>
      </c>
      <c r="AB30" s="68">
        <v>63</v>
      </c>
    </row>
    <row r="31" spans="1:28" ht="18.75" customHeight="1">
      <c r="A31" s="81"/>
      <c r="B31" s="82" t="s">
        <v>140</v>
      </c>
      <c r="C31" s="68">
        <f t="shared" si="11"/>
        <v>26</v>
      </c>
      <c r="D31" s="68">
        <f t="shared" si="11"/>
        <v>198</v>
      </c>
      <c r="E31" s="84" t="s">
        <v>22</v>
      </c>
      <c r="F31" s="84" t="s">
        <v>22</v>
      </c>
      <c r="G31" s="68">
        <f t="shared" si="12"/>
        <v>26</v>
      </c>
      <c r="H31" s="68">
        <f t="shared" si="12"/>
        <v>198</v>
      </c>
      <c r="I31" s="84" t="s">
        <v>22</v>
      </c>
      <c r="J31" s="84" t="s">
        <v>22</v>
      </c>
      <c r="K31" s="84" t="s">
        <v>22</v>
      </c>
      <c r="L31" s="84" t="s">
        <v>22</v>
      </c>
      <c r="M31" s="84" t="s">
        <v>22</v>
      </c>
      <c r="N31" s="84" t="s">
        <v>22</v>
      </c>
      <c r="O31" s="84" t="s">
        <v>22</v>
      </c>
      <c r="P31" s="84" t="s">
        <v>22</v>
      </c>
      <c r="Q31" s="68">
        <v>1</v>
      </c>
      <c r="R31" s="68">
        <v>3</v>
      </c>
      <c r="S31" s="84" t="s">
        <v>22</v>
      </c>
      <c r="T31" s="84" t="s">
        <v>22</v>
      </c>
      <c r="U31" s="84" t="s">
        <v>22</v>
      </c>
      <c r="V31" s="84" t="s">
        <v>22</v>
      </c>
      <c r="W31" s="84" t="s">
        <v>22</v>
      </c>
      <c r="X31" s="84" t="s">
        <v>22</v>
      </c>
      <c r="Y31" s="68">
        <v>19</v>
      </c>
      <c r="Z31" s="68">
        <v>133</v>
      </c>
      <c r="AA31" s="68">
        <v>6</v>
      </c>
      <c r="AB31" s="68">
        <v>62</v>
      </c>
    </row>
    <row r="32" spans="1:28" ht="18.75" customHeight="1">
      <c r="A32" s="81"/>
      <c r="B32" s="82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</row>
    <row r="33" spans="1:28" ht="18.75" customHeight="1">
      <c r="A33" s="228" t="s">
        <v>141</v>
      </c>
      <c r="B33" s="237"/>
      <c r="C33" s="49">
        <f aca="true" t="shared" si="13" ref="C33:H33">SUM(C34:C41)</f>
        <v>220</v>
      </c>
      <c r="D33" s="49">
        <f t="shared" si="13"/>
        <v>3320</v>
      </c>
      <c r="E33" s="49">
        <f t="shared" si="13"/>
        <v>1</v>
      </c>
      <c r="F33" s="49">
        <f t="shared" si="13"/>
        <v>1</v>
      </c>
      <c r="G33" s="49">
        <f t="shared" si="13"/>
        <v>219</v>
      </c>
      <c r="H33" s="49">
        <f t="shared" si="13"/>
        <v>3319</v>
      </c>
      <c r="I33" s="101" t="s">
        <v>22</v>
      </c>
      <c r="J33" s="101" t="s">
        <v>22</v>
      </c>
      <c r="K33" s="101" t="s">
        <v>22</v>
      </c>
      <c r="L33" s="101" t="s">
        <v>22</v>
      </c>
      <c r="M33" s="101" t="s">
        <v>22</v>
      </c>
      <c r="N33" s="101" t="s">
        <v>22</v>
      </c>
      <c r="O33" s="49">
        <f aca="true" t="shared" si="14" ref="O33:T33">SUM(O34:O41)</f>
        <v>6</v>
      </c>
      <c r="P33" s="49">
        <f t="shared" si="14"/>
        <v>71</v>
      </c>
      <c r="Q33" s="49">
        <f t="shared" si="14"/>
        <v>18</v>
      </c>
      <c r="R33" s="49">
        <f t="shared" si="14"/>
        <v>144</v>
      </c>
      <c r="S33" s="49">
        <f t="shared" si="14"/>
        <v>1</v>
      </c>
      <c r="T33" s="49">
        <f t="shared" si="14"/>
        <v>1</v>
      </c>
      <c r="U33" s="101" t="s">
        <v>22</v>
      </c>
      <c r="V33" s="101" t="s">
        <v>22</v>
      </c>
      <c r="W33" s="49">
        <f aca="true" t="shared" si="15" ref="W33:AB33">SUM(W34:W41)</f>
        <v>1</v>
      </c>
      <c r="X33" s="49">
        <f t="shared" si="15"/>
        <v>1</v>
      </c>
      <c r="Y33" s="49">
        <f t="shared" si="15"/>
        <v>149</v>
      </c>
      <c r="Z33" s="49">
        <f t="shared" si="15"/>
        <v>2226</v>
      </c>
      <c r="AA33" s="49">
        <f t="shared" si="15"/>
        <v>44</v>
      </c>
      <c r="AB33" s="49">
        <f t="shared" si="15"/>
        <v>876</v>
      </c>
    </row>
    <row r="34" spans="1:28" ht="18.75" customHeight="1">
      <c r="A34" s="81"/>
      <c r="B34" s="82" t="s">
        <v>142</v>
      </c>
      <c r="C34" s="68">
        <f>SUM(E34,G34)</f>
        <v>32</v>
      </c>
      <c r="D34" s="68">
        <f>SUM(F34,H34)</f>
        <v>380</v>
      </c>
      <c r="E34" s="84" t="s">
        <v>22</v>
      </c>
      <c r="F34" s="84" t="s">
        <v>22</v>
      </c>
      <c r="G34" s="68">
        <f aca="true" t="shared" si="16" ref="G34:H41">SUM(I34,K34,M34,O34,Q34,S34,U34,W34,Y34,AA34)</f>
        <v>32</v>
      </c>
      <c r="H34" s="68">
        <f t="shared" si="16"/>
        <v>380</v>
      </c>
      <c r="I34" s="84" t="s">
        <v>22</v>
      </c>
      <c r="J34" s="84" t="s">
        <v>22</v>
      </c>
      <c r="K34" s="84" t="s">
        <v>22</v>
      </c>
      <c r="L34" s="84" t="s">
        <v>22</v>
      </c>
      <c r="M34" s="84" t="s">
        <v>22</v>
      </c>
      <c r="N34" s="84" t="s">
        <v>22</v>
      </c>
      <c r="O34" s="68">
        <v>1</v>
      </c>
      <c r="P34" s="68">
        <v>2</v>
      </c>
      <c r="Q34" s="68">
        <v>2</v>
      </c>
      <c r="R34" s="68">
        <v>30</v>
      </c>
      <c r="S34" s="84" t="s">
        <v>22</v>
      </c>
      <c r="T34" s="84" t="s">
        <v>22</v>
      </c>
      <c r="U34" s="84" t="s">
        <v>22</v>
      </c>
      <c r="V34" s="84" t="s">
        <v>22</v>
      </c>
      <c r="W34" s="84">
        <v>1</v>
      </c>
      <c r="X34" s="84">
        <v>1</v>
      </c>
      <c r="Y34" s="68">
        <v>21</v>
      </c>
      <c r="Z34" s="68">
        <v>223</v>
      </c>
      <c r="AA34" s="68">
        <v>7</v>
      </c>
      <c r="AB34" s="68">
        <v>124</v>
      </c>
    </row>
    <row r="35" spans="1:28" ht="18.75" customHeight="1">
      <c r="A35" s="81"/>
      <c r="B35" s="82" t="s">
        <v>143</v>
      </c>
      <c r="C35" s="68">
        <f aca="true" t="shared" si="17" ref="C35:D41">SUM(E35,G35)</f>
        <v>54</v>
      </c>
      <c r="D35" s="68">
        <f t="shared" si="17"/>
        <v>944</v>
      </c>
      <c r="E35" s="84" t="s">
        <v>22</v>
      </c>
      <c r="F35" s="84" t="s">
        <v>22</v>
      </c>
      <c r="G35" s="68">
        <f t="shared" si="16"/>
        <v>54</v>
      </c>
      <c r="H35" s="68">
        <f t="shared" si="16"/>
        <v>944</v>
      </c>
      <c r="I35" s="84" t="s">
        <v>22</v>
      </c>
      <c r="J35" s="84" t="s">
        <v>22</v>
      </c>
      <c r="K35" s="84" t="s">
        <v>22</v>
      </c>
      <c r="L35" s="84" t="s">
        <v>22</v>
      </c>
      <c r="M35" s="84" t="s">
        <v>22</v>
      </c>
      <c r="N35" s="84" t="s">
        <v>22</v>
      </c>
      <c r="O35" s="68">
        <v>3</v>
      </c>
      <c r="P35" s="68">
        <v>56</v>
      </c>
      <c r="Q35" s="68">
        <v>3</v>
      </c>
      <c r="R35" s="68">
        <v>42</v>
      </c>
      <c r="S35" s="84" t="s">
        <v>22</v>
      </c>
      <c r="T35" s="84" t="s">
        <v>22</v>
      </c>
      <c r="U35" s="84" t="s">
        <v>22</v>
      </c>
      <c r="V35" s="84" t="s">
        <v>22</v>
      </c>
      <c r="W35" s="84" t="s">
        <v>22</v>
      </c>
      <c r="X35" s="84" t="s">
        <v>22</v>
      </c>
      <c r="Y35" s="68">
        <v>39</v>
      </c>
      <c r="Z35" s="68">
        <v>659</v>
      </c>
      <c r="AA35" s="68">
        <v>9</v>
      </c>
      <c r="AB35" s="68">
        <v>187</v>
      </c>
    </row>
    <row r="36" spans="1:28" ht="18.75" customHeight="1">
      <c r="A36" s="81"/>
      <c r="B36" s="82" t="s">
        <v>144</v>
      </c>
      <c r="C36" s="68">
        <f t="shared" si="17"/>
        <v>62</v>
      </c>
      <c r="D36" s="68">
        <f t="shared" si="17"/>
        <v>1287</v>
      </c>
      <c r="E36" s="84" t="s">
        <v>22</v>
      </c>
      <c r="F36" s="84" t="s">
        <v>22</v>
      </c>
      <c r="G36" s="68">
        <f t="shared" si="16"/>
        <v>62</v>
      </c>
      <c r="H36" s="68">
        <f t="shared" si="16"/>
        <v>1287</v>
      </c>
      <c r="I36" s="84" t="s">
        <v>22</v>
      </c>
      <c r="J36" s="84" t="s">
        <v>22</v>
      </c>
      <c r="K36" s="84" t="s">
        <v>22</v>
      </c>
      <c r="L36" s="84" t="s">
        <v>22</v>
      </c>
      <c r="M36" s="84" t="s">
        <v>22</v>
      </c>
      <c r="N36" s="84" t="s">
        <v>22</v>
      </c>
      <c r="O36" s="68">
        <v>1</v>
      </c>
      <c r="P36" s="68">
        <v>11</v>
      </c>
      <c r="Q36" s="68">
        <v>6</v>
      </c>
      <c r="R36" s="68">
        <v>27</v>
      </c>
      <c r="S36" s="84" t="s">
        <v>22</v>
      </c>
      <c r="T36" s="84" t="s">
        <v>22</v>
      </c>
      <c r="U36" s="84" t="s">
        <v>22</v>
      </c>
      <c r="V36" s="84" t="s">
        <v>22</v>
      </c>
      <c r="W36" s="84" t="s">
        <v>22</v>
      </c>
      <c r="X36" s="84" t="s">
        <v>22</v>
      </c>
      <c r="Y36" s="68">
        <v>46</v>
      </c>
      <c r="Z36" s="68">
        <v>1014</v>
      </c>
      <c r="AA36" s="68">
        <v>9</v>
      </c>
      <c r="AB36" s="68">
        <v>235</v>
      </c>
    </row>
    <row r="37" spans="1:28" ht="18.75" customHeight="1">
      <c r="A37" s="81"/>
      <c r="B37" s="82" t="s">
        <v>145</v>
      </c>
      <c r="C37" s="68">
        <f t="shared" si="17"/>
        <v>11</v>
      </c>
      <c r="D37" s="68">
        <f t="shared" si="17"/>
        <v>118</v>
      </c>
      <c r="E37" s="84" t="s">
        <v>22</v>
      </c>
      <c r="F37" s="84" t="s">
        <v>22</v>
      </c>
      <c r="G37" s="68">
        <f t="shared" si="16"/>
        <v>11</v>
      </c>
      <c r="H37" s="68">
        <f t="shared" si="16"/>
        <v>118</v>
      </c>
      <c r="I37" s="84" t="s">
        <v>22</v>
      </c>
      <c r="J37" s="84" t="s">
        <v>22</v>
      </c>
      <c r="K37" s="84" t="s">
        <v>22</v>
      </c>
      <c r="L37" s="84" t="s">
        <v>22</v>
      </c>
      <c r="M37" s="84" t="s">
        <v>22</v>
      </c>
      <c r="N37" s="84" t="s">
        <v>22</v>
      </c>
      <c r="O37" s="84" t="s">
        <v>22</v>
      </c>
      <c r="P37" s="84" t="s">
        <v>22</v>
      </c>
      <c r="Q37" s="68">
        <v>1</v>
      </c>
      <c r="R37" s="68">
        <v>3</v>
      </c>
      <c r="S37" s="84" t="s">
        <v>22</v>
      </c>
      <c r="T37" s="84" t="s">
        <v>22</v>
      </c>
      <c r="U37" s="84" t="s">
        <v>22</v>
      </c>
      <c r="V37" s="84" t="s">
        <v>22</v>
      </c>
      <c r="W37" s="84" t="s">
        <v>22</v>
      </c>
      <c r="X37" s="84" t="s">
        <v>22</v>
      </c>
      <c r="Y37" s="68">
        <v>7</v>
      </c>
      <c r="Z37" s="68">
        <v>70</v>
      </c>
      <c r="AA37" s="68">
        <v>3</v>
      </c>
      <c r="AB37" s="68">
        <v>45</v>
      </c>
    </row>
    <row r="38" spans="1:28" ht="18.75" customHeight="1">
      <c r="A38" s="81"/>
      <c r="B38" s="82" t="s">
        <v>146</v>
      </c>
      <c r="C38" s="68">
        <f t="shared" si="17"/>
        <v>13</v>
      </c>
      <c r="D38" s="68">
        <f t="shared" si="17"/>
        <v>161</v>
      </c>
      <c r="E38" s="84" t="s">
        <v>22</v>
      </c>
      <c r="F38" s="84" t="s">
        <v>22</v>
      </c>
      <c r="G38" s="68">
        <f t="shared" si="16"/>
        <v>13</v>
      </c>
      <c r="H38" s="68">
        <f t="shared" si="16"/>
        <v>161</v>
      </c>
      <c r="I38" s="84" t="s">
        <v>22</v>
      </c>
      <c r="J38" s="84" t="s">
        <v>22</v>
      </c>
      <c r="K38" s="84" t="s">
        <v>22</v>
      </c>
      <c r="L38" s="84" t="s">
        <v>22</v>
      </c>
      <c r="M38" s="84" t="s">
        <v>22</v>
      </c>
      <c r="N38" s="84" t="s">
        <v>22</v>
      </c>
      <c r="O38" s="84" t="s">
        <v>22</v>
      </c>
      <c r="P38" s="84" t="s">
        <v>22</v>
      </c>
      <c r="Q38" s="68">
        <v>2</v>
      </c>
      <c r="R38" s="68">
        <v>23</v>
      </c>
      <c r="S38" s="84" t="s">
        <v>22</v>
      </c>
      <c r="T38" s="84" t="s">
        <v>22</v>
      </c>
      <c r="U38" s="84" t="s">
        <v>22</v>
      </c>
      <c r="V38" s="84" t="s">
        <v>22</v>
      </c>
      <c r="W38" s="84" t="s">
        <v>22</v>
      </c>
      <c r="X38" s="84" t="s">
        <v>22</v>
      </c>
      <c r="Y38" s="68">
        <v>7</v>
      </c>
      <c r="Z38" s="68">
        <v>69</v>
      </c>
      <c r="AA38" s="68">
        <v>4</v>
      </c>
      <c r="AB38" s="68">
        <v>69</v>
      </c>
    </row>
    <row r="39" spans="1:28" ht="18.75" customHeight="1">
      <c r="A39" s="81"/>
      <c r="B39" s="82" t="s">
        <v>147</v>
      </c>
      <c r="C39" s="68">
        <f t="shared" si="17"/>
        <v>13</v>
      </c>
      <c r="D39" s="68">
        <f t="shared" si="17"/>
        <v>175</v>
      </c>
      <c r="E39" s="84" t="s">
        <v>22</v>
      </c>
      <c r="F39" s="84" t="s">
        <v>22</v>
      </c>
      <c r="G39" s="68">
        <f t="shared" si="16"/>
        <v>13</v>
      </c>
      <c r="H39" s="68">
        <f t="shared" si="16"/>
        <v>175</v>
      </c>
      <c r="I39" s="84" t="s">
        <v>22</v>
      </c>
      <c r="J39" s="84" t="s">
        <v>22</v>
      </c>
      <c r="K39" s="84" t="s">
        <v>22</v>
      </c>
      <c r="L39" s="84" t="s">
        <v>22</v>
      </c>
      <c r="M39" s="84" t="s">
        <v>22</v>
      </c>
      <c r="N39" s="84" t="s">
        <v>22</v>
      </c>
      <c r="O39" s="68">
        <v>1</v>
      </c>
      <c r="P39" s="68">
        <v>2</v>
      </c>
      <c r="Q39" s="68">
        <v>2</v>
      </c>
      <c r="R39" s="68">
        <v>6</v>
      </c>
      <c r="S39" s="84" t="s">
        <v>22</v>
      </c>
      <c r="T39" s="84" t="s">
        <v>22</v>
      </c>
      <c r="U39" s="84" t="s">
        <v>22</v>
      </c>
      <c r="V39" s="84" t="s">
        <v>22</v>
      </c>
      <c r="W39" s="84" t="s">
        <v>22</v>
      </c>
      <c r="X39" s="84" t="s">
        <v>22</v>
      </c>
      <c r="Y39" s="68">
        <v>5</v>
      </c>
      <c r="Z39" s="68">
        <v>66</v>
      </c>
      <c r="AA39" s="68">
        <v>5</v>
      </c>
      <c r="AB39" s="68">
        <v>101</v>
      </c>
    </row>
    <row r="40" spans="1:28" ht="18.75" customHeight="1">
      <c r="A40" s="81"/>
      <c r="B40" s="82" t="s">
        <v>148</v>
      </c>
      <c r="C40" s="68">
        <f t="shared" si="17"/>
        <v>11</v>
      </c>
      <c r="D40" s="68">
        <f t="shared" si="17"/>
        <v>124</v>
      </c>
      <c r="E40" s="84" t="s">
        <v>22</v>
      </c>
      <c r="F40" s="84" t="s">
        <v>22</v>
      </c>
      <c r="G40" s="68">
        <f t="shared" si="16"/>
        <v>11</v>
      </c>
      <c r="H40" s="68">
        <f t="shared" si="16"/>
        <v>124</v>
      </c>
      <c r="I40" s="84" t="s">
        <v>22</v>
      </c>
      <c r="J40" s="84" t="s">
        <v>22</v>
      </c>
      <c r="K40" s="84" t="s">
        <v>22</v>
      </c>
      <c r="L40" s="84" t="s">
        <v>22</v>
      </c>
      <c r="M40" s="84" t="s">
        <v>22</v>
      </c>
      <c r="N40" s="84" t="s">
        <v>22</v>
      </c>
      <c r="O40" s="84" t="s">
        <v>22</v>
      </c>
      <c r="P40" s="84" t="s">
        <v>22</v>
      </c>
      <c r="Q40" s="68">
        <v>1</v>
      </c>
      <c r="R40" s="68">
        <v>4</v>
      </c>
      <c r="S40" s="84" t="s">
        <v>22</v>
      </c>
      <c r="T40" s="84" t="s">
        <v>22</v>
      </c>
      <c r="U40" s="84" t="s">
        <v>22</v>
      </c>
      <c r="V40" s="84" t="s">
        <v>22</v>
      </c>
      <c r="W40" s="84" t="s">
        <v>22</v>
      </c>
      <c r="X40" s="84" t="s">
        <v>22</v>
      </c>
      <c r="Y40" s="68">
        <v>7</v>
      </c>
      <c r="Z40" s="68">
        <v>51</v>
      </c>
      <c r="AA40" s="68">
        <v>3</v>
      </c>
      <c r="AB40" s="68">
        <v>69</v>
      </c>
    </row>
    <row r="41" spans="1:28" ht="18.75" customHeight="1">
      <c r="A41" s="81"/>
      <c r="B41" s="82" t="s">
        <v>149</v>
      </c>
      <c r="C41" s="68">
        <f t="shared" si="17"/>
        <v>24</v>
      </c>
      <c r="D41" s="68">
        <f t="shared" si="17"/>
        <v>131</v>
      </c>
      <c r="E41" s="84">
        <v>1</v>
      </c>
      <c r="F41" s="84">
        <v>1</v>
      </c>
      <c r="G41" s="68">
        <f t="shared" si="16"/>
        <v>23</v>
      </c>
      <c r="H41" s="68">
        <f t="shared" si="16"/>
        <v>130</v>
      </c>
      <c r="I41" s="84" t="s">
        <v>22</v>
      </c>
      <c r="J41" s="84" t="s">
        <v>22</v>
      </c>
      <c r="K41" s="84" t="s">
        <v>22</v>
      </c>
      <c r="L41" s="84" t="s">
        <v>22</v>
      </c>
      <c r="M41" s="84" t="s">
        <v>22</v>
      </c>
      <c r="N41" s="84" t="s">
        <v>22</v>
      </c>
      <c r="O41" s="84" t="s">
        <v>22</v>
      </c>
      <c r="P41" s="84" t="s">
        <v>22</v>
      </c>
      <c r="Q41" s="68">
        <v>1</v>
      </c>
      <c r="R41" s="68">
        <v>9</v>
      </c>
      <c r="S41" s="84">
        <v>1</v>
      </c>
      <c r="T41" s="84">
        <v>1</v>
      </c>
      <c r="U41" s="84" t="s">
        <v>22</v>
      </c>
      <c r="V41" s="84" t="s">
        <v>22</v>
      </c>
      <c r="W41" s="84" t="s">
        <v>22</v>
      </c>
      <c r="X41" s="84" t="s">
        <v>22</v>
      </c>
      <c r="Y41" s="68">
        <v>17</v>
      </c>
      <c r="Z41" s="68">
        <v>74</v>
      </c>
      <c r="AA41" s="68">
        <v>4</v>
      </c>
      <c r="AB41" s="68">
        <v>46</v>
      </c>
    </row>
    <row r="42" spans="1:28" ht="18.75" customHeight="1">
      <c r="A42" s="81"/>
      <c r="B42" s="82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6"/>
    </row>
    <row r="43" spans="1:28" ht="18.75" customHeight="1">
      <c r="A43" s="228" t="s">
        <v>150</v>
      </c>
      <c r="B43" s="237"/>
      <c r="C43" s="49">
        <f aca="true" t="shared" si="18" ref="C43:H43">SUM(C44:C48)</f>
        <v>212</v>
      </c>
      <c r="D43" s="49">
        <f t="shared" si="18"/>
        <v>3399</v>
      </c>
      <c r="E43" s="49">
        <f t="shared" si="18"/>
        <v>1</v>
      </c>
      <c r="F43" s="49">
        <f t="shared" si="18"/>
        <v>1</v>
      </c>
      <c r="G43" s="49">
        <f t="shared" si="18"/>
        <v>211</v>
      </c>
      <c r="H43" s="49">
        <f t="shared" si="18"/>
        <v>3398</v>
      </c>
      <c r="I43" s="101" t="s">
        <v>22</v>
      </c>
      <c r="J43" s="101" t="s">
        <v>22</v>
      </c>
      <c r="K43" s="101" t="s">
        <v>22</v>
      </c>
      <c r="L43" s="101" t="s">
        <v>22</v>
      </c>
      <c r="M43" s="101" t="s">
        <v>22</v>
      </c>
      <c r="N43" s="101" t="s">
        <v>22</v>
      </c>
      <c r="O43" s="49">
        <f aca="true" t="shared" si="19" ref="O43:T43">SUM(O44:O48)</f>
        <v>8</v>
      </c>
      <c r="P43" s="49">
        <f t="shared" si="19"/>
        <v>61</v>
      </c>
      <c r="Q43" s="49">
        <f t="shared" si="19"/>
        <v>15</v>
      </c>
      <c r="R43" s="49">
        <f t="shared" si="19"/>
        <v>161</v>
      </c>
      <c r="S43" s="49">
        <f t="shared" si="19"/>
        <v>3</v>
      </c>
      <c r="T43" s="49">
        <f t="shared" si="19"/>
        <v>59</v>
      </c>
      <c r="U43" s="101" t="s">
        <v>22</v>
      </c>
      <c r="V43" s="101" t="s">
        <v>22</v>
      </c>
      <c r="W43" s="101" t="s">
        <v>22</v>
      </c>
      <c r="X43" s="101" t="s">
        <v>22</v>
      </c>
      <c r="Y43" s="49">
        <f>SUM(Y44:Y48)</f>
        <v>146</v>
      </c>
      <c r="Z43" s="49">
        <f>SUM(Z44:Z48)</f>
        <v>2109</v>
      </c>
      <c r="AA43" s="49">
        <f>SUM(AA44:AA48)</f>
        <v>39</v>
      </c>
      <c r="AB43" s="49">
        <f>SUM(AB44:AB48)</f>
        <v>1008</v>
      </c>
    </row>
    <row r="44" spans="1:28" ht="18.75" customHeight="1">
      <c r="A44" s="81"/>
      <c r="B44" s="82" t="s">
        <v>151</v>
      </c>
      <c r="C44" s="68">
        <f aca="true" t="shared" si="20" ref="C44:D48">SUM(E44,G44)</f>
        <v>63</v>
      </c>
      <c r="D44" s="68">
        <f t="shared" si="20"/>
        <v>1357</v>
      </c>
      <c r="E44" s="84" t="s">
        <v>22</v>
      </c>
      <c r="F44" s="84" t="s">
        <v>22</v>
      </c>
      <c r="G44" s="68">
        <f aca="true" t="shared" si="21" ref="G44:H48">SUM(I44,K44,M44,O44,Q44,S44,U44,W44,Y44,AA44)</f>
        <v>63</v>
      </c>
      <c r="H44" s="68">
        <f t="shared" si="21"/>
        <v>1357</v>
      </c>
      <c r="I44" s="84" t="s">
        <v>22</v>
      </c>
      <c r="J44" s="84" t="s">
        <v>22</v>
      </c>
      <c r="K44" s="84" t="s">
        <v>22</v>
      </c>
      <c r="L44" s="84" t="s">
        <v>22</v>
      </c>
      <c r="M44" s="84" t="s">
        <v>22</v>
      </c>
      <c r="N44" s="84" t="s">
        <v>22</v>
      </c>
      <c r="O44" s="68">
        <v>2</v>
      </c>
      <c r="P44" s="68">
        <v>24</v>
      </c>
      <c r="Q44" s="68">
        <v>6</v>
      </c>
      <c r="R44" s="68">
        <v>73</v>
      </c>
      <c r="S44" s="84" t="s">
        <v>22</v>
      </c>
      <c r="T44" s="84" t="s">
        <v>22</v>
      </c>
      <c r="U44" s="84" t="s">
        <v>22</v>
      </c>
      <c r="V44" s="84" t="s">
        <v>22</v>
      </c>
      <c r="W44" s="84" t="s">
        <v>22</v>
      </c>
      <c r="X44" s="84" t="s">
        <v>22</v>
      </c>
      <c r="Y44" s="68">
        <v>42</v>
      </c>
      <c r="Z44" s="68">
        <v>867</v>
      </c>
      <c r="AA44" s="68">
        <v>13</v>
      </c>
      <c r="AB44" s="68">
        <v>393</v>
      </c>
    </row>
    <row r="45" spans="1:28" ht="18.75" customHeight="1">
      <c r="A45" s="81"/>
      <c r="B45" s="82" t="s">
        <v>152</v>
      </c>
      <c r="C45" s="68">
        <f t="shared" si="20"/>
        <v>37</v>
      </c>
      <c r="D45" s="68">
        <f t="shared" si="20"/>
        <v>612</v>
      </c>
      <c r="E45" s="84">
        <v>1</v>
      </c>
      <c r="F45" s="84">
        <v>1</v>
      </c>
      <c r="G45" s="68">
        <f t="shared" si="21"/>
        <v>36</v>
      </c>
      <c r="H45" s="68">
        <f t="shared" si="21"/>
        <v>611</v>
      </c>
      <c r="I45" s="84" t="s">
        <v>22</v>
      </c>
      <c r="J45" s="84" t="s">
        <v>22</v>
      </c>
      <c r="K45" s="84" t="s">
        <v>22</v>
      </c>
      <c r="L45" s="84" t="s">
        <v>22</v>
      </c>
      <c r="M45" s="84" t="s">
        <v>22</v>
      </c>
      <c r="N45" s="84" t="s">
        <v>22</v>
      </c>
      <c r="O45" s="68">
        <v>1</v>
      </c>
      <c r="P45" s="68">
        <v>8</v>
      </c>
      <c r="Q45" s="68">
        <v>3</v>
      </c>
      <c r="R45" s="68">
        <v>29</v>
      </c>
      <c r="S45" s="84">
        <v>1</v>
      </c>
      <c r="T45" s="84">
        <v>20</v>
      </c>
      <c r="U45" s="84" t="s">
        <v>22</v>
      </c>
      <c r="V45" s="84" t="s">
        <v>22</v>
      </c>
      <c r="W45" s="84" t="s">
        <v>22</v>
      </c>
      <c r="X45" s="84" t="s">
        <v>22</v>
      </c>
      <c r="Y45" s="68">
        <v>24</v>
      </c>
      <c r="Z45" s="68">
        <v>455</v>
      </c>
      <c r="AA45" s="68">
        <v>7</v>
      </c>
      <c r="AB45" s="68">
        <v>99</v>
      </c>
    </row>
    <row r="46" spans="1:28" ht="18.75" customHeight="1">
      <c r="A46" s="81"/>
      <c r="B46" s="82" t="s">
        <v>153</v>
      </c>
      <c r="C46" s="68">
        <f t="shared" si="20"/>
        <v>28</v>
      </c>
      <c r="D46" s="68">
        <f t="shared" si="20"/>
        <v>240</v>
      </c>
      <c r="E46" s="84" t="s">
        <v>22</v>
      </c>
      <c r="F46" s="84" t="s">
        <v>22</v>
      </c>
      <c r="G46" s="68">
        <f t="shared" si="21"/>
        <v>28</v>
      </c>
      <c r="H46" s="68">
        <f t="shared" si="21"/>
        <v>240</v>
      </c>
      <c r="I46" s="84" t="s">
        <v>22</v>
      </c>
      <c r="J46" s="84" t="s">
        <v>22</v>
      </c>
      <c r="K46" s="84" t="s">
        <v>22</v>
      </c>
      <c r="L46" s="84" t="s">
        <v>22</v>
      </c>
      <c r="M46" s="84" t="s">
        <v>22</v>
      </c>
      <c r="N46" s="84" t="s">
        <v>22</v>
      </c>
      <c r="O46" s="68">
        <v>1</v>
      </c>
      <c r="P46" s="68">
        <v>3</v>
      </c>
      <c r="Q46" s="68">
        <v>2</v>
      </c>
      <c r="R46" s="68">
        <v>9</v>
      </c>
      <c r="S46" s="84">
        <v>1</v>
      </c>
      <c r="T46" s="84">
        <v>8</v>
      </c>
      <c r="U46" s="84" t="s">
        <v>22</v>
      </c>
      <c r="V46" s="84" t="s">
        <v>22</v>
      </c>
      <c r="W46" s="84" t="s">
        <v>22</v>
      </c>
      <c r="X46" s="84" t="s">
        <v>22</v>
      </c>
      <c r="Y46" s="68">
        <v>19</v>
      </c>
      <c r="Z46" s="68">
        <v>162</v>
      </c>
      <c r="AA46" s="68">
        <v>5</v>
      </c>
      <c r="AB46" s="68">
        <v>58</v>
      </c>
    </row>
    <row r="47" spans="1:28" ht="18.75" customHeight="1">
      <c r="A47" s="81"/>
      <c r="B47" s="82" t="s">
        <v>154</v>
      </c>
      <c r="C47" s="68">
        <f t="shared" si="20"/>
        <v>31</v>
      </c>
      <c r="D47" s="68">
        <f t="shared" si="20"/>
        <v>423</v>
      </c>
      <c r="E47" s="84" t="s">
        <v>22</v>
      </c>
      <c r="F47" s="84" t="s">
        <v>22</v>
      </c>
      <c r="G47" s="68">
        <f t="shared" si="21"/>
        <v>31</v>
      </c>
      <c r="H47" s="68">
        <f t="shared" si="21"/>
        <v>423</v>
      </c>
      <c r="I47" s="84" t="s">
        <v>22</v>
      </c>
      <c r="J47" s="84" t="s">
        <v>22</v>
      </c>
      <c r="K47" s="84" t="s">
        <v>22</v>
      </c>
      <c r="L47" s="84" t="s">
        <v>22</v>
      </c>
      <c r="M47" s="84" t="s">
        <v>22</v>
      </c>
      <c r="N47" s="84" t="s">
        <v>22</v>
      </c>
      <c r="O47" s="68">
        <v>2</v>
      </c>
      <c r="P47" s="68">
        <v>12</v>
      </c>
      <c r="Q47" s="68">
        <v>1</v>
      </c>
      <c r="R47" s="68">
        <v>39</v>
      </c>
      <c r="S47" s="84" t="s">
        <v>22</v>
      </c>
      <c r="T47" s="84" t="s">
        <v>22</v>
      </c>
      <c r="U47" s="84" t="s">
        <v>22</v>
      </c>
      <c r="V47" s="84" t="s">
        <v>22</v>
      </c>
      <c r="W47" s="84" t="s">
        <v>22</v>
      </c>
      <c r="X47" s="84" t="s">
        <v>22</v>
      </c>
      <c r="Y47" s="68">
        <v>22</v>
      </c>
      <c r="Z47" s="68">
        <v>252</v>
      </c>
      <c r="AA47" s="68">
        <v>6</v>
      </c>
      <c r="AB47" s="68">
        <v>120</v>
      </c>
    </row>
    <row r="48" spans="1:28" ht="18.75" customHeight="1">
      <c r="A48" s="81"/>
      <c r="B48" s="82" t="s">
        <v>155</v>
      </c>
      <c r="C48" s="68">
        <f t="shared" si="20"/>
        <v>53</v>
      </c>
      <c r="D48" s="68">
        <f t="shared" si="20"/>
        <v>767</v>
      </c>
      <c r="E48" s="84" t="s">
        <v>22</v>
      </c>
      <c r="F48" s="84" t="s">
        <v>22</v>
      </c>
      <c r="G48" s="68">
        <f t="shared" si="21"/>
        <v>53</v>
      </c>
      <c r="H48" s="68">
        <f t="shared" si="21"/>
        <v>767</v>
      </c>
      <c r="I48" s="84" t="s">
        <v>22</v>
      </c>
      <c r="J48" s="84" t="s">
        <v>22</v>
      </c>
      <c r="K48" s="84" t="s">
        <v>22</v>
      </c>
      <c r="L48" s="84" t="s">
        <v>22</v>
      </c>
      <c r="M48" s="84" t="s">
        <v>22</v>
      </c>
      <c r="N48" s="84" t="s">
        <v>22</v>
      </c>
      <c r="O48" s="68">
        <v>2</v>
      </c>
      <c r="P48" s="68">
        <v>14</v>
      </c>
      <c r="Q48" s="68">
        <v>3</v>
      </c>
      <c r="R48" s="68">
        <v>11</v>
      </c>
      <c r="S48" s="84">
        <v>1</v>
      </c>
      <c r="T48" s="84">
        <v>31</v>
      </c>
      <c r="U48" s="84" t="s">
        <v>22</v>
      </c>
      <c r="V48" s="84" t="s">
        <v>22</v>
      </c>
      <c r="W48" s="84" t="s">
        <v>22</v>
      </c>
      <c r="X48" s="84" t="s">
        <v>22</v>
      </c>
      <c r="Y48" s="68">
        <v>39</v>
      </c>
      <c r="Z48" s="68">
        <v>373</v>
      </c>
      <c r="AA48" s="68">
        <v>8</v>
      </c>
      <c r="AB48" s="68">
        <v>338</v>
      </c>
    </row>
    <row r="49" spans="1:28" ht="18.75" customHeight="1">
      <c r="A49" s="81"/>
      <c r="B49" s="82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6"/>
    </row>
    <row r="50" spans="1:28" ht="18.75" customHeight="1">
      <c r="A50" s="228" t="s">
        <v>156</v>
      </c>
      <c r="B50" s="237"/>
      <c r="C50" s="49">
        <f>SUM(C51:C54)</f>
        <v>149</v>
      </c>
      <c r="D50" s="49">
        <f>SUM(D51:D54)</f>
        <v>1684</v>
      </c>
      <c r="E50" s="101" t="s">
        <v>22</v>
      </c>
      <c r="F50" s="101" t="s">
        <v>22</v>
      </c>
      <c r="G50" s="49">
        <f>SUM(G51:G54)</f>
        <v>149</v>
      </c>
      <c r="H50" s="49">
        <f>SUM(H51:H54)</f>
        <v>1684</v>
      </c>
      <c r="I50" s="101" t="s">
        <v>22</v>
      </c>
      <c r="J50" s="101" t="s">
        <v>22</v>
      </c>
      <c r="K50" s="101" t="s">
        <v>22</v>
      </c>
      <c r="L50" s="101" t="s">
        <v>22</v>
      </c>
      <c r="M50" s="101" t="s">
        <v>22</v>
      </c>
      <c r="N50" s="101" t="s">
        <v>22</v>
      </c>
      <c r="O50" s="49">
        <f aca="true" t="shared" si="22" ref="O50:T50">SUM(O51:O54)</f>
        <v>5</v>
      </c>
      <c r="P50" s="49">
        <f t="shared" si="22"/>
        <v>24</v>
      </c>
      <c r="Q50" s="49">
        <f t="shared" si="22"/>
        <v>14</v>
      </c>
      <c r="R50" s="49">
        <f t="shared" si="22"/>
        <v>150</v>
      </c>
      <c r="S50" s="49">
        <f t="shared" si="22"/>
        <v>2</v>
      </c>
      <c r="T50" s="49">
        <f t="shared" si="22"/>
        <v>25</v>
      </c>
      <c r="U50" s="101" t="s">
        <v>22</v>
      </c>
      <c r="V50" s="101" t="s">
        <v>22</v>
      </c>
      <c r="W50" s="101" t="s">
        <v>22</v>
      </c>
      <c r="X50" s="101" t="s">
        <v>22</v>
      </c>
      <c r="Y50" s="49">
        <f>SUM(Y51:Y54)</f>
        <v>93</v>
      </c>
      <c r="Z50" s="49">
        <f>SUM(Z51:Z54)</f>
        <v>1024</v>
      </c>
      <c r="AA50" s="49">
        <f>SUM(AA51:AA54)</f>
        <v>35</v>
      </c>
      <c r="AB50" s="49">
        <f>SUM(AB51:AB54)</f>
        <v>461</v>
      </c>
    </row>
    <row r="51" spans="1:28" ht="18.75" customHeight="1">
      <c r="A51" s="72"/>
      <c r="B51" s="82" t="s">
        <v>157</v>
      </c>
      <c r="C51" s="68">
        <f aca="true" t="shared" si="23" ref="C51:D54">SUM(E51,G51)</f>
        <v>54</v>
      </c>
      <c r="D51" s="68">
        <f t="shared" si="23"/>
        <v>442</v>
      </c>
      <c r="E51" s="84" t="s">
        <v>22</v>
      </c>
      <c r="F51" s="84" t="s">
        <v>22</v>
      </c>
      <c r="G51" s="68">
        <f aca="true" t="shared" si="24" ref="G51:H54">SUM(I51,K51,M51,O51,Q51,S51,U51,W51,Y51,AA51)</f>
        <v>54</v>
      </c>
      <c r="H51" s="68">
        <f t="shared" si="24"/>
        <v>442</v>
      </c>
      <c r="I51" s="84" t="s">
        <v>22</v>
      </c>
      <c r="J51" s="84" t="s">
        <v>22</v>
      </c>
      <c r="K51" s="84" t="s">
        <v>22</v>
      </c>
      <c r="L51" s="84" t="s">
        <v>22</v>
      </c>
      <c r="M51" s="84" t="s">
        <v>22</v>
      </c>
      <c r="N51" s="84" t="s">
        <v>22</v>
      </c>
      <c r="O51" s="68">
        <v>1</v>
      </c>
      <c r="P51" s="68">
        <v>6</v>
      </c>
      <c r="Q51" s="68">
        <v>7</v>
      </c>
      <c r="R51" s="68">
        <v>60</v>
      </c>
      <c r="S51" s="84">
        <v>1</v>
      </c>
      <c r="T51" s="84">
        <v>9</v>
      </c>
      <c r="U51" s="84" t="s">
        <v>22</v>
      </c>
      <c r="V51" s="84" t="s">
        <v>22</v>
      </c>
      <c r="W51" s="84" t="s">
        <v>22</v>
      </c>
      <c r="X51" s="84" t="s">
        <v>22</v>
      </c>
      <c r="Y51" s="68">
        <v>35</v>
      </c>
      <c r="Z51" s="68">
        <v>246</v>
      </c>
      <c r="AA51" s="68">
        <v>10</v>
      </c>
      <c r="AB51" s="68">
        <v>121</v>
      </c>
    </row>
    <row r="52" spans="1:28" ht="18.75" customHeight="1">
      <c r="A52" s="72"/>
      <c r="B52" s="82" t="s">
        <v>158</v>
      </c>
      <c r="C52" s="68">
        <f t="shared" si="23"/>
        <v>21</v>
      </c>
      <c r="D52" s="68">
        <f t="shared" si="23"/>
        <v>326</v>
      </c>
      <c r="E52" s="84" t="s">
        <v>22</v>
      </c>
      <c r="F52" s="84" t="s">
        <v>22</v>
      </c>
      <c r="G52" s="68">
        <f t="shared" si="24"/>
        <v>21</v>
      </c>
      <c r="H52" s="68">
        <f t="shared" si="24"/>
        <v>326</v>
      </c>
      <c r="I52" s="84" t="s">
        <v>22</v>
      </c>
      <c r="J52" s="84" t="s">
        <v>22</v>
      </c>
      <c r="K52" s="84" t="s">
        <v>22</v>
      </c>
      <c r="L52" s="84" t="s">
        <v>22</v>
      </c>
      <c r="M52" s="84" t="s">
        <v>22</v>
      </c>
      <c r="N52" s="84" t="s">
        <v>22</v>
      </c>
      <c r="O52" s="68">
        <v>1</v>
      </c>
      <c r="P52" s="68">
        <v>3</v>
      </c>
      <c r="Q52" s="68">
        <v>1</v>
      </c>
      <c r="R52" s="68">
        <v>15</v>
      </c>
      <c r="S52" s="84" t="s">
        <v>22</v>
      </c>
      <c r="T52" s="84" t="s">
        <v>22</v>
      </c>
      <c r="U52" s="84" t="s">
        <v>22</v>
      </c>
      <c r="V52" s="84" t="s">
        <v>22</v>
      </c>
      <c r="W52" s="84" t="s">
        <v>22</v>
      </c>
      <c r="X52" s="84" t="s">
        <v>22</v>
      </c>
      <c r="Y52" s="68">
        <v>13</v>
      </c>
      <c r="Z52" s="68">
        <v>216</v>
      </c>
      <c r="AA52" s="68">
        <v>6</v>
      </c>
      <c r="AB52" s="68">
        <v>92</v>
      </c>
    </row>
    <row r="53" spans="1:28" ht="18.75" customHeight="1">
      <c r="A53" s="72"/>
      <c r="B53" s="82" t="s">
        <v>159</v>
      </c>
      <c r="C53" s="68">
        <f t="shared" si="23"/>
        <v>46</v>
      </c>
      <c r="D53" s="68">
        <f t="shared" si="23"/>
        <v>572</v>
      </c>
      <c r="E53" s="84" t="s">
        <v>22</v>
      </c>
      <c r="F53" s="84" t="s">
        <v>22</v>
      </c>
      <c r="G53" s="68">
        <f t="shared" si="24"/>
        <v>46</v>
      </c>
      <c r="H53" s="68">
        <f t="shared" si="24"/>
        <v>572</v>
      </c>
      <c r="I53" s="84" t="s">
        <v>22</v>
      </c>
      <c r="J53" s="84" t="s">
        <v>22</v>
      </c>
      <c r="K53" s="84" t="s">
        <v>22</v>
      </c>
      <c r="L53" s="84" t="s">
        <v>22</v>
      </c>
      <c r="M53" s="84" t="s">
        <v>22</v>
      </c>
      <c r="N53" s="84" t="s">
        <v>22</v>
      </c>
      <c r="O53" s="68">
        <v>2</v>
      </c>
      <c r="P53" s="68">
        <v>14</v>
      </c>
      <c r="Q53" s="68">
        <v>4</v>
      </c>
      <c r="R53" s="68">
        <v>50</v>
      </c>
      <c r="S53" s="84">
        <v>1</v>
      </c>
      <c r="T53" s="84">
        <v>16</v>
      </c>
      <c r="U53" s="84" t="s">
        <v>22</v>
      </c>
      <c r="V53" s="84" t="s">
        <v>22</v>
      </c>
      <c r="W53" s="84" t="s">
        <v>22</v>
      </c>
      <c r="X53" s="84" t="s">
        <v>22</v>
      </c>
      <c r="Y53" s="68">
        <v>27</v>
      </c>
      <c r="Z53" s="68">
        <v>330</v>
      </c>
      <c r="AA53" s="68">
        <v>12</v>
      </c>
      <c r="AB53" s="68">
        <v>162</v>
      </c>
    </row>
    <row r="54" spans="1:28" ht="18.75" customHeight="1">
      <c r="A54" s="72"/>
      <c r="B54" s="82" t="s">
        <v>160</v>
      </c>
      <c r="C54" s="68">
        <f t="shared" si="23"/>
        <v>28</v>
      </c>
      <c r="D54" s="68">
        <f t="shared" si="23"/>
        <v>344</v>
      </c>
      <c r="E54" s="84" t="s">
        <v>22</v>
      </c>
      <c r="F54" s="84" t="s">
        <v>22</v>
      </c>
      <c r="G54" s="68">
        <f t="shared" si="24"/>
        <v>28</v>
      </c>
      <c r="H54" s="68">
        <f t="shared" si="24"/>
        <v>344</v>
      </c>
      <c r="I54" s="84" t="s">
        <v>22</v>
      </c>
      <c r="J54" s="84" t="s">
        <v>22</v>
      </c>
      <c r="K54" s="84" t="s">
        <v>22</v>
      </c>
      <c r="L54" s="84" t="s">
        <v>22</v>
      </c>
      <c r="M54" s="84" t="s">
        <v>22</v>
      </c>
      <c r="N54" s="84" t="s">
        <v>22</v>
      </c>
      <c r="O54" s="68">
        <v>1</v>
      </c>
      <c r="P54" s="68">
        <v>1</v>
      </c>
      <c r="Q54" s="68">
        <v>2</v>
      </c>
      <c r="R54" s="68">
        <v>25</v>
      </c>
      <c r="S54" s="84" t="s">
        <v>22</v>
      </c>
      <c r="T54" s="84" t="s">
        <v>22</v>
      </c>
      <c r="U54" s="84" t="s">
        <v>22</v>
      </c>
      <c r="V54" s="84" t="s">
        <v>22</v>
      </c>
      <c r="W54" s="84" t="s">
        <v>22</v>
      </c>
      <c r="X54" s="84" t="s">
        <v>22</v>
      </c>
      <c r="Y54" s="68">
        <v>18</v>
      </c>
      <c r="Z54" s="68">
        <v>232</v>
      </c>
      <c r="AA54" s="68">
        <v>7</v>
      </c>
      <c r="AB54" s="68">
        <v>86</v>
      </c>
    </row>
    <row r="55" spans="1:28" ht="18.75" customHeight="1">
      <c r="A55" s="72"/>
      <c r="B55" s="82"/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86"/>
      <c r="U55" s="86"/>
      <c r="V55" s="86"/>
      <c r="W55" s="86"/>
      <c r="X55" s="86"/>
      <c r="Y55" s="86"/>
      <c r="Z55" s="86"/>
      <c r="AA55" s="86"/>
      <c r="AB55" s="86"/>
    </row>
    <row r="56" spans="1:28" ht="18.75" customHeight="1">
      <c r="A56" s="228" t="s">
        <v>161</v>
      </c>
      <c r="B56" s="237"/>
      <c r="C56" s="49">
        <f>SUM(C57:C62)</f>
        <v>156</v>
      </c>
      <c r="D56" s="49">
        <f>SUM(D57:D62)</f>
        <v>1594</v>
      </c>
      <c r="E56" s="101" t="s">
        <v>22</v>
      </c>
      <c r="F56" s="101" t="s">
        <v>22</v>
      </c>
      <c r="G56" s="49">
        <f>SUM(G57:G62)</f>
        <v>156</v>
      </c>
      <c r="H56" s="49">
        <f>SUM(H57:H62)</f>
        <v>1594</v>
      </c>
      <c r="I56" s="101" t="s">
        <v>22</v>
      </c>
      <c r="J56" s="101" t="s">
        <v>22</v>
      </c>
      <c r="K56" s="101" t="s">
        <v>22</v>
      </c>
      <c r="L56" s="101" t="s">
        <v>22</v>
      </c>
      <c r="M56" s="101" t="s">
        <v>22</v>
      </c>
      <c r="N56" s="101" t="s">
        <v>22</v>
      </c>
      <c r="O56" s="49">
        <f aca="true" t="shared" si="25" ref="O56:T56">SUM(O57:O62)</f>
        <v>7</v>
      </c>
      <c r="P56" s="49">
        <f t="shared" si="25"/>
        <v>47</v>
      </c>
      <c r="Q56" s="49">
        <f t="shared" si="25"/>
        <v>15</v>
      </c>
      <c r="R56" s="49">
        <f t="shared" si="25"/>
        <v>135</v>
      </c>
      <c r="S56" s="49">
        <f t="shared" si="25"/>
        <v>4</v>
      </c>
      <c r="T56" s="49">
        <f t="shared" si="25"/>
        <v>20</v>
      </c>
      <c r="U56" s="101" t="s">
        <v>22</v>
      </c>
      <c r="V56" s="101" t="s">
        <v>22</v>
      </c>
      <c r="W56" s="101" t="s">
        <v>22</v>
      </c>
      <c r="X56" s="101" t="s">
        <v>22</v>
      </c>
      <c r="Y56" s="49">
        <f>SUM(Y57:Y62)</f>
        <v>95</v>
      </c>
      <c r="Z56" s="49">
        <f>SUM(Z57:Z62)</f>
        <v>936</v>
      </c>
      <c r="AA56" s="49">
        <f>SUM(AA57:AA62)</f>
        <v>35</v>
      </c>
      <c r="AB56" s="49">
        <f>SUM(AB57:AB62)</f>
        <v>456</v>
      </c>
    </row>
    <row r="57" spans="1:28" ht="18.75" customHeight="1">
      <c r="A57" s="81"/>
      <c r="B57" s="82" t="s">
        <v>162</v>
      </c>
      <c r="C57" s="68">
        <f aca="true" t="shared" si="26" ref="C57:D62">SUM(E57,G57)</f>
        <v>24</v>
      </c>
      <c r="D57" s="68">
        <f t="shared" si="26"/>
        <v>348</v>
      </c>
      <c r="E57" s="84" t="s">
        <v>22</v>
      </c>
      <c r="F57" s="84" t="s">
        <v>22</v>
      </c>
      <c r="G57" s="68">
        <f aca="true" t="shared" si="27" ref="G57:H62">SUM(I57,K57,M57,O57,Q57,S57,U57,W57,Y57,AA57)</f>
        <v>24</v>
      </c>
      <c r="H57" s="68">
        <f t="shared" si="27"/>
        <v>348</v>
      </c>
      <c r="I57" s="84" t="s">
        <v>22</v>
      </c>
      <c r="J57" s="84" t="s">
        <v>22</v>
      </c>
      <c r="K57" s="84" t="s">
        <v>22</v>
      </c>
      <c r="L57" s="84" t="s">
        <v>22</v>
      </c>
      <c r="M57" s="84" t="s">
        <v>22</v>
      </c>
      <c r="N57" s="84" t="s">
        <v>22</v>
      </c>
      <c r="O57" s="68">
        <v>1</v>
      </c>
      <c r="P57" s="68">
        <v>7</v>
      </c>
      <c r="Q57" s="68">
        <v>1</v>
      </c>
      <c r="R57" s="68">
        <v>18</v>
      </c>
      <c r="S57" s="84">
        <v>1</v>
      </c>
      <c r="T57" s="84">
        <v>7</v>
      </c>
      <c r="U57" s="84" t="s">
        <v>22</v>
      </c>
      <c r="V57" s="84" t="s">
        <v>22</v>
      </c>
      <c r="W57" s="84" t="s">
        <v>22</v>
      </c>
      <c r="X57" s="84" t="s">
        <v>22</v>
      </c>
      <c r="Y57" s="68">
        <v>16</v>
      </c>
      <c r="Z57" s="68">
        <v>247</v>
      </c>
      <c r="AA57" s="68">
        <v>5</v>
      </c>
      <c r="AB57" s="68">
        <v>69</v>
      </c>
    </row>
    <row r="58" spans="1:28" ht="18.75" customHeight="1">
      <c r="A58" s="81"/>
      <c r="B58" s="82" t="s">
        <v>163</v>
      </c>
      <c r="C58" s="68">
        <f t="shared" si="26"/>
        <v>18</v>
      </c>
      <c r="D58" s="68">
        <f t="shared" si="26"/>
        <v>169</v>
      </c>
      <c r="E58" s="84" t="s">
        <v>22</v>
      </c>
      <c r="F58" s="84" t="s">
        <v>22</v>
      </c>
      <c r="G58" s="68">
        <f t="shared" si="27"/>
        <v>18</v>
      </c>
      <c r="H58" s="68">
        <f t="shared" si="27"/>
        <v>169</v>
      </c>
      <c r="I58" s="84" t="s">
        <v>22</v>
      </c>
      <c r="J58" s="84" t="s">
        <v>22</v>
      </c>
      <c r="K58" s="84" t="s">
        <v>22</v>
      </c>
      <c r="L58" s="84" t="s">
        <v>22</v>
      </c>
      <c r="M58" s="84" t="s">
        <v>22</v>
      </c>
      <c r="N58" s="84" t="s">
        <v>22</v>
      </c>
      <c r="O58" s="68">
        <v>1</v>
      </c>
      <c r="P58" s="68">
        <v>7</v>
      </c>
      <c r="Q58" s="68">
        <v>1</v>
      </c>
      <c r="R58" s="68">
        <v>20</v>
      </c>
      <c r="S58" s="84">
        <v>1</v>
      </c>
      <c r="T58" s="84">
        <v>2</v>
      </c>
      <c r="U58" s="84" t="s">
        <v>22</v>
      </c>
      <c r="V58" s="84" t="s">
        <v>22</v>
      </c>
      <c r="W58" s="84" t="s">
        <v>22</v>
      </c>
      <c r="X58" s="84" t="s">
        <v>22</v>
      </c>
      <c r="Y58" s="68">
        <v>11</v>
      </c>
      <c r="Z58" s="68">
        <v>89</v>
      </c>
      <c r="AA58" s="68">
        <v>4</v>
      </c>
      <c r="AB58" s="68">
        <v>51</v>
      </c>
    </row>
    <row r="59" spans="1:28" ht="18.75" customHeight="1">
      <c r="A59" s="81"/>
      <c r="B59" s="82" t="s">
        <v>164</v>
      </c>
      <c r="C59" s="68">
        <f t="shared" si="26"/>
        <v>40</v>
      </c>
      <c r="D59" s="68">
        <f t="shared" si="26"/>
        <v>357</v>
      </c>
      <c r="E59" s="84" t="s">
        <v>22</v>
      </c>
      <c r="F59" s="84" t="s">
        <v>22</v>
      </c>
      <c r="G59" s="68">
        <f t="shared" si="27"/>
        <v>40</v>
      </c>
      <c r="H59" s="68">
        <f t="shared" si="27"/>
        <v>357</v>
      </c>
      <c r="I59" s="84" t="s">
        <v>22</v>
      </c>
      <c r="J59" s="84" t="s">
        <v>22</v>
      </c>
      <c r="K59" s="84" t="s">
        <v>22</v>
      </c>
      <c r="L59" s="84" t="s">
        <v>22</v>
      </c>
      <c r="M59" s="84" t="s">
        <v>22</v>
      </c>
      <c r="N59" s="84" t="s">
        <v>22</v>
      </c>
      <c r="O59" s="68">
        <v>1</v>
      </c>
      <c r="P59" s="68">
        <v>11</v>
      </c>
      <c r="Q59" s="68">
        <v>5</v>
      </c>
      <c r="R59" s="68">
        <v>31</v>
      </c>
      <c r="S59" s="84" t="s">
        <v>22</v>
      </c>
      <c r="T59" s="84" t="s">
        <v>22</v>
      </c>
      <c r="U59" s="84" t="s">
        <v>22</v>
      </c>
      <c r="V59" s="84" t="s">
        <v>22</v>
      </c>
      <c r="W59" s="84" t="s">
        <v>22</v>
      </c>
      <c r="X59" s="84" t="s">
        <v>22</v>
      </c>
      <c r="Y59" s="68">
        <v>25</v>
      </c>
      <c r="Z59" s="68">
        <v>199</v>
      </c>
      <c r="AA59" s="68">
        <v>9</v>
      </c>
      <c r="AB59" s="68">
        <v>116</v>
      </c>
    </row>
    <row r="60" spans="1:28" ht="18.75" customHeight="1">
      <c r="A60" s="81"/>
      <c r="B60" s="82" t="s">
        <v>165</v>
      </c>
      <c r="C60" s="68">
        <f t="shared" si="26"/>
        <v>30</v>
      </c>
      <c r="D60" s="68">
        <f t="shared" si="26"/>
        <v>294</v>
      </c>
      <c r="E60" s="84" t="s">
        <v>22</v>
      </c>
      <c r="F60" s="84" t="s">
        <v>22</v>
      </c>
      <c r="G60" s="68">
        <f t="shared" si="27"/>
        <v>30</v>
      </c>
      <c r="H60" s="68">
        <f t="shared" si="27"/>
        <v>294</v>
      </c>
      <c r="I60" s="84" t="s">
        <v>22</v>
      </c>
      <c r="J60" s="84" t="s">
        <v>22</v>
      </c>
      <c r="K60" s="84" t="s">
        <v>22</v>
      </c>
      <c r="L60" s="84" t="s">
        <v>22</v>
      </c>
      <c r="M60" s="84" t="s">
        <v>22</v>
      </c>
      <c r="N60" s="84" t="s">
        <v>22</v>
      </c>
      <c r="O60" s="68">
        <v>2</v>
      </c>
      <c r="P60" s="68">
        <v>9</v>
      </c>
      <c r="Q60" s="68">
        <v>3</v>
      </c>
      <c r="R60" s="68">
        <v>18</v>
      </c>
      <c r="S60" s="84" t="s">
        <v>22</v>
      </c>
      <c r="T60" s="84" t="s">
        <v>22</v>
      </c>
      <c r="U60" s="84" t="s">
        <v>22</v>
      </c>
      <c r="V60" s="84" t="s">
        <v>22</v>
      </c>
      <c r="W60" s="84" t="s">
        <v>22</v>
      </c>
      <c r="X60" s="84" t="s">
        <v>22</v>
      </c>
      <c r="Y60" s="68">
        <v>18</v>
      </c>
      <c r="Z60" s="68">
        <v>172</v>
      </c>
      <c r="AA60" s="68">
        <v>7</v>
      </c>
      <c r="AB60" s="68">
        <v>95</v>
      </c>
    </row>
    <row r="61" spans="1:28" ht="18.75" customHeight="1">
      <c r="A61" s="81"/>
      <c r="B61" s="82" t="s">
        <v>166</v>
      </c>
      <c r="C61" s="68">
        <f t="shared" si="26"/>
        <v>22</v>
      </c>
      <c r="D61" s="68">
        <f t="shared" si="26"/>
        <v>195</v>
      </c>
      <c r="E61" s="84" t="s">
        <v>22</v>
      </c>
      <c r="F61" s="84" t="s">
        <v>22</v>
      </c>
      <c r="G61" s="68">
        <f t="shared" si="27"/>
        <v>22</v>
      </c>
      <c r="H61" s="68">
        <f t="shared" si="27"/>
        <v>195</v>
      </c>
      <c r="I61" s="84" t="s">
        <v>22</v>
      </c>
      <c r="J61" s="84" t="s">
        <v>22</v>
      </c>
      <c r="K61" s="84" t="s">
        <v>22</v>
      </c>
      <c r="L61" s="84" t="s">
        <v>22</v>
      </c>
      <c r="M61" s="84" t="s">
        <v>22</v>
      </c>
      <c r="N61" s="84" t="s">
        <v>22</v>
      </c>
      <c r="O61" s="68">
        <v>1</v>
      </c>
      <c r="P61" s="68">
        <v>7</v>
      </c>
      <c r="Q61" s="68">
        <v>3</v>
      </c>
      <c r="R61" s="68">
        <v>18</v>
      </c>
      <c r="S61" s="84">
        <v>1</v>
      </c>
      <c r="T61" s="84">
        <v>5</v>
      </c>
      <c r="U61" s="84" t="s">
        <v>22</v>
      </c>
      <c r="V61" s="84" t="s">
        <v>22</v>
      </c>
      <c r="W61" s="84" t="s">
        <v>22</v>
      </c>
      <c r="X61" s="84" t="s">
        <v>22</v>
      </c>
      <c r="Y61" s="68">
        <v>11</v>
      </c>
      <c r="Z61" s="68">
        <v>79</v>
      </c>
      <c r="AA61" s="68">
        <v>6</v>
      </c>
      <c r="AB61" s="68">
        <v>86</v>
      </c>
    </row>
    <row r="62" spans="1:28" ht="18.75" customHeight="1">
      <c r="A62" s="81"/>
      <c r="B62" s="82" t="s">
        <v>167</v>
      </c>
      <c r="C62" s="68">
        <f t="shared" si="26"/>
        <v>22</v>
      </c>
      <c r="D62" s="68">
        <f t="shared" si="26"/>
        <v>231</v>
      </c>
      <c r="E62" s="84" t="s">
        <v>22</v>
      </c>
      <c r="F62" s="84" t="s">
        <v>22</v>
      </c>
      <c r="G62" s="68">
        <f t="shared" si="27"/>
        <v>22</v>
      </c>
      <c r="H62" s="68">
        <f t="shared" si="27"/>
        <v>231</v>
      </c>
      <c r="I62" s="84" t="s">
        <v>22</v>
      </c>
      <c r="J62" s="84" t="s">
        <v>22</v>
      </c>
      <c r="K62" s="84" t="s">
        <v>22</v>
      </c>
      <c r="L62" s="84" t="s">
        <v>22</v>
      </c>
      <c r="M62" s="84" t="s">
        <v>22</v>
      </c>
      <c r="N62" s="84" t="s">
        <v>22</v>
      </c>
      <c r="O62" s="68">
        <v>1</v>
      </c>
      <c r="P62" s="68">
        <v>6</v>
      </c>
      <c r="Q62" s="68">
        <v>2</v>
      </c>
      <c r="R62" s="68">
        <v>30</v>
      </c>
      <c r="S62" s="84">
        <v>1</v>
      </c>
      <c r="T62" s="84">
        <v>6</v>
      </c>
      <c r="U62" s="84" t="s">
        <v>22</v>
      </c>
      <c r="V62" s="84" t="s">
        <v>22</v>
      </c>
      <c r="W62" s="84" t="s">
        <v>22</v>
      </c>
      <c r="X62" s="84" t="s">
        <v>22</v>
      </c>
      <c r="Y62" s="68">
        <v>14</v>
      </c>
      <c r="Z62" s="68">
        <v>150</v>
      </c>
      <c r="AA62" s="68">
        <v>4</v>
      </c>
      <c r="AB62" s="68">
        <v>39</v>
      </c>
    </row>
    <row r="63" spans="1:28" ht="18.75" customHeight="1">
      <c r="A63" s="81"/>
      <c r="B63" s="82"/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  <c r="Q63" s="86"/>
      <c r="R63" s="86"/>
      <c r="S63" s="86"/>
      <c r="T63" s="86"/>
      <c r="U63" s="86"/>
      <c r="V63" s="86"/>
      <c r="W63" s="86"/>
      <c r="X63" s="86"/>
      <c r="Y63" s="86"/>
      <c r="Z63" s="86"/>
      <c r="AA63" s="86"/>
      <c r="AB63" s="86"/>
    </row>
    <row r="64" spans="1:28" ht="18.75" customHeight="1">
      <c r="A64" s="228" t="s">
        <v>168</v>
      </c>
      <c r="B64" s="237"/>
      <c r="C64" s="49">
        <f>SUM(C65:C68)</f>
        <v>188</v>
      </c>
      <c r="D64" s="49">
        <f>SUM(D65:D68)</f>
        <v>2468</v>
      </c>
      <c r="E64" s="101" t="s">
        <v>22</v>
      </c>
      <c r="F64" s="101" t="s">
        <v>22</v>
      </c>
      <c r="G64" s="49">
        <f>SUM(G65:G68)</f>
        <v>188</v>
      </c>
      <c r="H64" s="49">
        <f>SUM(H65:H68)</f>
        <v>2468</v>
      </c>
      <c r="I64" s="101" t="s">
        <v>22</v>
      </c>
      <c r="J64" s="101" t="s">
        <v>22</v>
      </c>
      <c r="K64" s="101" t="s">
        <v>22</v>
      </c>
      <c r="L64" s="101" t="s">
        <v>22</v>
      </c>
      <c r="M64" s="101" t="s">
        <v>22</v>
      </c>
      <c r="N64" s="101" t="s">
        <v>22</v>
      </c>
      <c r="O64" s="49">
        <f aca="true" t="shared" si="28" ref="O64:T64">SUM(O65:O68)</f>
        <v>6</v>
      </c>
      <c r="P64" s="49">
        <f t="shared" si="28"/>
        <v>40</v>
      </c>
      <c r="Q64" s="49">
        <f t="shared" si="28"/>
        <v>18</v>
      </c>
      <c r="R64" s="49">
        <f t="shared" si="28"/>
        <v>192</v>
      </c>
      <c r="S64" s="49">
        <f t="shared" si="28"/>
        <v>3</v>
      </c>
      <c r="T64" s="49">
        <f t="shared" si="28"/>
        <v>21</v>
      </c>
      <c r="U64" s="101" t="s">
        <v>22</v>
      </c>
      <c r="V64" s="101" t="s">
        <v>22</v>
      </c>
      <c r="W64" s="101" t="s">
        <v>22</v>
      </c>
      <c r="X64" s="101" t="s">
        <v>22</v>
      </c>
      <c r="Y64" s="49">
        <f>SUM(Y65:Y68)</f>
        <v>114</v>
      </c>
      <c r="Z64" s="49">
        <f>SUM(Z65:Z68)</f>
        <v>1535</v>
      </c>
      <c r="AA64" s="49">
        <f>SUM(AA65:AA68)</f>
        <v>47</v>
      </c>
      <c r="AB64" s="49">
        <f>SUM(AB65:AB68)</f>
        <v>680</v>
      </c>
    </row>
    <row r="65" spans="1:28" ht="18.75" customHeight="1">
      <c r="A65" s="81"/>
      <c r="B65" s="82" t="s">
        <v>169</v>
      </c>
      <c r="C65" s="68">
        <f aca="true" t="shared" si="29" ref="C65:D68">SUM(E65,G65)</f>
        <v>53</v>
      </c>
      <c r="D65" s="68">
        <f t="shared" si="29"/>
        <v>833</v>
      </c>
      <c r="E65" s="84" t="s">
        <v>22</v>
      </c>
      <c r="F65" s="84" t="s">
        <v>22</v>
      </c>
      <c r="G65" s="68">
        <f aca="true" t="shared" si="30" ref="G65:H68">SUM(I65,K65,M65,O65,Q65,S65,U65,W65,Y65,AA65)</f>
        <v>53</v>
      </c>
      <c r="H65" s="68">
        <f t="shared" si="30"/>
        <v>833</v>
      </c>
      <c r="I65" s="84" t="s">
        <v>22</v>
      </c>
      <c r="J65" s="84" t="s">
        <v>22</v>
      </c>
      <c r="K65" s="84" t="s">
        <v>22</v>
      </c>
      <c r="L65" s="84" t="s">
        <v>22</v>
      </c>
      <c r="M65" s="84" t="s">
        <v>22</v>
      </c>
      <c r="N65" s="84" t="s">
        <v>22</v>
      </c>
      <c r="O65" s="68">
        <v>1</v>
      </c>
      <c r="P65" s="68">
        <v>13</v>
      </c>
      <c r="Q65" s="68">
        <v>5</v>
      </c>
      <c r="R65" s="68">
        <v>63</v>
      </c>
      <c r="S65" s="84">
        <v>2</v>
      </c>
      <c r="T65" s="84">
        <v>10</v>
      </c>
      <c r="U65" s="84" t="s">
        <v>22</v>
      </c>
      <c r="V65" s="84" t="s">
        <v>22</v>
      </c>
      <c r="W65" s="84" t="s">
        <v>22</v>
      </c>
      <c r="X65" s="84" t="s">
        <v>22</v>
      </c>
      <c r="Y65" s="68">
        <v>30</v>
      </c>
      <c r="Z65" s="68">
        <v>524</v>
      </c>
      <c r="AA65" s="68">
        <v>15</v>
      </c>
      <c r="AB65" s="68">
        <v>223</v>
      </c>
    </row>
    <row r="66" spans="1:28" ht="18.75" customHeight="1">
      <c r="A66" s="81"/>
      <c r="B66" s="82" t="s">
        <v>170</v>
      </c>
      <c r="C66" s="68">
        <f t="shared" si="29"/>
        <v>43</v>
      </c>
      <c r="D66" s="68">
        <f t="shared" si="29"/>
        <v>440</v>
      </c>
      <c r="E66" s="84" t="s">
        <v>22</v>
      </c>
      <c r="F66" s="84" t="s">
        <v>22</v>
      </c>
      <c r="G66" s="68">
        <f t="shared" si="30"/>
        <v>43</v>
      </c>
      <c r="H66" s="68">
        <f t="shared" si="30"/>
        <v>440</v>
      </c>
      <c r="I66" s="84" t="s">
        <v>22</v>
      </c>
      <c r="J66" s="84" t="s">
        <v>22</v>
      </c>
      <c r="K66" s="84" t="s">
        <v>22</v>
      </c>
      <c r="L66" s="84" t="s">
        <v>22</v>
      </c>
      <c r="M66" s="84" t="s">
        <v>22</v>
      </c>
      <c r="N66" s="84" t="s">
        <v>22</v>
      </c>
      <c r="O66" s="68">
        <v>2</v>
      </c>
      <c r="P66" s="68">
        <v>12</v>
      </c>
      <c r="Q66" s="68">
        <v>7</v>
      </c>
      <c r="R66" s="68">
        <v>64</v>
      </c>
      <c r="S66" s="84">
        <v>1</v>
      </c>
      <c r="T66" s="84">
        <v>11</v>
      </c>
      <c r="U66" s="84" t="s">
        <v>22</v>
      </c>
      <c r="V66" s="84" t="s">
        <v>22</v>
      </c>
      <c r="W66" s="84" t="s">
        <v>22</v>
      </c>
      <c r="X66" s="84" t="s">
        <v>22</v>
      </c>
      <c r="Y66" s="68">
        <v>22</v>
      </c>
      <c r="Z66" s="68">
        <v>214</v>
      </c>
      <c r="AA66" s="68">
        <v>11</v>
      </c>
      <c r="AB66" s="68">
        <v>139</v>
      </c>
    </row>
    <row r="67" spans="1:28" ht="18.75" customHeight="1">
      <c r="A67" s="81"/>
      <c r="B67" s="82" t="s">
        <v>171</v>
      </c>
      <c r="C67" s="68">
        <f t="shared" si="29"/>
        <v>63</v>
      </c>
      <c r="D67" s="68">
        <f t="shared" si="29"/>
        <v>877</v>
      </c>
      <c r="E67" s="84" t="s">
        <v>22</v>
      </c>
      <c r="F67" s="84" t="s">
        <v>22</v>
      </c>
      <c r="G67" s="68">
        <f t="shared" si="30"/>
        <v>63</v>
      </c>
      <c r="H67" s="68">
        <f t="shared" si="30"/>
        <v>877</v>
      </c>
      <c r="I67" s="84" t="s">
        <v>22</v>
      </c>
      <c r="J67" s="84" t="s">
        <v>22</v>
      </c>
      <c r="K67" s="84" t="s">
        <v>22</v>
      </c>
      <c r="L67" s="84" t="s">
        <v>22</v>
      </c>
      <c r="M67" s="84" t="s">
        <v>22</v>
      </c>
      <c r="N67" s="84" t="s">
        <v>22</v>
      </c>
      <c r="O67" s="68">
        <v>2</v>
      </c>
      <c r="P67" s="68">
        <v>14</v>
      </c>
      <c r="Q67" s="68">
        <v>5</v>
      </c>
      <c r="R67" s="68">
        <v>47</v>
      </c>
      <c r="S67" s="84" t="s">
        <v>22</v>
      </c>
      <c r="T67" s="84" t="s">
        <v>22</v>
      </c>
      <c r="U67" s="84" t="s">
        <v>22</v>
      </c>
      <c r="V67" s="84" t="s">
        <v>22</v>
      </c>
      <c r="W67" s="84" t="s">
        <v>22</v>
      </c>
      <c r="X67" s="84" t="s">
        <v>22</v>
      </c>
      <c r="Y67" s="68">
        <v>42</v>
      </c>
      <c r="Z67" s="68">
        <v>596</v>
      </c>
      <c r="AA67" s="68">
        <v>14</v>
      </c>
      <c r="AB67" s="68">
        <v>220</v>
      </c>
    </row>
    <row r="68" spans="1:28" ht="18.75" customHeight="1">
      <c r="A68" s="81"/>
      <c r="B68" s="82" t="s">
        <v>172</v>
      </c>
      <c r="C68" s="68">
        <f t="shared" si="29"/>
        <v>29</v>
      </c>
      <c r="D68" s="68">
        <f t="shared" si="29"/>
        <v>318</v>
      </c>
      <c r="E68" s="84" t="s">
        <v>22</v>
      </c>
      <c r="F68" s="84" t="s">
        <v>22</v>
      </c>
      <c r="G68" s="68">
        <f t="shared" si="30"/>
        <v>29</v>
      </c>
      <c r="H68" s="68">
        <f t="shared" si="30"/>
        <v>318</v>
      </c>
      <c r="I68" s="84" t="s">
        <v>22</v>
      </c>
      <c r="J68" s="84" t="s">
        <v>22</v>
      </c>
      <c r="K68" s="84" t="s">
        <v>22</v>
      </c>
      <c r="L68" s="84" t="s">
        <v>22</v>
      </c>
      <c r="M68" s="84" t="s">
        <v>22</v>
      </c>
      <c r="N68" s="84" t="s">
        <v>22</v>
      </c>
      <c r="O68" s="68">
        <v>1</v>
      </c>
      <c r="P68" s="68">
        <v>1</v>
      </c>
      <c r="Q68" s="68">
        <v>1</v>
      </c>
      <c r="R68" s="68">
        <v>18</v>
      </c>
      <c r="S68" s="84" t="s">
        <v>22</v>
      </c>
      <c r="T68" s="84" t="s">
        <v>22</v>
      </c>
      <c r="U68" s="84" t="s">
        <v>22</v>
      </c>
      <c r="V68" s="84" t="s">
        <v>22</v>
      </c>
      <c r="W68" s="84" t="s">
        <v>22</v>
      </c>
      <c r="X68" s="84" t="s">
        <v>22</v>
      </c>
      <c r="Y68" s="68">
        <v>20</v>
      </c>
      <c r="Z68" s="68">
        <v>201</v>
      </c>
      <c r="AA68" s="68">
        <v>7</v>
      </c>
      <c r="AB68" s="68">
        <v>98</v>
      </c>
    </row>
    <row r="69" spans="1:28" ht="18.75" customHeight="1">
      <c r="A69" s="81"/>
      <c r="B69" s="82"/>
      <c r="C69" s="86"/>
      <c r="D69" s="86"/>
      <c r="E69" s="86"/>
      <c r="F69" s="86"/>
      <c r="G69" s="86"/>
      <c r="H69" s="86"/>
      <c r="I69" s="86"/>
      <c r="J69" s="86"/>
      <c r="K69" s="86"/>
      <c r="L69" s="86"/>
      <c r="M69" s="86"/>
      <c r="N69" s="86"/>
      <c r="O69" s="86"/>
      <c r="P69" s="86"/>
      <c r="Q69" s="86"/>
      <c r="R69" s="86"/>
      <c r="S69" s="86"/>
      <c r="T69" s="86"/>
      <c r="U69" s="86"/>
      <c r="V69" s="86"/>
      <c r="W69" s="86"/>
      <c r="X69" s="86"/>
      <c r="Y69" s="86"/>
      <c r="Z69" s="86"/>
      <c r="AA69" s="86"/>
      <c r="AB69" s="86"/>
    </row>
    <row r="70" spans="1:28" ht="18.75" customHeight="1">
      <c r="A70" s="228" t="s">
        <v>173</v>
      </c>
      <c r="B70" s="237"/>
      <c r="C70" s="49">
        <f aca="true" t="shared" si="31" ref="C70:H70">SUM(C71)</f>
        <v>43</v>
      </c>
      <c r="D70" s="49">
        <f t="shared" si="31"/>
        <v>385</v>
      </c>
      <c r="E70" s="49">
        <f t="shared" si="31"/>
        <v>1</v>
      </c>
      <c r="F70" s="49">
        <f t="shared" si="31"/>
        <v>20</v>
      </c>
      <c r="G70" s="49">
        <f t="shared" si="31"/>
        <v>42</v>
      </c>
      <c r="H70" s="49">
        <f t="shared" si="31"/>
        <v>365</v>
      </c>
      <c r="I70" s="101" t="s">
        <v>22</v>
      </c>
      <c r="J70" s="101" t="s">
        <v>22</v>
      </c>
      <c r="K70" s="101" t="s">
        <v>22</v>
      </c>
      <c r="L70" s="101" t="s">
        <v>22</v>
      </c>
      <c r="M70" s="101" t="s">
        <v>22</v>
      </c>
      <c r="N70" s="101" t="s">
        <v>22</v>
      </c>
      <c r="O70" s="49">
        <f>SUM(O71)</f>
        <v>2</v>
      </c>
      <c r="P70" s="49">
        <f>SUM(P71)</f>
        <v>8</v>
      </c>
      <c r="Q70" s="49">
        <f>SUM(Q71)</f>
        <v>3</v>
      </c>
      <c r="R70" s="49">
        <f>SUM(R71)</f>
        <v>41</v>
      </c>
      <c r="S70" s="101" t="s">
        <v>22</v>
      </c>
      <c r="T70" s="101" t="s">
        <v>22</v>
      </c>
      <c r="U70" s="101" t="s">
        <v>22</v>
      </c>
      <c r="V70" s="101" t="s">
        <v>22</v>
      </c>
      <c r="W70" s="101" t="s">
        <v>22</v>
      </c>
      <c r="X70" s="101" t="s">
        <v>22</v>
      </c>
      <c r="Y70" s="49">
        <f>SUM(Y71)</f>
        <v>27</v>
      </c>
      <c r="Z70" s="49">
        <f>SUM(Z71)</f>
        <v>183</v>
      </c>
      <c r="AA70" s="49">
        <f>SUM(AA71)</f>
        <v>10</v>
      </c>
      <c r="AB70" s="49">
        <f>SUM(AB71)</f>
        <v>133</v>
      </c>
    </row>
    <row r="71" spans="1:28" ht="18.75" customHeight="1">
      <c r="A71" s="88"/>
      <c r="B71" s="89" t="s">
        <v>174</v>
      </c>
      <c r="C71" s="90">
        <f>SUM(E71,G71)</f>
        <v>43</v>
      </c>
      <c r="D71" s="91">
        <f>SUM(F71,H71)</f>
        <v>385</v>
      </c>
      <c r="E71" s="91">
        <v>1</v>
      </c>
      <c r="F71" s="91">
        <v>20</v>
      </c>
      <c r="G71" s="91">
        <f>SUM(I71,K71,M71,O71,Q71,S71,U71,W71,Y71,AA71)</f>
        <v>42</v>
      </c>
      <c r="H71" s="91">
        <f>SUM(J71,L71,N71,P71,R71,T71,V71,X71,Z71,AB71)</f>
        <v>365</v>
      </c>
      <c r="I71" s="92" t="s">
        <v>22</v>
      </c>
      <c r="J71" s="92" t="s">
        <v>22</v>
      </c>
      <c r="K71" s="92" t="s">
        <v>22</v>
      </c>
      <c r="L71" s="92" t="s">
        <v>22</v>
      </c>
      <c r="M71" s="92" t="s">
        <v>22</v>
      </c>
      <c r="N71" s="92" t="s">
        <v>22</v>
      </c>
      <c r="O71" s="91">
        <v>2</v>
      </c>
      <c r="P71" s="91">
        <v>8</v>
      </c>
      <c r="Q71" s="91">
        <v>3</v>
      </c>
      <c r="R71" s="91">
        <v>41</v>
      </c>
      <c r="S71" s="92" t="s">
        <v>22</v>
      </c>
      <c r="T71" s="92" t="s">
        <v>22</v>
      </c>
      <c r="U71" s="92" t="s">
        <v>22</v>
      </c>
      <c r="V71" s="92" t="s">
        <v>22</v>
      </c>
      <c r="W71" s="92" t="s">
        <v>22</v>
      </c>
      <c r="X71" s="92" t="s">
        <v>22</v>
      </c>
      <c r="Y71" s="91">
        <v>27</v>
      </c>
      <c r="Z71" s="91">
        <v>183</v>
      </c>
      <c r="AA71" s="91">
        <v>10</v>
      </c>
      <c r="AB71" s="91">
        <v>133</v>
      </c>
    </row>
    <row r="72" spans="1:28" ht="18.75" customHeight="1">
      <c r="A72" s="1" t="s">
        <v>182</v>
      </c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</row>
    <row r="73" spans="1:28" ht="18.75" customHeight="1">
      <c r="A73" s="1" t="s">
        <v>24</v>
      </c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</row>
    <row r="74" spans="1:28" ht="18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</row>
  </sheetData>
  <sheetProtection/>
  <mergeCells count="62">
    <mergeCell ref="A50:B50"/>
    <mergeCell ref="A56:B56"/>
    <mergeCell ref="A64:B64"/>
    <mergeCell ref="A70:B70"/>
    <mergeCell ref="A21:B21"/>
    <mergeCell ref="A22:B22"/>
    <mergeCell ref="A24:B24"/>
    <mergeCell ref="A27:B27"/>
    <mergeCell ref="A33:B33"/>
    <mergeCell ref="A43:B43"/>
    <mergeCell ref="A15:B15"/>
    <mergeCell ref="A16:B16"/>
    <mergeCell ref="A17:B17"/>
    <mergeCell ref="A18:B18"/>
    <mergeCell ref="A19:B19"/>
    <mergeCell ref="A20:B20"/>
    <mergeCell ref="AA7:AA8"/>
    <mergeCell ref="AB7:AB8"/>
    <mergeCell ref="A10:B10"/>
    <mergeCell ref="A11:B11"/>
    <mergeCell ref="A12:B12"/>
    <mergeCell ref="A14:B14"/>
    <mergeCell ref="U7:U8"/>
    <mergeCell ref="V7:V8"/>
    <mergeCell ref="W7:W8"/>
    <mergeCell ref="X7:X8"/>
    <mergeCell ref="Y7:Y8"/>
    <mergeCell ref="Z7:Z8"/>
    <mergeCell ref="O7:O8"/>
    <mergeCell ref="P7:P8"/>
    <mergeCell ref="Q7:Q8"/>
    <mergeCell ref="R7:R8"/>
    <mergeCell ref="S7:S8"/>
    <mergeCell ref="T7:T8"/>
    <mergeCell ref="I7:I8"/>
    <mergeCell ref="J7:J8"/>
    <mergeCell ref="K7:K8"/>
    <mergeCell ref="L7:L8"/>
    <mergeCell ref="M7:M8"/>
    <mergeCell ref="N7:N8"/>
    <mergeCell ref="C7:C8"/>
    <mergeCell ref="D7:D8"/>
    <mergeCell ref="E7:E8"/>
    <mergeCell ref="F7:F8"/>
    <mergeCell ref="G7:G8"/>
    <mergeCell ref="H7:H8"/>
    <mergeCell ref="Q5:R6"/>
    <mergeCell ref="S5:T6"/>
    <mergeCell ref="U5:V6"/>
    <mergeCell ref="W5:X6"/>
    <mergeCell ref="Y5:Z6"/>
    <mergeCell ref="AA5:AB6"/>
    <mergeCell ref="A2:AB2"/>
    <mergeCell ref="A3:AB3"/>
    <mergeCell ref="A5:B8"/>
    <mergeCell ref="C5:D6"/>
    <mergeCell ref="E5:F6"/>
    <mergeCell ref="G5:H6"/>
    <mergeCell ref="I5:J6"/>
    <mergeCell ref="K5:L6"/>
    <mergeCell ref="M5:N6"/>
    <mergeCell ref="O5:P6"/>
  </mergeCells>
  <printOptions horizontalCentered="1" verticalCentered="1"/>
  <pageMargins left="0.5118110236220472" right="0.31496062992125984" top="0.5511811023622047" bottom="0.35433070866141736" header="0" footer="0"/>
  <pageSetup horizontalDpi="600" verticalDpi="600" orientation="landscape" paperSize="8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T91"/>
  <sheetViews>
    <sheetView zoomScalePageLayoutView="0" workbookViewId="0" topLeftCell="A76">
      <selection activeCell="A96" sqref="A96"/>
    </sheetView>
  </sheetViews>
  <sheetFormatPr defaultColWidth="10.59765625" defaultRowHeight="18.75" customHeight="1"/>
  <cols>
    <col min="1" max="2" width="2.5" style="0" customWidth="1"/>
    <col min="3" max="3" width="43.69921875" style="0" customWidth="1"/>
  </cols>
  <sheetData>
    <row r="2" spans="1:20" ht="18.75" customHeight="1">
      <c r="A2" s="238" t="s">
        <v>189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8"/>
      <c r="R2" s="238"/>
      <c r="S2" s="238"/>
      <c r="T2" s="162"/>
    </row>
    <row r="3" spans="1:20" ht="18.75" customHeight="1" thickBot="1">
      <c r="A3" s="25"/>
      <c r="B3" s="104"/>
      <c r="C3" s="104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25"/>
    </row>
    <row r="4" spans="1:20" ht="24" customHeight="1">
      <c r="A4" s="239" t="s">
        <v>278</v>
      </c>
      <c r="B4" s="240"/>
      <c r="C4" s="241"/>
      <c r="D4" s="246" t="s">
        <v>190</v>
      </c>
      <c r="E4" s="247"/>
      <c r="F4" s="246" t="s">
        <v>191</v>
      </c>
      <c r="G4" s="247"/>
      <c r="H4" s="246" t="s">
        <v>192</v>
      </c>
      <c r="I4" s="247"/>
      <c r="J4" s="246" t="s">
        <v>193</v>
      </c>
      <c r="K4" s="247"/>
      <c r="L4" s="246" t="s">
        <v>194</v>
      </c>
      <c r="M4" s="247"/>
      <c r="N4" s="246" t="s">
        <v>195</v>
      </c>
      <c r="O4" s="247"/>
      <c r="P4" s="246" t="s">
        <v>196</v>
      </c>
      <c r="Q4" s="247"/>
      <c r="R4" s="246" t="s">
        <v>197</v>
      </c>
      <c r="S4" s="248"/>
      <c r="T4" s="130" t="s">
        <v>198</v>
      </c>
    </row>
    <row r="5" spans="1:20" ht="18.75" customHeight="1">
      <c r="A5" s="242"/>
      <c r="B5" s="242"/>
      <c r="C5" s="243"/>
      <c r="D5" s="249" t="s">
        <v>199</v>
      </c>
      <c r="E5" s="249" t="s">
        <v>120</v>
      </c>
      <c r="F5" s="249" t="s">
        <v>199</v>
      </c>
      <c r="G5" s="249" t="s">
        <v>120</v>
      </c>
      <c r="H5" s="249" t="s">
        <v>199</v>
      </c>
      <c r="I5" s="249" t="s">
        <v>120</v>
      </c>
      <c r="J5" s="249" t="s">
        <v>199</v>
      </c>
      <c r="K5" s="249" t="s">
        <v>120</v>
      </c>
      <c r="L5" s="249" t="s">
        <v>199</v>
      </c>
      <c r="M5" s="249" t="s">
        <v>120</v>
      </c>
      <c r="N5" s="249" t="s">
        <v>199</v>
      </c>
      <c r="O5" s="249" t="s">
        <v>120</v>
      </c>
      <c r="P5" s="249" t="s">
        <v>199</v>
      </c>
      <c r="Q5" s="249" t="s">
        <v>120</v>
      </c>
      <c r="R5" s="249" t="s">
        <v>199</v>
      </c>
      <c r="S5" s="251" t="s">
        <v>120</v>
      </c>
      <c r="T5" s="251" t="s">
        <v>199</v>
      </c>
    </row>
    <row r="6" spans="1:20" ht="18.75" customHeight="1">
      <c r="A6" s="244"/>
      <c r="B6" s="244"/>
      <c r="C6" s="245"/>
      <c r="D6" s="250"/>
      <c r="E6" s="250"/>
      <c r="F6" s="250"/>
      <c r="G6" s="250"/>
      <c r="H6" s="250"/>
      <c r="I6" s="250"/>
      <c r="J6" s="250"/>
      <c r="K6" s="250"/>
      <c r="L6" s="250"/>
      <c r="M6" s="250"/>
      <c r="N6" s="250"/>
      <c r="O6" s="250"/>
      <c r="P6" s="250"/>
      <c r="Q6" s="250"/>
      <c r="R6" s="250"/>
      <c r="S6" s="252"/>
      <c r="T6" s="252"/>
    </row>
    <row r="7" spans="1:20" ht="18.75" customHeight="1">
      <c r="A7" s="106"/>
      <c r="B7" s="106"/>
      <c r="C7" s="107"/>
      <c r="D7" s="25"/>
      <c r="E7" s="108" t="s">
        <v>121</v>
      </c>
      <c r="F7" s="109"/>
      <c r="G7" s="108" t="s">
        <v>121</v>
      </c>
      <c r="H7" s="109"/>
      <c r="I7" s="108" t="s">
        <v>121</v>
      </c>
      <c r="J7" s="109"/>
      <c r="K7" s="108" t="s">
        <v>121</v>
      </c>
      <c r="L7" s="108"/>
      <c r="M7" s="108"/>
      <c r="N7" s="109"/>
      <c r="O7" s="108" t="s">
        <v>121</v>
      </c>
      <c r="P7" s="109"/>
      <c r="Q7" s="108" t="s">
        <v>121</v>
      </c>
      <c r="R7" s="109"/>
      <c r="S7" s="108" t="s">
        <v>121</v>
      </c>
      <c r="T7" s="25"/>
    </row>
    <row r="8" spans="1:20" ht="18.75" customHeight="1">
      <c r="A8" s="253" t="s">
        <v>44</v>
      </c>
      <c r="B8" s="253"/>
      <c r="C8" s="254"/>
      <c r="D8" s="110">
        <f>SUM(F8,H8,J8,L8,N8,P8,R8)</f>
        <v>75709</v>
      </c>
      <c r="E8" s="110">
        <f>SUM(G8,I8,K8,M8,O8,Q8,S8)</f>
        <v>584077</v>
      </c>
      <c r="F8" s="110">
        <v>49642</v>
      </c>
      <c r="G8" s="110">
        <v>107071</v>
      </c>
      <c r="H8" s="110">
        <v>13533</v>
      </c>
      <c r="I8" s="110">
        <v>88223</v>
      </c>
      <c r="J8" s="110">
        <v>9470</v>
      </c>
      <c r="K8" s="110">
        <v>148748</v>
      </c>
      <c r="L8" s="110">
        <v>1544</v>
      </c>
      <c r="M8" s="110">
        <v>57699</v>
      </c>
      <c r="N8" s="110">
        <v>990</v>
      </c>
      <c r="O8" s="110">
        <v>67261</v>
      </c>
      <c r="P8" s="110">
        <v>450</v>
      </c>
      <c r="Q8" s="110">
        <v>71096</v>
      </c>
      <c r="R8" s="110">
        <v>80</v>
      </c>
      <c r="S8" s="110">
        <v>43979</v>
      </c>
      <c r="T8" s="24" t="s">
        <v>200</v>
      </c>
    </row>
    <row r="9" spans="1:20" ht="18.75" customHeight="1">
      <c r="A9" s="255" t="s">
        <v>201</v>
      </c>
      <c r="B9" s="256"/>
      <c r="C9" s="257"/>
      <c r="D9" s="111">
        <f>SUM(D12,D17)</f>
        <v>69983</v>
      </c>
      <c r="E9" s="111">
        <f>SUM(E12,E17)</f>
        <v>541965</v>
      </c>
      <c r="F9" s="111">
        <f>SUM(F12,F17)</f>
        <v>45145</v>
      </c>
      <c r="G9" s="111">
        <f aca="true" t="shared" si="0" ref="G9:T9">SUM(G12,G17)</f>
        <v>97630</v>
      </c>
      <c r="H9" s="111">
        <f t="shared" si="0"/>
        <v>12921</v>
      </c>
      <c r="I9" s="111">
        <f t="shared" si="0"/>
        <v>84087</v>
      </c>
      <c r="J9" s="111">
        <f t="shared" si="0"/>
        <v>9058</v>
      </c>
      <c r="K9" s="111">
        <f t="shared" si="0"/>
        <v>143887</v>
      </c>
      <c r="L9" s="111">
        <f t="shared" si="0"/>
        <v>1434</v>
      </c>
      <c r="M9" s="111">
        <f t="shared" si="0"/>
        <v>53684</v>
      </c>
      <c r="N9" s="111">
        <f t="shared" si="0"/>
        <v>884</v>
      </c>
      <c r="O9" s="111">
        <f t="shared" si="0"/>
        <v>60648</v>
      </c>
      <c r="P9" s="111">
        <f t="shared" si="0"/>
        <v>403</v>
      </c>
      <c r="Q9" s="111">
        <f t="shared" si="0"/>
        <v>63706</v>
      </c>
      <c r="R9" s="111">
        <f t="shared" si="0"/>
        <v>77</v>
      </c>
      <c r="S9" s="111">
        <f t="shared" si="0"/>
        <v>38323</v>
      </c>
      <c r="T9" s="111">
        <f t="shared" si="0"/>
        <v>61</v>
      </c>
    </row>
    <row r="10" spans="1:20" ht="18.75" customHeight="1">
      <c r="A10" s="253" t="s">
        <v>202</v>
      </c>
      <c r="B10" s="253"/>
      <c r="C10" s="254"/>
      <c r="D10" s="112">
        <f>100*(D9-D8)/D8</f>
        <v>-7.563169504286148</v>
      </c>
      <c r="E10" s="112">
        <f>100*(E9-E8)/E8</f>
        <v>-7.210008269457623</v>
      </c>
      <c r="F10" s="112">
        <f>100*(F9-F8)/F8</f>
        <v>-9.058861447967447</v>
      </c>
      <c r="G10" s="112">
        <f aca="true" t="shared" si="1" ref="G10:S10">100*(G9-G8)/G8</f>
        <v>-8.817513612462758</v>
      </c>
      <c r="H10" s="112">
        <f t="shared" si="1"/>
        <v>-4.522278873863888</v>
      </c>
      <c r="I10" s="112">
        <f t="shared" si="1"/>
        <v>-4.68811987803634</v>
      </c>
      <c r="J10" s="112">
        <f t="shared" si="1"/>
        <v>-4.350580781414995</v>
      </c>
      <c r="K10" s="112">
        <f t="shared" si="1"/>
        <v>-3.2679430983946003</v>
      </c>
      <c r="L10" s="112">
        <f t="shared" si="1"/>
        <v>-7.124352331606218</v>
      </c>
      <c r="M10" s="112">
        <f t="shared" si="1"/>
        <v>-6.958526144300595</v>
      </c>
      <c r="N10" s="112">
        <f t="shared" si="1"/>
        <v>-10.707070707070708</v>
      </c>
      <c r="O10" s="112">
        <f t="shared" si="1"/>
        <v>-9.831849065580352</v>
      </c>
      <c r="P10" s="112">
        <f t="shared" si="1"/>
        <v>-10.444444444444445</v>
      </c>
      <c r="Q10" s="112">
        <f t="shared" si="1"/>
        <v>-10.394396309215708</v>
      </c>
      <c r="R10" s="112">
        <f t="shared" si="1"/>
        <v>-3.75</v>
      </c>
      <c r="S10" s="112">
        <f t="shared" si="1"/>
        <v>-12.860683508037928</v>
      </c>
      <c r="T10" s="24" t="s">
        <v>200</v>
      </c>
    </row>
    <row r="11" spans="1:20" ht="18.75" customHeight="1">
      <c r="A11" s="106"/>
      <c r="B11" s="258"/>
      <c r="C11" s="259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25"/>
    </row>
    <row r="12" spans="1:20" ht="18.75" customHeight="1">
      <c r="A12" s="260" t="s">
        <v>6</v>
      </c>
      <c r="B12" s="260"/>
      <c r="C12" s="261"/>
      <c r="D12" s="111">
        <f>SUM(D13:D15)</f>
        <v>233</v>
      </c>
      <c r="E12" s="111">
        <f aca="true" t="shared" si="2" ref="E12:Q12">SUM(E13:E15)</f>
        <v>2601</v>
      </c>
      <c r="F12" s="111">
        <f t="shared" si="2"/>
        <v>74</v>
      </c>
      <c r="G12" s="111">
        <f t="shared" si="2"/>
        <v>167</v>
      </c>
      <c r="H12" s="111">
        <f t="shared" si="2"/>
        <v>70</v>
      </c>
      <c r="I12" s="111">
        <f t="shared" si="2"/>
        <v>473</v>
      </c>
      <c r="J12" s="111">
        <f t="shared" si="2"/>
        <v>75</v>
      </c>
      <c r="K12" s="111">
        <f t="shared" si="2"/>
        <v>1187</v>
      </c>
      <c r="L12" s="111">
        <f t="shared" si="2"/>
        <v>7</v>
      </c>
      <c r="M12" s="111">
        <f t="shared" si="2"/>
        <v>263</v>
      </c>
      <c r="N12" s="111">
        <f t="shared" si="2"/>
        <v>4</v>
      </c>
      <c r="O12" s="111">
        <f t="shared" si="2"/>
        <v>302</v>
      </c>
      <c r="P12" s="111">
        <f t="shared" si="2"/>
        <v>2</v>
      </c>
      <c r="Q12" s="111">
        <f t="shared" si="2"/>
        <v>209</v>
      </c>
      <c r="R12" s="114" t="s">
        <v>26</v>
      </c>
      <c r="S12" s="114" t="s">
        <v>26</v>
      </c>
      <c r="T12" s="111">
        <f>SUM(T13:T15)</f>
        <v>1</v>
      </c>
    </row>
    <row r="13" spans="1:20" ht="18.75" customHeight="1">
      <c r="A13" s="115" t="s">
        <v>203</v>
      </c>
      <c r="B13" s="260" t="s">
        <v>204</v>
      </c>
      <c r="C13" s="261"/>
      <c r="D13" s="111">
        <f>SUM(F13,H13,J13,L13,N13,P13,R13,T13)</f>
        <v>136</v>
      </c>
      <c r="E13" s="111">
        <f>SUM(G13,I13,K13,M13,O13,Q13,S13)</f>
        <v>1122</v>
      </c>
      <c r="F13" s="111">
        <v>53</v>
      </c>
      <c r="G13" s="111">
        <v>121</v>
      </c>
      <c r="H13" s="111">
        <v>45</v>
      </c>
      <c r="I13" s="111">
        <v>289</v>
      </c>
      <c r="J13" s="111">
        <v>32</v>
      </c>
      <c r="K13" s="111">
        <v>459</v>
      </c>
      <c r="L13" s="111">
        <v>4</v>
      </c>
      <c r="M13" s="111">
        <v>151</v>
      </c>
      <c r="N13" s="114" t="s">
        <v>26</v>
      </c>
      <c r="O13" s="114" t="s">
        <v>26</v>
      </c>
      <c r="P13" s="114">
        <v>1</v>
      </c>
      <c r="Q13" s="114">
        <v>102</v>
      </c>
      <c r="R13" s="114" t="s">
        <v>26</v>
      </c>
      <c r="S13" s="114" t="s">
        <v>26</v>
      </c>
      <c r="T13" s="48">
        <v>1</v>
      </c>
    </row>
    <row r="14" spans="1:20" ht="18.75" customHeight="1">
      <c r="A14" s="115"/>
      <c r="B14" s="260" t="s">
        <v>205</v>
      </c>
      <c r="C14" s="261"/>
      <c r="D14" s="111">
        <f>SUM(F14,H14,J14,L14,N14,P14,R14,T14)</f>
        <v>38</v>
      </c>
      <c r="E14" s="111">
        <f>SUM(G14,I14,K14,M14,O14,Q14,S14)</f>
        <v>329</v>
      </c>
      <c r="F14" s="111">
        <v>16</v>
      </c>
      <c r="G14" s="111">
        <v>34</v>
      </c>
      <c r="H14" s="111">
        <v>7</v>
      </c>
      <c r="I14" s="111">
        <v>48</v>
      </c>
      <c r="J14" s="111">
        <v>15</v>
      </c>
      <c r="K14" s="111">
        <v>247</v>
      </c>
      <c r="L14" s="114" t="s">
        <v>26</v>
      </c>
      <c r="M14" s="114" t="s">
        <v>26</v>
      </c>
      <c r="N14" s="114" t="s">
        <v>26</v>
      </c>
      <c r="O14" s="114" t="s">
        <v>26</v>
      </c>
      <c r="P14" s="114" t="s">
        <v>26</v>
      </c>
      <c r="Q14" s="114" t="s">
        <v>26</v>
      </c>
      <c r="R14" s="114" t="s">
        <v>26</v>
      </c>
      <c r="S14" s="114" t="s">
        <v>26</v>
      </c>
      <c r="T14" s="114" t="s">
        <v>26</v>
      </c>
    </row>
    <row r="15" spans="1:20" ht="18.75" customHeight="1">
      <c r="A15" s="115"/>
      <c r="B15" s="260" t="s">
        <v>206</v>
      </c>
      <c r="C15" s="261"/>
      <c r="D15" s="111">
        <f>SUM(F15,H15,J15,L15,N15,P15,R15,T15)</f>
        <v>59</v>
      </c>
      <c r="E15" s="111">
        <f>SUM(G15,I15,K15,M15,O15,Q15,S15)</f>
        <v>1150</v>
      </c>
      <c r="F15" s="111">
        <v>5</v>
      </c>
      <c r="G15" s="111">
        <v>12</v>
      </c>
      <c r="H15" s="111">
        <v>18</v>
      </c>
      <c r="I15" s="111">
        <v>136</v>
      </c>
      <c r="J15" s="111">
        <v>28</v>
      </c>
      <c r="K15" s="111">
        <v>481</v>
      </c>
      <c r="L15" s="111">
        <v>3</v>
      </c>
      <c r="M15" s="111">
        <v>112</v>
      </c>
      <c r="N15" s="111">
        <v>4</v>
      </c>
      <c r="O15" s="111">
        <v>302</v>
      </c>
      <c r="P15" s="111">
        <v>1</v>
      </c>
      <c r="Q15" s="111">
        <v>107</v>
      </c>
      <c r="R15" s="114" t="s">
        <v>26</v>
      </c>
      <c r="S15" s="114" t="s">
        <v>26</v>
      </c>
      <c r="T15" s="114" t="s">
        <v>26</v>
      </c>
    </row>
    <row r="16" spans="1:20" ht="18.75" customHeight="1">
      <c r="A16" s="115"/>
      <c r="B16" s="115"/>
      <c r="C16" s="113"/>
      <c r="D16" s="111"/>
      <c r="E16" s="111"/>
      <c r="F16" s="48"/>
      <c r="G16" s="48"/>
      <c r="H16" s="48"/>
      <c r="I16" s="48"/>
      <c r="J16" s="48"/>
      <c r="K16" s="48"/>
      <c r="L16" s="48"/>
      <c r="M16" s="48"/>
      <c r="N16" s="48"/>
      <c r="O16" s="111"/>
      <c r="P16" s="111"/>
      <c r="Q16" s="111"/>
      <c r="R16" s="111"/>
      <c r="S16" s="111"/>
      <c r="T16" s="48"/>
    </row>
    <row r="17" spans="1:20" ht="18.75" customHeight="1">
      <c r="A17" s="260" t="s">
        <v>207</v>
      </c>
      <c r="B17" s="260"/>
      <c r="C17" s="261"/>
      <c r="D17" s="111">
        <f>SUM(D18:D20,D44:D46,D62:D64)</f>
        <v>69750</v>
      </c>
      <c r="E17" s="111">
        <f aca="true" t="shared" si="3" ref="E17:T17">SUM(E18:E20,E44:E46,E62:E64)</f>
        <v>539364</v>
      </c>
      <c r="F17" s="111">
        <f t="shared" si="3"/>
        <v>45071</v>
      </c>
      <c r="G17" s="111">
        <f t="shared" si="3"/>
        <v>97463</v>
      </c>
      <c r="H17" s="111">
        <f t="shared" si="3"/>
        <v>12851</v>
      </c>
      <c r="I17" s="111">
        <f t="shared" si="3"/>
        <v>83614</v>
      </c>
      <c r="J17" s="111">
        <f t="shared" si="3"/>
        <v>8983</v>
      </c>
      <c r="K17" s="111">
        <f t="shared" si="3"/>
        <v>142700</v>
      </c>
      <c r="L17" s="111">
        <f t="shared" si="3"/>
        <v>1427</v>
      </c>
      <c r="M17" s="111">
        <f t="shared" si="3"/>
        <v>53421</v>
      </c>
      <c r="N17" s="111">
        <f t="shared" si="3"/>
        <v>880</v>
      </c>
      <c r="O17" s="111">
        <f t="shared" si="3"/>
        <v>60346</v>
      </c>
      <c r="P17" s="111">
        <f t="shared" si="3"/>
        <v>401</v>
      </c>
      <c r="Q17" s="111">
        <f t="shared" si="3"/>
        <v>63497</v>
      </c>
      <c r="R17" s="111">
        <f t="shared" si="3"/>
        <v>77</v>
      </c>
      <c r="S17" s="111">
        <f t="shared" si="3"/>
        <v>38323</v>
      </c>
      <c r="T17" s="111">
        <f t="shared" si="3"/>
        <v>60</v>
      </c>
    </row>
    <row r="18" spans="1:20" ht="18.75" customHeight="1">
      <c r="A18" s="48"/>
      <c r="B18" s="260" t="s">
        <v>8</v>
      </c>
      <c r="C18" s="261"/>
      <c r="D18" s="116">
        <f>SUM(F18,H18,J18,L18,N18,P18,R18,T18)</f>
        <v>52</v>
      </c>
      <c r="E18" s="111">
        <f>SUM(G18,I18,K18,M18,O18,Q18,S18)</f>
        <v>475</v>
      </c>
      <c r="F18" s="111">
        <v>13</v>
      </c>
      <c r="G18" s="111">
        <v>27</v>
      </c>
      <c r="H18" s="111">
        <v>18</v>
      </c>
      <c r="I18" s="111">
        <v>126</v>
      </c>
      <c r="J18" s="111">
        <v>20</v>
      </c>
      <c r="K18" s="111">
        <v>277</v>
      </c>
      <c r="L18" s="111">
        <v>1</v>
      </c>
      <c r="M18" s="111">
        <v>45</v>
      </c>
      <c r="N18" s="114" t="s">
        <v>26</v>
      </c>
      <c r="O18" s="114" t="s">
        <v>26</v>
      </c>
      <c r="P18" s="114" t="s">
        <v>26</v>
      </c>
      <c r="Q18" s="114" t="s">
        <v>26</v>
      </c>
      <c r="R18" s="114" t="s">
        <v>26</v>
      </c>
      <c r="S18" s="114" t="s">
        <v>26</v>
      </c>
      <c r="T18" s="114" t="s">
        <v>26</v>
      </c>
    </row>
    <row r="19" spans="1:20" ht="18.75" customHeight="1">
      <c r="A19" s="48"/>
      <c r="B19" s="260" t="s">
        <v>9</v>
      </c>
      <c r="C19" s="261"/>
      <c r="D19" s="116">
        <f>SUM(F19,H19,J19,L19,N19,P19,R19,T19)</f>
        <v>8106</v>
      </c>
      <c r="E19" s="111">
        <f aca="true" t="shared" si="4" ref="E19:E82">SUM(G19,I19,K19,M19,O19,Q19,S19)</f>
        <v>57678</v>
      </c>
      <c r="F19" s="111">
        <v>4630</v>
      </c>
      <c r="G19" s="111">
        <v>10192</v>
      </c>
      <c r="H19" s="111">
        <v>1937</v>
      </c>
      <c r="I19" s="111">
        <v>12779</v>
      </c>
      <c r="J19" s="111">
        <v>1286</v>
      </c>
      <c r="K19" s="111">
        <v>19941</v>
      </c>
      <c r="L19" s="111">
        <v>161</v>
      </c>
      <c r="M19" s="111">
        <v>6032</v>
      </c>
      <c r="N19" s="111">
        <v>68</v>
      </c>
      <c r="O19" s="111">
        <v>4577</v>
      </c>
      <c r="P19" s="111">
        <v>21</v>
      </c>
      <c r="Q19" s="111">
        <v>3373</v>
      </c>
      <c r="R19" s="114">
        <v>2</v>
      </c>
      <c r="S19" s="114">
        <v>784</v>
      </c>
      <c r="T19" s="48">
        <v>1</v>
      </c>
    </row>
    <row r="20" spans="1:20" ht="18.75" customHeight="1">
      <c r="A20" s="48"/>
      <c r="B20" s="260" t="s">
        <v>10</v>
      </c>
      <c r="C20" s="261"/>
      <c r="D20" s="116">
        <f>SUM(D21:D43)</f>
        <v>10354</v>
      </c>
      <c r="E20" s="111">
        <f aca="true" t="shared" si="5" ref="E20:T20">SUM(E21:E43)</f>
        <v>117557</v>
      </c>
      <c r="F20" s="111">
        <f t="shared" si="5"/>
        <v>6306</v>
      </c>
      <c r="G20" s="111">
        <f t="shared" si="5"/>
        <v>14827</v>
      </c>
      <c r="H20" s="111">
        <f t="shared" si="5"/>
        <v>1889</v>
      </c>
      <c r="I20" s="111">
        <f t="shared" si="5"/>
        <v>12288</v>
      </c>
      <c r="J20" s="111">
        <f t="shared" si="5"/>
        <v>1451</v>
      </c>
      <c r="K20" s="111">
        <f t="shared" si="5"/>
        <v>23937</v>
      </c>
      <c r="L20" s="111">
        <f t="shared" si="5"/>
        <v>328</v>
      </c>
      <c r="M20" s="111">
        <f t="shared" si="5"/>
        <v>12287</v>
      </c>
      <c r="N20" s="111">
        <f t="shared" si="5"/>
        <v>226</v>
      </c>
      <c r="O20" s="111">
        <f t="shared" si="5"/>
        <v>15829</v>
      </c>
      <c r="P20" s="111">
        <f t="shared" si="5"/>
        <v>118</v>
      </c>
      <c r="Q20" s="111">
        <f t="shared" si="5"/>
        <v>18991</v>
      </c>
      <c r="R20" s="111">
        <f t="shared" si="5"/>
        <v>33</v>
      </c>
      <c r="S20" s="111">
        <f t="shared" si="5"/>
        <v>19398</v>
      </c>
      <c r="T20" s="111">
        <f t="shared" si="5"/>
        <v>3</v>
      </c>
    </row>
    <row r="21" spans="1:20" ht="18.75" customHeight="1">
      <c r="A21" s="106"/>
      <c r="B21" s="106"/>
      <c r="C21" s="117" t="s">
        <v>208</v>
      </c>
      <c r="D21" s="118">
        <f>SUM(F21,H21,J21,L21,N21,P21,R21,T21)</f>
        <v>729</v>
      </c>
      <c r="E21" s="110">
        <f t="shared" si="4"/>
        <v>11287</v>
      </c>
      <c r="F21" s="110">
        <v>296</v>
      </c>
      <c r="G21" s="110">
        <v>794</v>
      </c>
      <c r="H21" s="110">
        <v>169</v>
      </c>
      <c r="I21" s="110">
        <v>1114</v>
      </c>
      <c r="J21" s="110">
        <v>173</v>
      </c>
      <c r="K21" s="110">
        <v>2931</v>
      </c>
      <c r="L21" s="110">
        <v>45</v>
      </c>
      <c r="M21" s="110">
        <v>1682</v>
      </c>
      <c r="N21" s="110">
        <v>32</v>
      </c>
      <c r="O21" s="110">
        <v>2346</v>
      </c>
      <c r="P21" s="110">
        <v>12</v>
      </c>
      <c r="Q21" s="110">
        <v>1598</v>
      </c>
      <c r="R21" s="108">
        <v>2</v>
      </c>
      <c r="S21" s="108">
        <v>822</v>
      </c>
      <c r="T21" s="108" t="s">
        <v>26</v>
      </c>
    </row>
    <row r="22" spans="1:20" ht="18.75" customHeight="1">
      <c r="A22" s="106"/>
      <c r="B22" s="106"/>
      <c r="C22" s="117" t="s">
        <v>209</v>
      </c>
      <c r="D22" s="118">
        <f aca="true" t="shared" si="6" ref="D22:D43">SUM(F22,H22,J22,L22,N22,P22,R22,T22)</f>
        <v>71</v>
      </c>
      <c r="E22" s="110">
        <f t="shared" si="4"/>
        <v>1230</v>
      </c>
      <c r="F22" s="110">
        <v>18</v>
      </c>
      <c r="G22" s="110">
        <v>48</v>
      </c>
      <c r="H22" s="110">
        <v>28</v>
      </c>
      <c r="I22" s="110">
        <v>201</v>
      </c>
      <c r="J22" s="110">
        <v>16</v>
      </c>
      <c r="K22" s="110">
        <v>250</v>
      </c>
      <c r="L22" s="110">
        <v>4</v>
      </c>
      <c r="M22" s="110">
        <v>162</v>
      </c>
      <c r="N22" s="110">
        <v>2</v>
      </c>
      <c r="O22" s="110">
        <v>102</v>
      </c>
      <c r="P22" s="110">
        <v>3</v>
      </c>
      <c r="Q22" s="110">
        <v>467</v>
      </c>
      <c r="R22" s="108" t="s">
        <v>26</v>
      </c>
      <c r="S22" s="108" t="s">
        <v>26</v>
      </c>
      <c r="T22" s="108" t="s">
        <v>26</v>
      </c>
    </row>
    <row r="23" spans="1:20" ht="18.75" customHeight="1">
      <c r="A23" s="106"/>
      <c r="B23" s="106"/>
      <c r="C23" s="119" t="s">
        <v>210</v>
      </c>
      <c r="D23" s="118">
        <f t="shared" si="6"/>
        <v>2637</v>
      </c>
      <c r="E23" s="110">
        <f t="shared" si="4"/>
        <v>17600</v>
      </c>
      <c r="F23" s="110">
        <v>1850</v>
      </c>
      <c r="G23" s="110">
        <v>4508</v>
      </c>
      <c r="H23" s="110">
        <v>471</v>
      </c>
      <c r="I23" s="110">
        <v>2983</v>
      </c>
      <c r="J23" s="110">
        <v>230</v>
      </c>
      <c r="K23" s="110">
        <v>3557</v>
      </c>
      <c r="L23" s="110">
        <v>43</v>
      </c>
      <c r="M23" s="110">
        <v>1644</v>
      </c>
      <c r="N23" s="110">
        <v>30</v>
      </c>
      <c r="O23" s="110">
        <v>2079</v>
      </c>
      <c r="P23" s="110">
        <v>12</v>
      </c>
      <c r="Q23" s="110">
        <v>1904</v>
      </c>
      <c r="R23" s="108">
        <v>1</v>
      </c>
      <c r="S23" s="108">
        <v>925</v>
      </c>
      <c r="T23" s="108" t="s">
        <v>26</v>
      </c>
    </row>
    <row r="24" spans="1:20" ht="18.75" customHeight="1">
      <c r="A24" s="106"/>
      <c r="B24" s="28"/>
      <c r="C24" s="117" t="s">
        <v>211</v>
      </c>
      <c r="D24" s="118">
        <f t="shared" si="6"/>
        <v>428</v>
      </c>
      <c r="E24" s="110">
        <f t="shared" si="4"/>
        <v>5298</v>
      </c>
      <c r="F24" s="110">
        <v>203</v>
      </c>
      <c r="G24" s="110">
        <v>493</v>
      </c>
      <c r="H24" s="110">
        <v>84</v>
      </c>
      <c r="I24" s="110">
        <v>555</v>
      </c>
      <c r="J24" s="110">
        <v>89</v>
      </c>
      <c r="K24" s="110">
        <v>1553</v>
      </c>
      <c r="L24" s="110">
        <v>29</v>
      </c>
      <c r="M24" s="110">
        <v>1035</v>
      </c>
      <c r="N24" s="110">
        <v>19</v>
      </c>
      <c r="O24" s="110">
        <v>1209</v>
      </c>
      <c r="P24" s="110">
        <v>4</v>
      </c>
      <c r="Q24" s="110">
        <v>453</v>
      </c>
      <c r="R24" s="108" t="s">
        <v>26</v>
      </c>
      <c r="S24" s="108" t="s">
        <v>26</v>
      </c>
      <c r="T24" s="108" t="s">
        <v>26</v>
      </c>
    </row>
    <row r="25" spans="1:20" ht="18.75" customHeight="1">
      <c r="A25" s="120"/>
      <c r="B25" s="120"/>
      <c r="C25" s="117" t="s">
        <v>212</v>
      </c>
      <c r="D25" s="118">
        <f t="shared" si="6"/>
        <v>358</v>
      </c>
      <c r="E25" s="110">
        <f t="shared" si="4"/>
        <v>2130</v>
      </c>
      <c r="F25" s="110">
        <v>237</v>
      </c>
      <c r="G25" s="110">
        <v>529</v>
      </c>
      <c r="H25" s="110">
        <v>76</v>
      </c>
      <c r="I25" s="110">
        <v>479</v>
      </c>
      <c r="J25" s="110">
        <v>35</v>
      </c>
      <c r="K25" s="110">
        <v>515</v>
      </c>
      <c r="L25" s="110">
        <v>7</v>
      </c>
      <c r="M25" s="110">
        <v>251</v>
      </c>
      <c r="N25" s="110">
        <v>2</v>
      </c>
      <c r="O25" s="110">
        <v>121</v>
      </c>
      <c r="P25" s="110">
        <v>1</v>
      </c>
      <c r="Q25" s="110">
        <v>235</v>
      </c>
      <c r="R25" s="108" t="s">
        <v>26</v>
      </c>
      <c r="S25" s="108" t="s">
        <v>26</v>
      </c>
      <c r="T25" s="108" t="s">
        <v>26</v>
      </c>
    </row>
    <row r="26" spans="1:20" ht="18.75" customHeight="1">
      <c r="A26" s="120"/>
      <c r="B26" s="120"/>
      <c r="C26" s="117" t="s">
        <v>213</v>
      </c>
      <c r="D26" s="118">
        <f t="shared" si="6"/>
        <v>571</v>
      </c>
      <c r="E26" s="110">
        <f t="shared" si="4"/>
        <v>2889</v>
      </c>
      <c r="F26" s="110">
        <v>466</v>
      </c>
      <c r="G26" s="110">
        <v>949</v>
      </c>
      <c r="H26" s="110">
        <v>75</v>
      </c>
      <c r="I26" s="110">
        <v>494</v>
      </c>
      <c r="J26" s="110">
        <v>20</v>
      </c>
      <c r="K26" s="110">
        <v>306</v>
      </c>
      <c r="L26" s="110">
        <v>6</v>
      </c>
      <c r="M26" s="110">
        <v>231</v>
      </c>
      <c r="N26" s="110">
        <v>1</v>
      </c>
      <c r="O26" s="110">
        <v>54</v>
      </c>
      <c r="P26" s="108">
        <v>2</v>
      </c>
      <c r="Q26" s="108">
        <v>367</v>
      </c>
      <c r="R26" s="108">
        <v>1</v>
      </c>
      <c r="S26" s="108">
        <v>488</v>
      </c>
      <c r="T26" s="108" t="s">
        <v>26</v>
      </c>
    </row>
    <row r="27" spans="1:20" ht="18.75" customHeight="1">
      <c r="A27" s="120"/>
      <c r="B27" s="120"/>
      <c r="C27" s="117" t="s">
        <v>214</v>
      </c>
      <c r="D27" s="118">
        <f t="shared" si="6"/>
        <v>151</v>
      </c>
      <c r="E27" s="110">
        <f t="shared" si="4"/>
        <v>1750</v>
      </c>
      <c r="F27" s="110">
        <v>62</v>
      </c>
      <c r="G27" s="110">
        <v>168</v>
      </c>
      <c r="H27" s="110">
        <v>43</v>
      </c>
      <c r="I27" s="110">
        <v>283</v>
      </c>
      <c r="J27" s="110">
        <v>34</v>
      </c>
      <c r="K27" s="110">
        <v>610</v>
      </c>
      <c r="L27" s="110">
        <v>7</v>
      </c>
      <c r="M27" s="110">
        <v>245</v>
      </c>
      <c r="N27" s="110">
        <v>4</v>
      </c>
      <c r="O27" s="110">
        <v>287</v>
      </c>
      <c r="P27" s="110">
        <v>1</v>
      </c>
      <c r="Q27" s="110">
        <v>157</v>
      </c>
      <c r="R27" s="108" t="s">
        <v>26</v>
      </c>
      <c r="S27" s="108" t="s">
        <v>26</v>
      </c>
      <c r="T27" s="108" t="s">
        <v>26</v>
      </c>
    </row>
    <row r="28" spans="1:20" ht="18.75" customHeight="1">
      <c r="A28" s="106"/>
      <c r="B28" s="106"/>
      <c r="C28" s="117" t="s">
        <v>215</v>
      </c>
      <c r="D28" s="118">
        <f t="shared" si="6"/>
        <v>505</v>
      </c>
      <c r="E28" s="110">
        <f t="shared" si="4"/>
        <v>6588</v>
      </c>
      <c r="F28" s="110">
        <v>280</v>
      </c>
      <c r="G28" s="110">
        <v>705</v>
      </c>
      <c r="H28" s="110">
        <v>104</v>
      </c>
      <c r="I28" s="110">
        <v>646</v>
      </c>
      <c r="J28" s="110">
        <v>80</v>
      </c>
      <c r="K28" s="110">
        <v>1398</v>
      </c>
      <c r="L28" s="110">
        <v>17</v>
      </c>
      <c r="M28" s="110">
        <v>606</v>
      </c>
      <c r="N28" s="110">
        <v>13</v>
      </c>
      <c r="O28" s="110">
        <v>873</v>
      </c>
      <c r="P28" s="108">
        <v>8</v>
      </c>
      <c r="Q28" s="108">
        <v>1397</v>
      </c>
      <c r="R28" s="108">
        <v>3</v>
      </c>
      <c r="S28" s="108">
        <v>963</v>
      </c>
      <c r="T28" s="108" t="s">
        <v>26</v>
      </c>
    </row>
    <row r="29" spans="1:20" ht="18.75" customHeight="1">
      <c r="A29" s="106"/>
      <c r="B29" s="106"/>
      <c r="C29" s="117" t="s">
        <v>216</v>
      </c>
      <c r="D29" s="118">
        <f t="shared" si="6"/>
        <v>67</v>
      </c>
      <c r="E29" s="110">
        <f t="shared" si="4"/>
        <v>1854</v>
      </c>
      <c r="F29" s="110">
        <v>27</v>
      </c>
      <c r="G29" s="110">
        <v>71</v>
      </c>
      <c r="H29" s="110">
        <v>12</v>
      </c>
      <c r="I29" s="110">
        <v>82</v>
      </c>
      <c r="J29" s="110">
        <v>17</v>
      </c>
      <c r="K29" s="110">
        <v>305</v>
      </c>
      <c r="L29" s="108" t="s">
        <v>26</v>
      </c>
      <c r="M29" s="108" t="s">
        <v>26</v>
      </c>
      <c r="N29" s="108">
        <v>7</v>
      </c>
      <c r="O29" s="108">
        <v>480</v>
      </c>
      <c r="P29" s="108">
        <v>2</v>
      </c>
      <c r="Q29" s="108">
        <v>303</v>
      </c>
      <c r="R29" s="108">
        <v>2</v>
      </c>
      <c r="S29" s="108">
        <v>613</v>
      </c>
      <c r="T29" s="108" t="s">
        <v>26</v>
      </c>
    </row>
    <row r="30" spans="1:20" ht="18.75" customHeight="1">
      <c r="A30" s="106"/>
      <c r="B30" s="106"/>
      <c r="C30" s="117" t="s">
        <v>217</v>
      </c>
      <c r="D30" s="118">
        <f t="shared" si="6"/>
        <v>8</v>
      </c>
      <c r="E30" s="110">
        <f t="shared" si="4"/>
        <v>114</v>
      </c>
      <c r="F30" s="108" t="s">
        <v>26</v>
      </c>
      <c r="G30" s="108" t="s">
        <v>26</v>
      </c>
      <c r="H30" s="110">
        <v>4</v>
      </c>
      <c r="I30" s="110">
        <v>29</v>
      </c>
      <c r="J30" s="110">
        <v>3</v>
      </c>
      <c r="K30" s="110">
        <v>52</v>
      </c>
      <c r="L30" s="110">
        <v>1</v>
      </c>
      <c r="M30" s="110">
        <v>33</v>
      </c>
      <c r="N30" s="108" t="s">
        <v>26</v>
      </c>
      <c r="O30" s="108" t="s">
        <v>26</v>
      </c>
      <c r="P30" s="108" t="s">
        <v>26</v>
      </c>
      <c r="Q30" s="108" t="s">
        <v>26</v>
      </c>
      <c r="R30" s="108" t="s">
        <v>26</v>
      </c>
      <c r="S30" s="108" t="s">
        <v>26</v>
      </c>
      <c r="T30" s="108" t="s">
        <v>26</v>
      </c>
    </row>
    <row r="31" spans="1:20" ht="18.75" customHeight="1">
      <c r="A31" s="106"/>
      <c r="B31" s="106"/>
      <c r="C31" s="117" t="s">
        <v>218</v>
      </c>
      <c r="D31" s="118">
        <f t="shared" si="6"/>
        <v>263</v>
      </c>
      <c r="E31" s="110">
        <f t="shared" si="4"/>
        <v>3477</v>
      </c>
      <c r="F31" s="110">
        <v>136</v>
      </c>
      <c r="G31" s="110">
        <v>320</v>
      </c>
      <c r="H31" s="110">
        <v>57</v>
      </c>
      <c r="I31" s="110">
        <v>365</v>
      </c>
      <c r="J31" s="110">
        <v>45</v>
      </c>
      <c r="K31" s="110">
        <v>806</v>
      </c>
      <c r="L31" s="110">
        <v>15</v>
      </c>
      <c r="M31" s="110">
        <v>547</v>
      </c>
      <c r="N31" s="110">
        <v>6</v>
      </c>
      <c r="O31" s="110">
        <v>419</v>
      </c>
      <c r="P31" s="108">
        <v>3</v>
      </c>
      <c r="Q31" s="108">
        <v>483</v>
      </c>
      <c r="R31" s="110">
        <v>1</v>
      </c>
      <c r="S31" s="110">
        <v>537</v>
      </c>
      <c r="T31" s="108" t="s">
        <v>26</v>
      </c>
    </row>
    <row r="32" spans="1:20" ht="18.75" customHeight="1">
      <c r="A32" s="106"/>
      <c r="B32" s="106"/>
      <c r="C32" s="117" t="s">
        <v>219</v>
      </c>
      <c r="D32" s="118">
        <f t="shared" si="6"/>
        <v>33</v>
      </c>
      <c r="E32" s="110">
        <f t="shared" si="4"/>
        <v>401</v>
      </c>
      <c r="F32" s="110">
        <v>13</v>
      </c>
      <c r="G32" s="110">
        <v>36</v>
      </c>
      <c r="H32" s="110">
        <v>4</v>
      </c>
      <c r="I32" s="110">
        <v>31</v>
      </c>
      <c r="J32" s="110">
        <v>12</v>
      </c>
      <c r="K32" s="110">
        <v>181</v>
      </c>
      <c r="L32" s="110">
        <v>3</v>
      </c>
      <c r="M32" s="110">
        <v>95</v>
      </c>
      <c r="N32" s="110">
        <v>1</v>
      </c>
      <c r="O32" s="110">
        <v>58</v>
      </c>
      <c r="P32" s="108" t="s">
        <v>26</v>
      </c>
      <c r="Q32" s="108" t="s">
        <v>26</v>
      </c>
      <c r="R32" s="108" t="s">
        <v>26</v>
      </c>
      <c r="S32" s="108" t="s">
        <v>26</v>
      </c>
      <c r="T32" s="108" t="s">
        <v>26</v>
      </c>
    </row>
    <row r="33" spans="1:20" ht="18.75" customHeight="1">
      <c r="A33" s="106"/>
      <c r="B33" s="106"/>
      <c r="C33" s="117" t="s">
        <v>220</v>
      </c>
      <c r="D33" s="118">
        <f t="shared" si="6"/>
        <v>14</v>
      </c>
      <c r="E33" s="110">
        <f t="shared" si="4"/>
        <v>100</v>
      </c>
      <c r="F33" s="110">
        <v>10</v>
      </c>
      <c r="G33" s="110">
        <v>24</v>
      </c>
      <c r="H33" s="108" t="s">
        <v>26</v>
      </c>
      <c r="I33" s="108" t="s">
        <v>26</v>
      </c>
      <c r="J33" s="110">
        <v>4</v>
      </c>
      <c r="K33" s="110">
        <v>76</v>
      </c>
      <c r="L33" s="108" t="s">
        <v>26</v>
      </c>
      <c r="M33" s="108" t="s">
        <v>26</v>
      </c>
      <c r="N33" s="108" t="s">
        <v>26</v>
      </c>
      <c r="O33" s="108" t="s">
        <v>26</v>
      </c>
      <c r="P33" s="108" t="s">
        <v>26</v>
      </c>
      <c r="Q33" s="108" t="s">
        <v>26</v>
      </c>
      <c r="R33" s="108" t="s">
        <v>26</v>
      </c>
      <c r="S33" s="108" t="s">
        <v>26</v>
      </c>
      <c r="T33" s="108" t="s">
        <v>26</v>
      </c>
    </row>
    <row r="34" spans="1:20" ht="18.75" customHeight="1">
      <c r="A34" s="106"/>
      <c r="B34" s="106"/>
      <c r="C34" s="117" t="s">
        <v>221</v>
      </c>
      <c r="D34" s="118">
        <f t="shared" si="6"/>
        <v>564</v>
      </c>
      <c r="E34" s="110">
        <f t="shared" si="4"/>
        <v>4573</v>
      </c>
      <c r="F34" s="110">
        <v>350</v>
      </c>
      <c r="G34" s="110">
        <v>769</v>
      </c>
      <c r="H34" s="110">
        <v>94</v>
      </c>
      <c r="I34" s="110">
        <v>625</v>
      </c>
      <c r="J34" s="110">
        <v>105</v>
      </c>
      <c r="K34" s="110">
        <v>1720</v>
      </c>
      <c r="L34" s="110">
        <v>10</v>
      </c>
      <c r="M34" s="110">
        <v>367</v>
      </c>
      <c r="N34" s="110">
        <v>4</v>
      </c>
      <c r="O34" s="110">
        <v>307</v>
      </c>
      <c r="P34" s="108" t="s">
        <v>26</v>
      </c>
      <c r="Q34" s="108" t="s">
        <v>26</v>
      </c>
      <c r="R34" s="108">
        <v>1</v>
      </c>
      <c r="S34" s="108">
        <v>785</v>
      </c>
      <c r="T34" s="108" t="s">
        <v>26</v>
      </c>
    </row>
    <row r="35" spans="1:20" ht="18.75" customHeight="1">
      <c r="A35" s="106"/>
      <c r="B35" s="106"/>
      <c r="C35" s="117" t="s">
        <v>222</v>
      </c>
      <c r="D35" s="118">
        <f t="shared" si="6"/>
        <v>95</v>
      </c>
      <c r="E35" s="110">
        <f t="shared" si="4"/>
        <v>1479</v>
      </c>
      <c r="F35" s="110">
        <v>43</v>
      </c>
      <c r="G35" s="110">
        <v>127</v>
      </c>
      <c r="H35" s="110">
        <v>13</v>
      </c>
      <c r="I35" s="110">
        <v>83</v>
      </c>
      <c r="J35" s="110">
        <v>25</v>
      </c>
      <c r="K35" s="110">
        <v>425</v>
      </c>
      <c r="L35" s="110">
        <v>7</v>
      </c>
      <c r="M35" s="110">
        <v>233</v>
      </c>
      <c r="N35" s="110">
        <v>5</v>
      </c>
      <c r="O35" s="110">
        <v>335</v>
      </c>
      <c r="P35" s="108">
        <v>2</v>
      </c>
      <c r="Q35" s="108">
        <v>276</v>
      </c>
      <c r="R35" s="108" t="s">
        <v>26</v>
      </c>
      <c r="S35" s="108" t="s">
        <v>26</v>
      </c>
      <c r="T35" s="108" t="s">
        <v>26</v>
      </c>
    </row>
    <row r="36" spans="1:20" ht="18.75" customHeight="1">
      <c r="A36" s="106"/>
      <c r="B36" s="106"/>
      <c r="C36" s="117" t="s">
        <v>223</v>
      </c>
      <c r="D36" s="118">
        <f t="shared" si="6"/>
        <v>39</v>
      </c>
      <c r="E36" s="110">
        <f t="shared" si="4"/>
        <v>534</v>
      </c>
      <c r="F36" s="110">
        <v>13</v>
      </c>
      <c r="G36" s="110">
        <v>36</v>
      </c>
      <c r="H36" s="110">
        <v>11</v>
      </c>
      <c r="I36" s="110">
        <v>78</v>
      </c>
      <c r="J36" s="110">
        <v>12</v>
      </c>
      <c r="K36" s="110">
        <v>189</v>
      </c>
      <c r="L36" s="110">
        <v>1</v>
      </c>
      <c r="M36" s="110">
        <v>46</v>
      </c>
      <c r="N36" s="108">
        <v>1</v>
      </c>
      <c r="O36" s="108">
        <v>64</v>
      </c>
      <c r="P36" s="108">
        <v>1</v>
      </c>
      <c r="Q36" s="108">
        <v>121</v>
      </c>
      <c r="R36" s="108" t="s">
        <v>26</v>
      </c>
      <c r="S36" s="108" t="s">
        <v>26</v>
      </c>
      <c r="T36" s="108" t="s">
        <v>26</v>
      </c>
    </row>
    <row r="37" spans="1:20" ht="18.75" customHeight="1">
      <c r="A37" s="106"/>
      <c r="B37" s="106"/>
      <c r="C37" s="117" t="s">
        <v>224</v>
      </c>
      <c r="D37" s="118">
        <f t="shared" si="6"/>
        <v>849</v>
      </c>
      <c r="E37" s="110">
        <f t="shared" si="4"/>
        <v>8469</v>
      </c>
      <c r="F37" s="110">
        <v>488</v>
      </c>
      <c r="G37" s="110">
        <v>1189</v>
      </c>
      <c r="H37" s="110">
        <v>166</v>
      </c>
      <c r="I37" s="110">
        <v>1073</v>
      </c>
      <c r="J37" s="110">
        <v>134</v>
      </c>
      <c r="K37" s="110">
        <v>2103</v>
      </c>
      <c r="L37" s="110">
        <v>32</v>
      </c>
      <c r="M37" s="110">
        <v>1227</v>
      </c>
      <c r="N37" s="110">
        <v>21</v>
      </c>
      <c r="O37" s="110">
        <v>1437</v>
      </c>
      <c r="P37" s="108">
        <v>8</v>
      </c>
      <c r="Q37" s="108">
        <v>1440</v>
      </c>
      <c r="R37" s="108" t="s">
        <v>26</v>
      </c>
      <c r="S37" s="108" t="s">
        <v>26</v>
      </c>
      <c r="T37" s="108" t="s">
        <v>26</v>
      </c>
    </row>
    <row r="38" spans="1:20" ht="18.75" customHeight="1">
      <c r="A38" s="106"/>
      <c r="B38" s="106"/>
      <c r="C38" s="117" t="s">
        <v>225</v>
      </c>
      <c r="D38" s="118">
        <f t="shared" si="6"/>
        <v>1255</v>
      </c>
      <c r="E38" s="110">
        <f t="shared" si="4"/>
        <v>19932</v>
      </c>
      <c r="F38" s="110">
        <v>654</v>
      </c>
      <c r="G38" s="110">
        <v>1548</v>
      </c>
      <c r="H38" s="110">
        <v>261</v>
      </c>
      <c r="I38" s="110">
        <v>1743</v>
      </c>
      <c r="J38" s="110">
        <v>210</v>
      </c>
      <c r="K38" s="110">
        <v>3490</v>
      </c>
      <c r="L38" s="110">
        <v>58</v>
      </c>
      <c r="M38" s="110">
        <v>2229</v>
      </c>
      <c r="N38" s="110">
        <v>45</v>
      </c>
      <c r="O38" s="110">
        <v>3255</v>
      </c>
      <c r="P38" s="108">
        <v>21</v>
      </c>
      <c r="Q38" s="108">
        <v>3713</v>
      </c>
      <c r="R38" s="108">
        <v>6</v>
      </c>
      <c r="S38" s="108">
        <v>3954</v>
      </c>
      <c r="T38" s="108" t="s">
        <v>26</v>
      </c>
    </row>
    <row r="39" spans="1:20" ht="18.75" customHeight="1">
      <c r="A39" s="106"/>
      <c r="B39" s="106"/>
      <c r="C39" s="117" t="s">
        <v>226</v>
      </c>
      <c r="D39" s="118">
        <f t="shared" si="6"/>
        <v>376</v>
      </c>
      <c r="E39" s="110">
        <f t="shared" si="4"/>
        <v>19441</v>
      </c>
      <c r="F39" s="110">
        <v>111</v>
      </c>
      <c r="G39" s="110">
        <v>275</v>
      </c>
      <c r="H39" s="110">
        <v>63</v>
      </c>
      <c r="I39" s="110">
        <v>444</v>
      </c>
      <c r="J39" s="110">
        <v>101</v>
      </c>
      <c r="K39" s="110">
        <v>1756</v>
      </c>
      <c r="L39" s="110">
        <v>30</v>
      </c>
      <c r="M39" s="110">
        <v>1136</v>
      </c>
      <c r="N39" s="110">
        <v>24</v>
      </c>
      <c r="O39" s="110">
        <v>1761</v>
      </c>
      <c r="P39" s="108">
        <v>29</v>
      </c>
      <c r="Q39" s="108">
        <v>4716</v>
      </c>
      <c r="R39" s="108">
        <v>15</v>
      </c>
      <c r="S39" s="108">
        <v>9353</v>
      </c>
      <c r="T39" s="25">
        <v>3</v>
      </c>
    </row>
    <row r="40" spans="1:20" ht="18.75" customHeight="1">
      <c r="A40" s="106"/>
      <c r="B40" s="106"/>
      <c r="C40" s="117" t="s">
        <v>227</v>
      </c>
      <c r="D40" s="118">
        <f t="shared" si="6"/>
        <v>125</v>
      </c>
      <c r="E40" s="110">
        <f t="shared" si="4"/>
        <v>3035</v>
      </c>
      <c r="F40" s="110">
        <v>49</v>
      </c>
      <c r="G40" s="110">
        <v>112</v>
      </c>
      <c r="H40" s="110">
        <v>19</v>
      </c>
      <c r="I40" s="110">
        <v>132</v>
      </c>
      <c r="J40" s="110">
        <v>45</v>
      </c>
      <c r="K40" s="110">
        <v>834</v>
      </c>
      <c r="L40" s="110">
        <v>4</v>
      </c>
      <c r="M40" s="110">
        <v>158</v>
      </c>
      <c r="N40" s="110">
        <v>3</v>
      </c>
      <c r="O40" s="110">
        <v>217</v>
      </c>
      <c r="P40" s="108">
        <v>4</v>
      </c>
      <c r="Q40" s="108">
        <v>624</v>
      </c>
      <c r="R40" s="108">
        <v>1</v>
      </c>
      <c r="S40" s="108">
        <v>958</v>
      </c>
      <c r="T40" s="108" t="s">
        <v>26</v>
      </c>
    </row>
    <row r="41" spans="1:20" ht="18.75" customHeight="1">
      <c r="A41" s="106"/>
      <c r="B41" s="106"/>
      <c r="C41" s="117" t="s">
        <v>228</v>
      </c>
      <c r="D41" s="118">
        <f t="shared" si="6"/>
        <v>37</v>
      </c>
      <c r="E41" s="110">
        <f t="shared" si="4"/>
        <v>788</v>
      </c>
      <c r="F41" s="110">
        <v>17</v>
      </c>
      <c r="G41" s="110">
        <v>48</v>
      </c>
      <c r="H41" s="110">
        <v>7</v>
      </c>
      <c r="I41" s="110">
        <v>43</v>
      </c>
      <c r="J41" s="110">
        <v>8</v>
      </c>
      <c r="K41" s="110">
        <v>125</v>
      </c>
      <c r="L41" s="110">
        <v>1</v>
      </c>
      <c r="M41" s="110">
        <v>30</v>
      </c>
      <c r="N41" s="110">
        <v>1</v>
      </c>
      <c r="O41" s="110">
        <v>74</v>
      </c>
      <c r="P41" s="108">
        <v>3</v>
      </c>
      <c r="Q41" s="108">
        <v>468</v>
      </c>
      <c r="R41" s="108" t="s">
        <v>26</v>
      </c>
      <c r="S41" s="108" t="s">
        <v>26</v>
      </c>
      <c r="T41" s="108" t="s">
        <v>26</v>
      </c>
    </row>
    <row r="42" spans="1:20" ht="18.75" customHeight="1">
      <c r="A42" s="106"/>
      <c r="B42" s="106"/>
      <c r="C42" s="117" t="s">
        <v>229</v>
      </c>
      <c r="D42" s="108" t="s">
        <v>26</v>
      </c>
      <c r="E42" s="108" t="s">
        <v>26</v>
      </c>
      <c r="F42" s="108" t="s">
        <v>26</v>
      </c>
      <c r="G42" s="108" t="s">
        <v>26</v>
      </c>
      <c r="H42" s="108" t="s">
        <v>26</v>
      </c>
      <c r="I42" s="108" t="s">
        <v>26</v>
      </c>
      <c r="J42" s="108" t="s">
        <v>26</v>
      </c>
      <c r="K42" s="108" t="s">
        <v>26</v>
      </c>
      <c r="L42" s="108" t="s">
        <v>26</v>
      </c>
      <c r="M42" s="108" t="s">
        <v>26</v>
      </c>
      <c r="N42" s="108" t="s">
        <v>26</v>
      </c>
      <c r="O42" s="108" t="s">
        <v>26</v>
      </c>
      <c r="P42" s="108" t="s">
        <v>26</v>
      </c>
      <c r="Q42" s="108" t="s">
        <v>26</v>
      </c>
      <c r="R42" s="108" t="s">
        <v>26</v>
      </c>
      <c r="S42" s="108" t="s">
        <v>26</v>
      </c>
      <c r="T42" s="108" t="s">
        <v>26</v>
      </c>
    </row>
    <row r="43" spans="1:20" ht="18.75" customHeight="1">
      <c r="A43" s="132"/>
      <c r="B43" s="132"/>
      <c r="C43" s="117" t="s">
        <v>230</v>
      </c>
      <c r="D43" s="110">
        <f t="shared" si="6"/>
        <v>1179</v>
      </c>
      <c r="E43" s="110">
        <f t="shared" si="4"/>
        <v>4588</v>
      </c>
      <c r="F43" s="110">
        <v>983</v>
      </c>
      <c r="G43" s="110">
        <v>2078</v>
      </c>
      <c r="H43" s="110">
        <v>128</v>
      </c>
      <c r="I43" s="110">
        <v>805</v>
      </c>
      <c r="J43" s="110">
        <v>53</v>
      </c>
      <c r="K43" s="110">
        <v>755</v>
      </c>
      <c r="L43" s="110">
        <v>8</v>
      </c>
      <c r="M43" s="110">
        <v>330</v>
      </c>
      <c r="N43" s="110">
        <v>5</v>
      </c>
      <c r="O43" s="110">
        <v>351</v>
      </c>
      <c r="P43" s="108">
        <v>2</v>
      </c>
      <c r="Q43" s="108">
        <v>269</v>
      </c>
      <c r="R43" s="108" t="s">
        <v>22</v>
      </c>
      <c r="S43" s="108" t="s">
        <v>22</v>
      </c>
      <c r="T43" s="108" t="s">
        <v>22</v>
      </c>
    </row>
    <row r="44" spans="1:20" ht="18.75" customHeight="1">
      <c r="A44" s="186" t="s">
        <v>231</v>
      </c>
      <c r="B44" s="186"/>
      <c r="C44" s="187"/>
      <c r="D44" s="116">
        <f>SUM(F44,H44,J44,L44,N44,P44,R44)</f>
        <v>34</v>
      </c>
      <c r="E44" s="111">
        <f t="shared" si="4"/>
        <v>1609</v>
      </c>
      <c r="F44" s="100">
        <v>6</v>
      </c>
      <c r="G44" s="100">
        <v>14</v>
      </c>
      <c r="H44" s="100">
        <v>6</v>
      </c>
      <c r="I44" s="100">
        <v>46</v>
      </c>
      <c r="J44" s="100">
        <v>9</v>
      </c>
      <c r="K44" s="100">
        <v>141</v>
      </c>
      <c r="L44" s="100">
        <v>5</v>
      </c>
      <c r="M44" s="100">
        <v>185</v>
      </c>
      <c r="N44" s="100">
        <v>3</v>
      </c>
      <c r="O44" s="100">
        <v>258</v>
      </c>
      <c r="P44" s="100">
        <v>4</v>
      </c>
      <c r="Q44" s="100">
        <v>605</v>
      </c>
      <c r="R44" s="100">
        <v>1</v>
      </c>
      <c r="S44" s="100">
        <v>360</v>
      </c>
      <c r="T44" s="122" t="s">
        <v>22</v>
      </c>
    </row>
    <row r="45" spans="1:20" ht="18.75" customHeight="1">
      <c r="A45" s="186" t="s">
        <v>232</v>
      </c>
      <c r="B45" s="186"/>
      <c r="C45" s="187"/>
      <c r="D45" s="116">
        <f>SUM(F45,H45,J45,L45,N45,P45,R45,T45)</f>
        <v>1853</v>
      </c>
      <c r="E45" s="111">
        <f t="shared" si="4"/>
        <v>30428</v>
      </c>
      <c r="F45" s="100">
        <v>802</v>
      </c>
      <c r="G45" s="100">
        <v>1566</v>
      </c>
      <c r="H45" s="100">
        <v>322</v>
      </c>
      <c r="I45" s="100">
        <v>2174</v>
      </c>
      <c r="J45" s="100">
        <v>463</v>
      </c>
      <c r="K45" s="100">
        <v>7808</v>
      </c>
      <c r="L45" s="100">
        <v>139</v>
      </c>
      <c r="M45" s="100">
        <v>5281</v>
      </c>
      <c r="N45" s="100">
        <v>75</v>
      </c>
      <c r="O45" s="100">
        <v>5270</v>
      </c>
      <c r="P45" s="100">
        <v>38</v>
      </c>
      <c r="Q45" s="100">
        <v>6086</v>
      </c>
      <c r="R45" s="100">
        <v>4</v>
      </c>
      <c r="S45" s="100">
        <v>2243</v>
      </c>
      <c r="T45" s="45">
        <v>10</v>
      </c>
    </row>
    <row r="46" spans="1:20" ht="18.75" customHeight="1">
      <c r="A46" s="186" t="s">
        <v>233</v>
      </c>
      <c r="B46" s="186"/>
      <c r="C46" s="187"/>
      <c r="D46" s="116">
        <f>SUM(D47,D54,D61)</f>
        <v>27269</v>
      </c>
      <c r="E46" s="111">
        <f aca="true" t="shared" si="7" ref="E46:T46">SUM(E47,E54,E61)</f>
        <v>168869</v>
      </c>
      <c r="F46" s="111">
        <f t="shared" si="7"/>
        <v>17888</v>
      </c>
      <c r="G46" s="111">
        <f t="shared" si="7"/>
        <v>40554</v>
      </c>
      <c r="H46" s="111">
        <f t="shared" si="7"/>
        <v>5300</v>
      </c>
      <c r="I46" s="111">
        <f t="shared" si="7"/>
        <v>34094</v>
      </c>
      <c r="J46" s="111">
        <f t="shared" si="7"/>
        <v>3395</v>
      </c>
      <c r="K46" s="111">
        <f t="shared" si="7"/>
        <v>52647</v>
      </c>
      <c r="L46" s="111">
        <f t="shared" si="7"/>
        <v>403</v>
      </c>
      <c r="M46" s="111">
        <f t="shared" si="7"/>
        <v>14906</v>
      </c>
      <c r="N46" s="111">
        <f t="shared" si="7"/>
        <v>210</v>
      </c>
      <c r="O46" s="111">
        <f t="shared" si="7"/>
        <v>13672</v>
      </c>
      <c r="P46" s="111">
        <f t="shared" si="7"/>
        <v>54</v>
      </c>
      <c r="Q46" s="111">
        <f t="shared" si="7"/>
        <v>9073</v>
      </c>
      <c r="R46" s="111">
        <f t="shared" si="7"/>
        <v>10</v>
      </c>
      <c r="S46" s="111">
        <f t="shared" si="7"/>
        <v>3923</v>
      </c>
      <c r="T46" s="111">
        <f t="shared" si="7"/>
        <v>9</v>
      </c>
    </row>
    <row r="47" spans="1:20" ht="18.75" customHeight="1">
      <c r="A47" s="123"/>
      <c r="B47" s="186" t="s">
        <v>234</v>
      </c>
      <c r="C47" s="187"/>
      <c r="D47" s="100">
        <f aca="true" t="shared" si="8" ref="D47:T47">SUM(D48:D53)</f>
        <v>4473</v>
      </c>
      <c r="E47" s="100">
        <f t="shared" si="8"/>
        <v>42510</v>
      </c>
      <c r="F47" s="100">
        <f t="shared" si="8"/>
        <v>2063</v>
      </c>
      <c r="G47" s="100">
        <f t="shared" si="8"/>
        <v>5391</v>
      </c>
      <c r="H47" s="100">
        <f t="shared" si="8"/>
        <v>1247</v>
      </c>
      <c r="I47" s="100">
        <f t="shared" si="8"/>
        <v>8160</v>
      </c>
      <c r="J47" s="100">
        <f t="shared" si="8"/>
        <v>919</v>
      </c>
      <c r="K47" s="100">
        <f t="shared" si="8"/>
        <v>14549</v>
      </c>
      <c r="L47" s="100">
        <f t="shared" si="8"/>
        <v>132</v>
      </c>
      <c r="M47" s="100">
        <f t="shared" si="8"/>
        <v>4867</v>
      </c>
      <c r="N47" s="100">
        <f t="shared" si="8"/>
        <v>83</v>
      </c>
      <c r="O47" s="100">
        <f t="shared" si="8"/>
        <v>5447</v>
      </c>
      <c r="P47" s="100">
        <f t="shared" si="8"/>
        <v>23</v>
      </c>
      <c r="Q47" s="100">
        <f t="shared" si="8"/>
        <v>3422</v>
      </c>
      <c r="R47" s="100">
        <f t="shared" si="8"/>
        <v>2</v>
      </c>
      <c r="S47" s="100">
        <f t="shared" si="8"/>
        <v>674</v>
      </c>
      <c r="T47" s="100">
        <f t="shared" si="8"/>
        <v>4</v>
      </c>
    </row>
    <row r="48" spans="1:20" ht="18.75" customHeight="1">
      <c r="A48" s="124"/>
      <c r="B48" s="124"/>
      <c r="C48" s="33" t="s">
        <v>235</v>
      </c>
      <c r="D48" s="118">
        <f aca="true" t="shared" si="9" ref="D48:D53">SUM(F48,H48,J48,L48,N48,P48,R48,T48)</f>
        <v>14</v>
      </c>
      <c r="E48" s="110">
        <f t="shared" si="4"/>
        <v>608</v>
      </c>
      <c r="F48" s="69">
        <v>1</v>
      </c>
      <c r="G48" s="69">
        <v>2</v>
      </c>
      <c r="H48" s="69">
        <v>6</v>
      </c>
      <c r="I48" s="69">
        <v>40</v>
      </c>
      <c r="J48" s="69">
        <v>3</v>
      </c>
      <c r="K48" s="69">
        <v>44</v>
      </c>
      <c r="L48" s="69">
        <v>1</v>
      </c>
      <c r="M48" s="69">
        <v>38</v>
      </c>
      <c r="N48" s="69">
        <v>2</v>
      </c>
      <c r="O48" s="69">
        <v>122</v>
      </c>
      <c r="P48" s="125" t="s">
        <v>22</v>
      </c>
      <c r="Q48" s="125" t="s">
        <v>22</v>
      </c>
      <c r="R48" s="125">
        <v>1</v>
      </c>
      <c r="S48" s="125">
        <v>362</v>
      </c>
      <c r="T48" s="125" t="s">
        <v>22</v>
      </c>
    </row>
    <row r="49" spans="1:20" ht="18.75" customHeight="1">
      <c r="A49" s="124" t="s">
        <v>203</v>
      </c>
      <c r="B49" s="124"/>
      <c r="C49" s="33" t="s">
        <v>236</v>
      </c>
      <c r="D49" s="118">
        <f t="shared" si="9"/>
        <v>315</v>
      </c>
      <c r="E49" s="110">
        <f t="shared" si="4"/>
        <v>2454</v>
      </c>
      <c r="F49" s="69">
        <v>177</v>
      </c>
      <c r="G49" s="69">
        <v>446</v>
      </c>
      <c r="H49" s="69">
        <v>73</v>
      </c>
      <c r="I49" s="69">
        <v>499</v>
      </c>
      <c r="J49" s="69">
        <v>49</v>
      </c>
      <c r="K49" s="69">
        <v>804</v>
      </c>
      <c r="L49" s="69">
        <v>10</v>
      </c>
      <c r="M49" s="69">
        <v>389</v>
      </c>
      <c r="N49" s="69">
        <v>5</v>
      </c>
      <c r="O49" s="69">
        <v>316</v>
      </c>
      <c r="P49" s="125" t="s">
        <v>22</v>
      </c>
      <c r="Q49" s="125" t="s">
        <v>22</v>
      </c>
      <c r="R49" s="125" t="s">
        <v>22</v>
      </c>
      <c r="S49" s="125" t="s">
        <v>22</v>
      </c>
      <c r="T49" s="1">
        <v>1</v>
      </c>
    </row>
    <row r="50" spans="1:20" ht="18.75" customHeight="1">
      <c r="A50" s="124"/>
      <c r="B50" s="124"/>
      <c r="C50" s="33" t="s">
        <v>237</v>
      </c>
      <c r="D50" s="118">
        <f t="shared" si="9"/>
        <v>802</v>
      </c>
      <c r="E50" s="110">
        <f t="shared" si="4"/>
        <v>10118</v>
      </c>
      <c r="F50" s="69">
        <v>321</v>
      </c>
      <c r="G50" s="69">
        <v>823</v>
      </c>
      <c r="H50" s="69">
        <v>197</v>
      </c>
      <c r="I50" s="69">
        <v>1311</v>
      </c>
      <c r="J50" s="69">
        <v>201</v>
      </c>
      <c r="K50" s="69">
        <v>3265</v>
      </c>
      <c r="L50" s="69">
        <v>46</v>
      </c>
      <c r="M50" s="69">
        <v>1718</v>
      </c>
      <c r="N50" s="69">
        <v>27</v>
      </c>
      <c r="O50" s="69">
        <v>1751</v>
      </c>
      <c r="P50" s="69">
        <v>9</v>
      </c>
      <c r="Q50" s="69">
        <v>1250</v>
      </c>
      <c r="R50" s="125" t="s">
        <v>22</v>
      </c>
      <c r="S50" s="125" t="s">
        <v>22</v>
      </c>
      <c r="T50" s="1">
        <v>1</v>
      </c>
    </row>
    <row r="51" spans="1:20" ht="18.75" customHeight="1">
      <c r="A51" s="124"/>
      <c r="B51" s="124"/>
      <c r="C51" s="33" t="s">
        <v>238</v>
      </c>
      <c r="D51" s="118">
        <f t="shared" si="9"/>
        <v>988</v>
      </c>
      <c r="E51" s="110">
        <f t="shared" si="4"/>
        <v>7623</v>
      </c>
      <c r="F51" s="69">
        <v>467</v>
      </c>
      <c r="G51" s="69">
        <v>1262</v>
      </c>
      <c r="H51" s="69">
        <v>289</v>
      </c>
      <c r="I51" s="69">
        <v>1860</v>
      </c>
      <c r="J51" s="69">
        <v>201</v>
      </c>
      <c r="K51" s="69">
        <v>3037</v>
      </c>
      <c r="L51" s="69">
        <v>21</v>
      </c>
      <c r="M51" s="69">
        <v>736</v>
      </c>
      <c r="N51" s="69">
        <v>6</v>
      </c>
      <c r="O51" s="69">
        <v>427</v>
      </c>
      <c r="P51" s="69">
        <v>2</v>
      </c>
      <c r="Q51" s="69">
        <v>301</v>
      </c>
      <c r="R51" s="125" t="s">
        <v>22</v>
      </c>
      <c r="S51" s="125" t="s">
        <v>22</v>
      </c>
      <c r="T51" s="1">
        <v>2</v>
      </c>
    </row>
    <row r="52" spans="1:20" ht="18.75" customHeight="1">
      <c r="A52" s="124"/>
      <c r="B52" s="124"/>
      <c r="C52" s="33" t="s">
        <v>239</v>
      </c>
      <c r="D52" s="118">
        <f t="shared" si="9"/>
        <v>1259</v>
      </c>
      <c r="E52" s="110">
        <f t="shared" si="4"/>
        <v>12322</v>
      </c>
      <c r="F52" s="1">
        <v>566</v>
      </c>
      <c r="G52" s="126">
        <v>1515</v>
      </c>
      <c r="H52" s="1">
        <v>387</v>
      </c>
      <c r="I52" s="25">
        <v>2520</v>
      </c>
      <c r="J52" s="1">
        <v>237</v>
      </c>
      <c r="K52" s="25">
        <v>3754</v>
      </c>
      <c r="L52" s="25">
        <v>33</v>
      </c>
      <c r="M52" s="25">
        <v>1234</v>
      </c>
      <c r="N52" s="1">
        <v>28</v>
      </c>
      <c r="O52" s="69">
        <v>1874</v>
      </c>
      <c r="P52" s="69">
        <v>7</v>
      </c>
      <c r="Q52" s="69">
        <v>1113</v>
      </c>
      <c r="R52" s="125">
        <v>1</v>
      </c>
      <c r="S52" s="125">
        <v>312</v>
      </c>
      <c r="T52" s="125" t="s">
        <v>22</v>
      </c>
    </row>
    <row r="53" spans="1:20" ht="18.75" customHeight="1">
      <c r="A53" s="124"/>
      <c r="B53" s="124"/>
      <c r="C53" s="33" t="s">
        <v>240</v>
      </c>
      <c r="D53" s="118">
        <f t="shared" si="9"/>
        <v>1095</v>
      </c>
      <c r="E53" s="110">
        <f t="shared" si="4"/>
        <v>9385</v>
      </c>
      <c r="F53" s="1">
        <v>531</v>
      </c>
      <c r="G53" s="126">
        <v>1343</v>
      </c>
      <c r="H53" s="1">
        <v>295</v>
      </c>
      <c r="I53" s="25">
        <v>1930</v>
      </c>
      <c r="J53" s="1">
        <v>228</v>
      </c>
      <c r="K53" s="25">
        <v>3645</v>
      </c>
      <c r="L53" s="25">
        <v>21</v>
      </c>
      <c r="M53" s="25">
        <v>752</v>
      </c>
      <c r="N53" s="1">
        <v>15</v>
      </c>
      <c r="O53" s="69">
        <v>957</v>
      </c>
      <c r="P53" s="69">
        <v>5</v>
      </c>
      <c r="Q53" s="69">
        <v>758</v>
      </c>
      <c r="R53" s="125" t="s">
        <v>22</v>
      </c>
      <c r="S53" s="125" t="s">
        <v>22</v>
      </c>
      <c r="T53" s="125" t="s">
        <v>22</v>
      </c>
    </row>
    <row r="54" spans="1:20" ht="18.75" customHeight="1">
      <c r="A54" s="123"/>
      <c r="B54" s="186" t="s">
        <v>241</v>
      </c>
      <c r="C54" s="187"/>
      <c r="D54" s="116">
        <f>SUM(D55:D60)</f>
        <v>15212</v>
      </c>
      <c r="E54" s="111">
        <f aca="true" t="shared" si="10" ref="E54:T54">SUM(E55:E60)</f>
        <v>88610</v>
      </c>
      <c r="F54" s="111">
        <f t="shared" si="10"/>
        <v>10604</v>
      </c>
      <c r="G54" s="111">
        <f t="shared" si="10"/>
        <v>23854</v>
      </c>
      <c r="H54" s="111">
        <f t="shared" si="10"/>
        <v>2616</v>
      </c>
      <c r="I54" s="111">
        <f t="shared" si="10"/>
        <v>16847</v>
      </c>
      <c r="J54" s="111">
        <f t="shared" si="10"/>
        <v>1667</v>
      </c>
      <c r="K54" s="111">
        <f t="shared" si="10"/>
        <v>25451</v>
      </c>
      <c r="L54" s="111">
        <f t="shared" si="10"/>
        <v>178</v>
      </c>
      <c r="M54" s="111">
        <f t="shared" si="10"/>
        <v>6636</v>
      </c>
      <c r="N54" s="111">
        <f t="shared" si="10"/>
        <v>104</v>
      </c>
      <c r="O54" s="111">
        <f t="shared" si="10"/>
        <v>6922</v>
      </c>
      <c r="P54" s="111">
        <f t="shared" si="10"/>
        <v>31</v>
      </c>
      <c r="Q54" s="111">
        <f t="shared" si="10"/>
        <v>5651</v>
      </c>
      <c r="R54" s="111">
        <f t="shared" si="10"/>
        <v>8</v>
      </c>
      <c r="S54" s="111">
        <f t="shared" si="10"/>
        <v>3249</v>
      </c>
      <c r="T54" s="111">
        <f t="shared" si="10"/>
        <v>4</v>
      </c>
    </row>
    <row r="55" spans="1:20" ht="18.75" customHeight="1">
      <c r="A55" s="124"/>
      <c r="B55" s="124"/>
      <c r="C55" s="33" t="s">
        <v>242</v>
      </c>
      <c r="D55" s="118">
        <f>SUM(F55,H55,J55,L55,N55,P55,R55,T55)</f>
        <v>75</v>
      </c>
      <c r="E55" s="110">
        <f t="shared" si="4"/>
        <v>5920</v>
      </c>
      <c r="F55" s="69">
        <v>30</v>
      </c>
      <c r="G55" s="69">
        <v>65</v>
      </c>
      <c r="H55" s="69">
        <v>6</v>
      </c>
      <c r="I55" s="69">
        <v>45</v>
      </c>
      <c r="J55" s="69">
        <v>13</v>
      </c>
      <c r="K55" s="69">
        <v>249</v>
      </c>
      <c r="L55" s="69">
        <v>4</v>
      </c>
      <c r="M55" s="69">
        <v>158</v>
      </c>
      <c r="N55" s="69">
        <v>2</v>
      </c>
      <c r="O55" s="69">
        <v>188</v>
      </c>
      <c r="P55" s="69">
        <v>15</v>
      </c>
      <c r="Q55" s="69">
        <v>3377</v>
      </c>
      <c r="R55" s="69">
        <v>5</v>
      </c>
      <c r="S55" s="69">
        <v>1838</v>
      </c>
      <c r="T55" s="125" t="s">
        <v>22</v>
      </c>
    </row>
    <row r="56" spans="1:20" ht="18.75" customHeight="1">
      <c r="A56" s="124"/>
      <c r="B56" s="124"/>
      <c r="C56" s="33" t="s">
        <v>243</v>
      </c>
      <c r="D56" s="118">
        <f aca="true" t="shared" si="11" ref="D56:D63">SUM(F56,H56,J56,L56,N56,P56,R56,T56)</f>
        <v>2184</v>
      </c>
      <c r="E56" s="110">
        <f t="shared" si="4"/>
        <v>7715</v>
      </c>
      <c r="F56" s="69">
        <v>1759</v>
      </c>
      <c r="G56" s="69">
        <v>4015</v>
      </c>
      <c r="H56" s="69">
        <v>340</v>
      </c>
      <c r="I56" s="69">
        <v>2112</v>
      </c>
      <c r="J56" s="69">
        <v>73</v>
      </c>
      <c r="K56" s="69">
        <v>1067</v>
      </c>
      <c r="L56" s="69">
        <v>6</v>
      </c>
      <c r="M56" s="69">
        <v>214</v>
      </c>
      <c r="N56" s="69">
        <v>4</v>
      </c>
      <c r="O56" s="69">
        <v>307</v>
      </c>
      <c r="P56" s="125" t="s">
        <v>22</v>
      </c>
      <c r="Q56" s="125" t="s">
        <v>22</v>
      </c>
      <c r="R56" s="125" t="s">
        <v>22</v>
      </c>
      <c r="S56" s="125" t="s">
        <v>22</v>
      </c>
      <c r="T56" s="1">
        <v>2</v>
      </c>
    </row>
    <row r="57" spans="1:20" ht="18.75" customHeight="1">
      <c r="A57" s="124"/>
      <c r="B57" s="124"/>
      <c r="C57" s="33" t="s">
        <v>244</v>
      </c>
      <c r="D57" s="118">
        <f t="shared" si="11"/>
        <v>5314</v>
      </c>
      <c r="E57" s="110">
        <f t="shared" si="4"/>
        <v>33257</v>
      </c>
      <c r="F57" s="69">
        <v>3731</v>
      </c>
      <c r="G57" s="69">
        <v>8302</v>
      </c>
      <c r="H57" s="69">
        <v>758</v>
      </c>
      <c r="I57" s="69">
        <v>4869</v>
      </c>
      <c r="J57" s="69">
        <v>650</v>
      </c>
      <c r="K57" s="69">
        <v>10263</v>
      </c>
      <c r="L57" s="69">
        <v>106</v>
      </c>
      <c r="M57" s="69">
        <v>3961</v>
      </c>
      <c r="N57" s="69">
        <v>59</v>
      </c>
      <c r="O57" s="69">
        <v>3756</v>
      </c>
      <c r="P57" s="69">
        <v>6</v>
      </c>
      <c r="Q57" s="69">
        <v>695</v>
      </c>
      <c r="R57" s="125">
        <v>3</v>
      </c>
      <c r="S57" s="125">
        <v>1411</v>
      </c>
      <c r="T57" s="1">
        <v>1</v>
      </c>
    </row>
    <row r="58" spans="1:20" ht="18.75" customHeight="1">
      <c r="A58" s="124"/>
      <c r="B58" s="124"/>
      <c r="C58" s="33" t="s">
        <v>245</v>
      </c>
      <c r="D58" s="118">
        <f t="shared" si="11"/>
        <v>1225</v>
      </c>
      <c r="E58" s="110">
        <f t="shared" si="4"/>
        <v>8634</v>
      </c>
      <c r="F58" s="69">
        <v>677</v>
      </c>
      <c r="G58" s="69">
        <v>1640</v>
      </c>
      <c r="H58" s="69">
        <v>291</v>
      </c>
      <c r="I58" s="69">
        <v>1872</v>
      </c>
      <c r="J58" s="69">
        <v>231</v>
      </c>
      <c r="K58" s="69">
        <v>3299</v>
      </c>
      <c r="L58" s="69">
        <v>10</v>
      </c>
      <c r="M58" s="69">
        <v>365</v>
      </c>
      <c r="N58" s="69">
        <v>12</v>
      </c>
      <c r="O58" s="69">
        <v>834</v>
      </c>
      <c r="P58" s="125">
        <v>4</v>
      </c>
      <c r="Q58" s="125">
        <v>624</v>
      </c>
      <c r="R58" s="125" t="s">
        <v>22</v>
      </c>
      <c r="S58" s="125" t="s">
        <v>22</v>
      </c>
      <c r="T58" s="125" t="s">
        <v>22</v>
      </c>
    </row>
    <row r="59" spans="1:20" ht="18.75" customHeight="1">
      <c r="A59" s="124"/>
      <c r="B59" s="124"/>
      <c r="C59" s="33" t="s">
        <v>246</v>
      </c>
      <c r="D59" s="118">
        <f t="shared" si="11"/>
        <v>1495</v>
      </c>
      <c r="E59" s="110">
        <f t="shared" si="4"/>
        <v>5900</v>
      </c>
      <c r="F59" s="69">
        <v>1208</v>
      </c>
      <c r="G59" s="69">
        <v>2654</v>
      </c>
      <c r="H59" s="69">
        <v>197</v>
      </c>
      <c r="I59" s="69">
        <v>1245</v>
      </c>
      <c r="J59" s="69">
        <v>77</v>
      </c>
      <c r="K59" s="69">
        <v>1215</v>
      </c>
      <c r="L59" s="69">
        <v>6</v>
      </c>
      <c r="M59" s="69">
        <v>239</v>
      </c>
      <c r="N59" s="69">
        <v>5</v>
      </c>
      <c r="O59" s="69">
        <v>329</v>
      </c>
      <c r="P59" s="125">
        <v>2</v>
      </c>
      <c r="Q59" s="125">
        <v>218</v>
      </c>
      <c r="R59" s="125" t="s">
        <v>22</v>
      </c>
      <c r="S59" s="125" t="s">
        <v>22</v>
      </c>
      <c r="T59" s="125" t="s">
        <v>22</v>
      </c>
    </row>
    <row r="60" spans="1:20" ht="18.75" customHeight="1">
      <c r="A60" s="124"/>
      <c r="B60" s="124"/>
      <c r="C60" s="33" t="s">
        <v>247</v>
      </c>
      <c r="D60" s="118">
        <f t="shared" si="11"/>
        <v>4919</v>
      </c>
      <c r="E60" s="110">
        <f t="shared" si="4"/>
        <v>27184</v>
      </c>
      <c r="F60" s="69">
        <v>3199</v>
      </c>
      <c r="G60" s="69">
        <v>7178</v>
      </c>
      <c r="H60" s="69">
        <v>1024</v>
      </c>
      <c r="I60" s="69">
        <v>6704</v>
      </c>
      <c r="J60" s="69">
        <v>623</v>
      </c>
      <c r="K60" s="69">
        <v>9358</v>
      </c>
      <c r="L60" s="69">
        <v>46</v>
      </c>
      <c r="M60" s="69">
        <v>1699</v>
      </c>
      <c r="N60" s="69">
        <v>22</v>
      </c>
      <c r="O60" s="69">
        <v>1508</v>
      </c>
      <c r="P60" s="69">
        <v>4</v>
      </c>
      <c r="Q60" s="69">
        <v>737</v>
      </c>
      <c r="R60" s="125" t="s">
        <v>22</v>
      </c>
      <c r="S60" s="125" t="s">
        <v>22</v>
      </c>
      <c r="T60" s="1">
        <v>1</v>
      </c>
    </row>
    <row r="61" spans="1:20" ht="18.75" customHeight="1">
      <c r="A61" s="123"/>
      <c r="B61" s="186" t="s">
        <v>248</v>
      </c>
      <c r="C61" s="187"/>
      <c r="D61" s="116">
        <f>SUM(F61,H61,J61,L61,N61,P61,R61,T61)</f>
        <v>7584</v>
      </c>
      <c r="E61" s="111">
        <f t="shared" si="4"/>
        <v>37749</v>
      </c>
      <c r="F61" s="100">
        <v>5221</v>
      </c>
      <c r="G61" s="100">
        <v>11309</v>
      </c>
      <c r="H61" s="100">
        <v>1437</v>
      </c>
      <c r="I61" s="100">
        <v>9087</v>
      </c>
      <c r="J61" s="100">
        <v>809</v>
      </c>
      <c r="K61" s="100">
        <v>12647</v>
      </c>
      <c r="L61" s="100">
        <v>93</v>
      </c>
      <c r="M61" s="100">
        <v>3403</v>
      </c>
      <c r="N61" s="100">
        <v>23</v>
      </c>
      <c r="O61" s="100">
        <v>1303</v>
      </c>
      <c r="P61" s="101" t="s">
        <v>22</v>
      </c>
      <c r="Q61" s="101" t="s">
        <v>22</v>
      </c>
      <c r="R61" s="101" t="s">
        <v>22</v>
      </c>
      <c r="S61" s="101" t="s">
        <v>22</v>
      </c>
      <c r="T61" s="45">
        <v>1</v>
      </c>
    </row>
    <row r="62" spans="1:20" ht="18.75" customHeight="1">
      <c r="A62" s="186" t="s">
        <v>249</v>
      </c>
      <c r="B62" s="186"/>
      <c r="C62" s="187"/>
      <c r="D62" s="116">
        <f t="shared" si="11"/>
        <v>1244</v>
      </c>
      <c r="E62" s="111">
        <f t="shared" si="4"/>
        <v>15784</v>
      </c>
      <c r="F62" s="100">
        <v>465</v>
      </c>
      <c r="G62" s="100">
        <v>979</v>
      </c>
      <c r="H62" s="100">
        <v>270</v>
      </c>
      <c r="I62" s="100">
        <v>1904</v>
      </c>
      <c r="J62" s="100">
        <v>412</v>
      </c>
      <c r="K62" s="100">
        <v>6654</v>
      </c>
      <c r="L62" s="100">
        <v>61</v>
      </c>
      <c r="M62" s="100">
        <v>2245</v>
      </c>
      <c r="N62" s="100">
        <v>22</v>
      </c>
      <c r="O62" s="100">
        <v>1508</v>
      </c>
      <c r="P62" s="100">
        <v>11</v>
      </c>
      <c r="Q62" s="100">
        <v>1605</v>
      </c>
      <c r="R62" s="100">
        <v>2</v>
      </c>
      <c r="S62" s="100">
        <v>889</v>
      </c>
      <c r="T62" s="45">
        <v>1</v>
      </c>
    </row>
    <row r="63" spans="1:20" ht="18.75" customHeight="1">
      <c r="A63" s="186" t="s">
        <v>250</v>
      </c>
      <c r="B63" s="186"/>
      <c r="C63" s="187"/>
      <c r="D63" s="116">
        <f t="shared" si="11"/>
        <v>2235</v>
      </c>
      <c r="E63" s="111">
        <f t="shared" si="4"/>
        <v>5884</v>
      </c>
      <c r="F63" s="100">
        <v>2008</v>
      </c>
      <c r="G63" s="100">
        <v>3563</v>
      </c>
      <c r="H63" s="100">
        <v>169</v>
      </c>
      <c r="I63" s="100">
        <v>1048</v>
      </c>
      <c r="J63" s="100">
        <v>46</v>
      </c>
      <c r="K63" s="100">
        <v>668</v>
      </c>
      <c r="L63" s="100">
        <v>4</v>
      </c>
      <c r="M63" s="100">
        <v>147</v>
      </c>
      <c r="N63" s="100">
        <v>5</v>
      </c>
      <c r="O63" s="100">
        <v>358</v>
      </c>
      <c r="P63" s="101">
        <v>1</v>
      </c>
      <c r="Q63" s="101">
        <v>100</v>
      </c>
      <c r="R63" s="101" t="s">
        <v>22</v>
      </c>
      <c r="S63" s="101" t="s">
        <v>22</v>
      </c>
      <c r="T63" s="45">
        <v>2</v>
      </c>
    </row>
    <row r="64" spans="1:20" ht="18.75" customHeight="1">
      <c r="A64" s="186" t="s">
        <v>251</v>
      </c>
      <c r="B64" s="186"/>
      <c r="C64" s="187"/>
      <c r="D64" s="116">
        <f aca="true" t="shared" si="12" ref="D64:T64">SUM(D65:D88)</f>
        <v>18603</v>
      </c>
      <c r="E64" s="111">
        <f t="shared" si="12"/>
        <v>141080</v>
      </c>
      <c r="F64" s="111">
        <f t="shared" si="12"/>
        <v>12953</v>
      </c>
      <c r="G64" s="111">
        <f t="shared" si="12"/>
        <v>25741</v>
      </c>
      <c r="H64" s="111">
        <f t="shared" si="12"/>
        <v>2940</v>
      </c>
      <c r="I64" s="111">
        <f t="shared" si="12"/>
        <v>19155</v>
      </c>
      <c r="J64" s="111">
        <f t="shared" si="12"/>
        <v>1901</v>
      </c>
      <c r="K64" s="111">
        <f t="shared" si="12"/>
        <v>30627</v>
      </c>
      <c r="L64" s="111">
        <f t="shared" si="12"/>
        <v>325</v>
      </c>
      <c r="M64" s="111">
        <f t="shared" si="12"/>
        <v>12293</v>
      </c>
      <c r="N64" s="111">
        <f t="shared" si="12"/>
        <v>271</v>
      </c>
      <c r="O64" s="111">
        <f t="shared" si="12"/>
        <v>18874</v>
      </c>
      <c r="P64" s="111">
        <f t="shared" si="12"/>
        <v>154</v>
      </c>
      <c r="Q64" s="111">
        <f t="shared" si="12"/>
        <v>23664</v>
      </c>
      <c r="R64" s="111">
        <f t="shared" si="12"/>
        <v>25</v>
      </c>
      <c r="S64" s="111">
        <f t="shared" si="12"/>
        <v>10726</v>
      </c>
      <c r="T64" s="111">
        <f t="shared" si="12"/>
        <v>34</v>
      </c>
    </row>
    <row r="65" spans="1:20" ht="18.75" customHeight="1">
      <c r="A65" s="124"/>
      <c r="B65" s="124"/>
      <c r="C65" s="33" t="s">
        <v>252</v>
      </c>
      <c r="D65" s="118">
        <f>SUM(F65,H65,J65,L65,N65,P65,R65,T65)</f>
        <v>4348</v>
      </c>
      <c r="E65" s="110">
        <f t="shared" si="4"/>
        <v>12230</v>
      </c>
      <c r="F65" s="69">
        <v>3874</v>
      </c>
      <c r="G65" s="69">
        <v>7064</v>
      </c>
      <c r="H65" s="69">
        <v>320</v>
      </c>
      <c r="I65" s="69">
        <v>1988</v>
      </c>
      <c r="J65" s="69">
        <v>131</v>
      </c>
      <c r="K65" s="69">
        <v>1929</v>
      </c>
      <c r="L65" s="69">
        <v>16</v>
      </c>
      <c r="M65" s="69">
        <v>604</v>
      </c>
      <c r="N65" s="69">
        <v>5</v>
      </c>
      <c r="O65" s="69">
        <v>318</v>
      </c>
      <c r="P65" s="125">
        <v>2</v>
      </c>
      <c r="Q65" s="125">
        <v>327</v>
      </c>
      <c r="R65" s="125" t="s">
        <v>22</v>
      </c>
      <c r="S65" s="125" t="s">
        <v>22</v>
      </c>
      <c r="T65" s="125" t="s">
        <v>22</v>
      </c>
    </row>
    <row r="66" spans="1:20" ht="18.75" customHeight="1">
      <c r="A66" s="124"/>
      <c r="B66" s="124"/>
      <c r="C66" s="33" t="s">
        <v>253</v>
      </c>
      <c r="D66" s="118">
        <f aca="true" t="shared" si="13" ref="D66:D88">SUM(F66,H66,J66,L66,N66,P66,R66,T66)</f>
        <v>282</v>
      </c>
      <c r="E66" s="110">
        <f t="shared" si="4"/>
        <v>558</v>
      </c>
      <c r="F66" s="69">
        <v>262</v>
      </c>
      <c r="G66" s="69">
        <v>353</v>
      </c>
      <c r="H66" s="69">
        <v>14</v>
      </c>
      <c r="I66" s="69">
        <v>95</v>
      </c>
      <c r="J66" s="69">
        <v>5</v>
      </c>
      <c r="K66" s="69">
        <v>64</v>
      </c>
      <c r="L66" s="69">
        <v>1</v>
      </c>
      <c r="M66" s="69">
        <v>46</v>
      </c>
      <c r="N66" s="125" t="s">
        <v>22</v>
      </c>
      <c r="O66" s="125" t="s">
        <v>22</v>
      </c>
      <c r="P66" s="125" t="s">
        <v>22</v>
      </c>
      <c r="Q66" s="125" t="s">
        <v>22</v>
      </c>
      <c r="R66" s="125" t="s">
        <v>22</v>
      </c>
      <c r="S66" s="125" t="s">
        <v>22</v>
      </c>
      <c r="T66" s="125" t="s">
        <v>22</v>
      </c>
    </row>
    <row r="67" spans="1:20" ht="18.75" customHeight="1">
      <c r="A67" s="124"/>
      <c r="B67" s="124"/>
      <c r="C67" s="33" t="s">
        <v>254</v>
      </c>
      <c r="D67" s="118">
        <f t="shared" si="13"/>
        <v>557</v>
      </c>
      <c r="E67" s="110">
        <f t="shared" si="4"/>
        <v>3558</v>
      </c>
      <c r="F67" s="69">
        <v>366</v>
      </c>
      <c r="G67" s="69">
        <v>782</v>
      </c>
      <c r="H67" s="69">
        <v>113</v>
      </c>
      <c r="I67" s="69">
        <v>763</v>
      </c>
      <c r="J67" s="69">
        <v>54</v>
      </c>
      <c r="K67" s="69">
        <v>856</v>
      </c>
      <c r="L67" s="69">
        <v>14</v>
      </c>
      <c r="M67" s="69">
        <v>535</v>
      </c>
      <c r="N67" s="69">
        <v>5</v>
      </c>
      <c r="O67" s="69">
        <v>327</v>
      </c>
      <c r="P67" s="125">
        <v>2</v>
      </c>
      <c r="Q67" s="125">
        <v>295</v>
      </c>
      <c r="R67" s="125" t="s">
        <v>22</v>
      </c>
      <c r="S67" s="125" t="s">
        <v>22</v>
      </c>
      <c r="T67" s="1">
        <v>3</v>
      </c>
    </row>
    <row r="68" spans="1:20" ht="18.75" customHeight="1">
      <c r="A68" s="124"/>
      <c r="B68" s="124"/>
      <c r="C68" s="33" t="s">
        <v>255</v>
      </c>
      <c r="D68" s="118">
        <f t="shared" si="13"/>
        <v>977</v>
      </c>
      <c r="E68" s="110">
        <f t="shared" si="4"/>
        <v>14775</v>
      </c>
      <c r="F68" s="69">
        <v>499</v>
      </c>
      <c r="G68" s="69">
        <v>1158</v>
      </c>
      <c r="H68" s="69">
        <v>189</v>
      </c>
      <c r="I68" s="69">
        <v>1249</v>
      </c>
      <c r="J68" s="69">
        <v>170</v>
      </c>
      <c r="K68" s="69">
        <v>2700</v>
      </c>
      <c r="L68" s="69">
        <v>35</v>
      </c>
      <c r="M68" s="69">
        <v>1324</v>
      </c>
      <c r="N68" s="69">
        <v>46</v>
      </c>
      <c r="O68" s="69">
        <v>3269</v>
      </c>
      <c r="P68" s="125">
        <v>28</v>
      </c>
      <c r="Q68" s="125">
        <v>4040</v>
      </c>
      <c r="R68" s="69">
        <v>3</v>
      </c>
      <c r="S68" s="69">
        <v>1035</v>
      </c>
      <c r="T68" s="1">
        <v>7</v>
      </c>
    </row>
    <row r="69" spans="1:20" ht="18.75" customHeight="1">
      <c r="A69" s="124"/>
      <c r="B69" s="124"/>
      <c r="C69" s="33" t="s">
        <v>256</v>
      </c>
      <c r="D69" s="118">
        <f t="shared" si="13"/>
        <v>610</v>
      </c>
      <c r="E69" s="110">
        <f t="shared" si="4"/>
        <v>7572</v>
      </c>
      <c r="F69" s="69">
        <v>274</v>
      </c>
      <c r="G69" s="69">
        <v>603</v>
      </c>
      <c r="H69" s="69">
        <v>142</v>
      </c>
      <c r="I69" s="69">
        <v>957</v>
      </c>
      <c r="J69" s="69">
        <v>135</v>
      </c>
      <c r="K69" s="69">
        <v>2190</v>
      </c>
      <c r="L69" s="69">
        <v>35</v>
      </c>
      <c r="M69" s="69">
        <v>1316</v>
      </c>
      <c r="N69" s="69">
        <v>14</v>
      </c>
      <c r="O69" s="69">
        <v>884</v>
      </c>
      <c r="P69" s="125">
        <v>9</v>
      </c>
      <c r="Q69" s="125">
        <v>1305</v>
      </c>
      <c r="R69" s="69">
        <v>1</v>
      </c>
      <c r="S69" s="69">
        <v>317</v>
      </c>
      <c r="T69" s="125" t="s">
        <v>22</v>
      </c>
    </row>
    <row r="70" spans="1:20" ht="18.75" customHeight="1">
      <c r="A70" s="124"/>
      <c r="B70" s="124"/>
      <c r="C70" s="33" t="s">
        <v>257</v>
      </c>
      <c r="D70" s="118">
        <f t="shared" si="13"/>
        <v>640</v>
      </c>
      <c r="E70" s="110">
        <f t="shared" si="4"/>
        <v>2870</v>
      </c>
      <c r="F70" s="69">
        <v>418</v>
      </c>
      <c r="G70" s="69">
        <v>1018</v>
      </c>
      <c r="H70" s="69">
        <v>167</v>
      </c>
      <c r="I70" s="69">
        <v>1088</v>
      </c>
      <c r="J70" s="69">
        <v>54</v>
      </c>
      <c r="K70" s="69">
        <v>728</v>
      </c>
      <c r="L70" s="69">
        <v>1</v>
      </c>
      <c r="M70" s="69">
        <v>36</v>
      </c>
      <c r="N70" s="125" t="s">
        <v>22</v>
      </c>
      <c r="O70" s="125" t="s">
        <v>22</v>
      </c>
      <c r="P70" s="125" t="s">
        <v>22</v>
      </c>
      <c r="Q70" s="125" t="s">
        <v>22</v>
      </c>
      <c r="R70" s="125" t="s">
        <v>22</v>
      </c>
      <c r="S70" s="125" t="s">
        <v>22</v>
      </c>
      <c r="T70" s="125" t="s">
        <v>22</v>
      </c>
    </row>
    <row r="71" spans="1:20" ht="18.75" customHeight="1">
      <c r="A71" s="124"/>
      <c r="B71" s="124"/>
      <c r="C71" s="33" t="s">
        <v>258</v>
      </c>
      <c r="D71" s="118">
        <f t="shared" si="13"/>
        <v>484</v>
      </c>
      <c r="E71" s="110">
        <f t="shared" si="4"/>
        <v>2778</v>
      </c>
      <c r="F71" s="69">
        <v>365</v>
      </c>
      <c r="G71" s="69">
        <v>715</v>
      </c>
      <c r="H71" s="69">
        <v>73</v>
      </c>
      <c r="I71" s="69">
        <v>463</v>
      </c>
      <c r="J71" s="69">
        <v>36</v>
      </c>
      <c r="K71" s="69">
        <v>605</v>
      </c>
      <c r="L71" s="69">
        <v>6</v>
      </c>
      <c r="M71" s="69">
        <v>243</v>
      </c>
      <c r="N71" s="69">
        <v>3</v>
      </c>
      <c r="O71" s="69">
        <v>238</v>
      </c>
      <c r="P71" s="125" t="s">
        <v>22</v>
      </c>
      <c r="Q71" s="125" t="s">
        <v>22</v>
      </c>
      <c r="R71" s="125">
        <v>1</v>
      </c>
      <c r="S71" s="125">
        <v>514</v>
      </c>
      <c r="T71" s="125" t="s">
        <v>22</v>
      </c>
    </row>
    <row r="72" spans="1:20" ht="18.75" customHeight="1">
      <c r="A72" s="124"/>
      <c r="B72" s="124"/>
      <c r="C72" s="33" t="s">
        <v>259</v>
      </c>
      <c r="D72" s="118">
        <f t="shared" si="13"/>
        <v>403</v>
      </c>
      <c r="E72" s="110">
        <f t="shared" si="4"/>
        <v>3227</v>
      </c>
      <c r="F72" s="69">
        <v>185</v>
      </c>
      <c r="G72" s="69">
        <v>476</v>
      </c>
      <c r="H72" s="69">
        <v>120</v>
      </c>
      <c r="I72" s="69">
        <v>821</v>
      </c>
      <c r="J72" s="69">
        <v>84</v>
      </c>
      <c r="K72" s="69">
        <v>1266</v>
      </c>
      <c r="L72" s="69">
        <v>9</v>
      </c>
      <c r="M72" s="69">
        <v>334</v>
      </c>
      <c r="N72" s="69">
        <v>4</v>
      </c>
      <c r="O72" s="69">
        <v>223</v>
      </c>
      <c r="P72" s="125">
        <v>1</v>
      </c>
      <c r="Q72" s="125">
        <v>107</v>
      </c>
      <c r="R72" s="125" t="s">
        <v>22</v>
      </c>
      <c r="S72" s="125" t="s">
        <v>22</v>
      </c>
      <c r="T72" s="125" t="s">
        <v>22</v>
      </c>
    </row>
    <row r="73" spans="1:20" ht="18.75" customHeight="1">
      <c r="A73" s="124"/>
      <c r="B73" s="124"/>
      <c r="C73" s="33" t="s">
        <v>260</v>
      </c>
      <c r="D73" s="118">
        <f t="shared" si="13"/>
        <v>29</v>
      </c>
      <c r="E73" s="110">
        <f t="shared" si="4"/>
        <v>395</v>
      </c>
      <c r="F73" s="69">
        <v>13</v>
      </c>
      <c r="G73" s="69">
        <v>28</v>
      </c>
      <c r="H73" s="69">
        <v>5</v>
      </c>
      <c r="I73" s="69">
        <v>35</v>
      </c>
      <c r="J73" s="69">
        <v>9</v>
      </c>
      <c r="K73" s="69">
        <v>142</v>
      </c>
      <c r="L73" s="125" t="s">
        <v>22</v>
      </c>
      <c r="M73" s="125" t="s">
        <v>22</v>
      </c>
      <c r="N73" s="125">
        <v>1</v>
      </c>
      <c r="O73" s="125">
        <v>61</v>
      </c>
      <c r="P73" s="125">
        <v>1</v>
      </c>
      <c r="Q73" s="125">
        <v>129</v>
      </c>
      <c r="R73" s="125" t="s">
        <v>22</v>
      </c>
      <c r="S73" s="125" t="s">
        <v>22</v>
      </c>
      <c r="T73" s="125" t="s">
        <v>22</v>
      </c>
    </row>
    <row r="74" spans="1:20" ht="18.75" customHeight="1">
      <c r="A74" s="124"/>
      <c r="B74" s="124"/>
      <c r="C74" s="33" t="s">
        <v>261</v>
      </c>
      <c r="D74" s="118">
        <f t="shared" si="13"/>
        <v>27</v>
      </c>
      <c r="E74" s="110">
        <f t="shared" si="4"/>
        <v>723</v>
      </c>
      <c r="F74" s="69">
        <v>9</v>
      </c>
      <c r="G74" s="69">
        <v>15</v>
      </c>
      <c r="H74" s="69">
        <v>5</v>
      </c>
      <c r="I74" s="69">
        <v>30</v>
      </c>
      <c r="J74" s="69">
        <v>7</v>
      </c>
      <c r="K74" s="69">
        <v>123</v>
      </c>
      <c r="L74" s="69">
        <v>1</v>
      </c>
      <c r="M74" s="69">
        <v>48</v>
      </c>
      <c r="N74" s="69">
        <v>3</v>
      </c>
      <c r="O74" s="69">
        <v>187</v>
      </c>
      <c r="P74" s="125">
        <v>2</v>
      </c>
      <c r="Q74" s="125">
        <v>320</v>
      </c>
      <c r="R74" s="125" t="s">
        <v>22</v>
      </c>
      <c r="S74" s="125" t="s">
        <v>22</v>
      </c>
      <c r="T74" s="125" t="s">
        <v>22</v>
      </c>
    </row>
    <row r="75" spans="1:20" ht="18.75" customHeight="1">
      <c r="A75" s="124"/>
      <c r="B75" s="124"/>
      <c r="C75" s="33" t="s">
        <v>262</v>
      </c>
      <c r="D75" s="118">
        <f t="shared" si="13"/>
        <v>328</v>
      </c>
      <c r="E75" s="110">
        <f t="shared" si="4"/>
        <v>6452</v>
      </c>
      <c r="F75" s="69">
        <v>142</v>
      </c>
      <c r="G75" s="69">
        <v>322</v>
      </c>
      <c r="H75" s="69">
        <v>64</v>
      </c>
      <c r="I75" s="69">
        <v>436</v>
      </c>
      <c r="J75" s="69">
        <v>74</v>
      </c>
      <c r="K75" s="69">
        <v>1307</v>
      </c>
      <c r="L75" s="69">
        <v>18</v>
      </c>
      <c r="M75" s="69">
        <v>686</v>
      </c>
      <c r="N75" s="69">
        <v>14</v>
      </c>
      <c r="O75" s="69">
        <v>1013</v>
      </c>
      <c r="P75" s="125">
        <v>10</v>
      </c>
      <c r="Q75" s="125">
        <v>1459</v>
      </c>
      <c r="R75" s="125">
        <v>3</v>
      </c>
      <c r="S75" s="125">
        <v>1229</v>
      </c>
      <c r="T75" s="1">
        <v>3</v>
      </c>
    </row>
    <row r="76" spans="1:20" ht="18.75" customHeight="1">
      <c r="A76" s="124"/>
      <c r="B76" s="124"/>
      <c r="C76" s="33" t="s">
        <v>263</v>
      </c>
      <c r="D76" s="118">
        <f t="shared" si="13"/>
        <v>84</v>
      </c>
      <c r="E76" s="110">
        <f t="shared" si="4"/>
        <v>667</v>
      </c>
      <c r="F76" s="69">
        <v>43</v>
      </c>
      <c r="G76" s="69">
        <v>110</v>
      </c>
      <c r="H76" s="69">
        <v>19</v>
      </c>
      <c r="I76" s="69">
        <v>129</v>
      </c>
      <c r="J76" s="69">
        <v>19</v>
      </c>
      <c r="K76" s="69">
        <v>331</v>
      </c>
      <c r="L76" s="69">
        <v>1</v>
      </c>
      <c r="M76" s="69">
        <v>30</v>
      </c>
      <c r="N76" s="69">
        <v>1</v>
      </c>
      <c r="O76" s="69">
        <v>67</v>
      </c>
      <c r="P76" s="125" t="s">
        <v>22</v>
      </c>
      <c r="Q76" s="125" t="s">
        <v>22</v>
      </c>
      <c r="R76" s="125" t="s">
        <v>22</v>
      </c>
      <c r="S76" s="125" t="s">
        <v>22</v>
      </c>
      <c r="T76" s="1">
        <v>1</v>
      </c>
    </row>
    <row r="77" spans="1:20" ht="18.75" customHeight="1">
      <c r="A77" s="124"/>
      <c r="B77" s="124"/>
      <c r="C77" s="33" t="s">
        <v>264</v>
      </c>
      <c r="D77" s="118">
        <f t="shared" si="13"/>
        <v>3532</v>
      </c>
      <c r="E77" s="110">
        <f t="shared" si="4"/>
        <v>15042</v>
      </c>
      <c r="F77" s="69">
        <v>2758</v>
      </c>
      <c r="G77" s="69">
        <v>5052</v>
      </c>
      <c r="H77" s="69">
        <v>504</v>
      </c>
      <c r="I77" s="69">
        <v>3213</v>
      </c>
      <c r="J77" s="69">
        <v>220</v>
      </c>
      <c r="K77" s="69">
        <v>3459</v>
      </c>
      <c r="L77" s="69">
        <v>23</v>
      </c>
      <c r="M77" s="69">
        <v>860</v>
      </c>
      <c r="N77" s="69">
        <v>14</v>
      </c>
      <c r="O77" s="69">
        <v>955</v>
      </c>
      <c r="P77" s="125">
        <v>11</v>
      </c>
      <c r="Q77" s="125">
        <v>1503</v>
      </c>
      <c r="R77" s="125" t="s">
        <v>22</v>
      </c>
      <c r="S77" s="125" t="s">
        <v>22</v>
      </c>
      <c r="T77" s="1">
        <v>2</v>
      </c>
    </row>
    <row r="78" spans="1:20" ht="18.75" customHeight="1">
      <c r="A78" s="124"/>
      <c r="B78" s="124"/>
      <c r="C78" s="33" t="s">
        <v>265</v>
      </c>
      <c r="D78" s="118">
        <f t="shared" si="13"/>
        <v>553</v>
      </c>
      <c r="E78" s="110">
        <f t="shared" si="4"/>
        <v>5589</v>
      </c>
      <c r="F78" s="69">
        <v>330</v>
      </c>
      <c r="G78" s="69">
        <v>750</v>
      </c>
      <c r="H78" s="69">
        <v>86</v>
      </c>
      <c r="I78" s="69">
        <v>569</v>
      </c>
      <c r="J78" s="69">
        <v>99</v>
      </c>
      <c r="K78" s="69">
        <v>1509</v>
      </c>
      <c r="L78" s="69">
        <v>18</v>
      </c>
      <c r="M78" s="69">
        <v>698</v>
      </c>
      <c r="N78" s="69">
        <v>10</v>
      </c>
      <c r="O78" s="69">
        <v>762</v>
      </c>
      <c r="P78" s="125">
        <v>7</v>
      </c>
      <c r="Q78" s="125">
        <v>1301</v>
      </c>
      <c r="R78" s="125" t="s">
        <v>22</v>
      </c>
      <c r="S78" s="125" t="s">
        <v>22</v>
      </c>
      <c r="T78" s="1">
        <v>3</v>
      </c>
    </row>
    <row r="79" spans="1:20" ht="18.75" customHeight="1">
      <c r="A79" s="124"/>
      <c r="B79" s="124"/>
      <c r="C79" s="33" t="s">
        <v>266</v>
      </c>
      <c r="D79" s="118">
        <f t="shared" si="13"/>
        <v>636</v>
      </c>
      <c r="E79" s="110">
        <f t="shared" si="4"/>
        <v>14465</v>
      </c>
      <c r="F79" s="69">
        <v>255</v>
      </c>
      <c r="G79" s="69">
        <v>631</v>
      </c>
      <c r="H79" s="69">
        <v>121</v>
      </c>
      <c r="I79" s="69">
        <v>809</v>
      </c>
      <c r="J79" s="69">
        <v>139</v>
      </c>
      <c r="K79" s="69">
        <v>2341</v>
      </c>
      <c r="L79" s="69">
        <v>43</v>
      </c>
      <c r="M79" s="69">
        <v>1644</v>
      </c>
      <c r="N79" s="69">
        <v>45</v>
      </c>
      <c r="O79" s="69">
        <v>3172</v>
      </c>
      <c r="P79" s="125">
        <v>26</v>
      </c>
      <c r="Q79" s="125">
        <v>4079</v>
      </c>
      <c r="R79" s="125">
        <v>5</v>
      </c>
      <c r="S79" s="125">
        <v>1789</v>
      </c>
      <c r="T79" s="1">
        <v>2</v>
      </c>
    </row>
    <row r="80" spans="1:20" ht="18.75" customHeight="1">
      <c r="A80" s="124"/>
      <c r="B80" s="124"/>
      <c r="C80" s="33" t="s">
        <v>267</v>
      </c>
      <c r="D80" s="118">
        <f t="shared" si="13"/>
        <v>136</v>
      </c>
      <c r="E80" s="110">
        <f t="shared" si="4"/>
        <v>1831</v>
      </c>
      <c r="F80" s="69">
        <v>45</v>
      </c>
      <c r="G80" s="69">
        <v>123</v>
      </c>
      <c r="H80" s="69">
        <v>40</v>
      </c>
      <c r="I80" s="69">
        <v>272</v>
      </c>
      <c r="J80" s="69">
        <v>33</v>
      </c>
      <c r="K80" s="69">
        <v>528</v>
      </c>
      <c r="L80" s="69">
        <v>10</v>
      </c>
      <c r="M80" s="69">
        <v>348</v>
      </c>
      <c r="N80" s="69">
        <v>6</v>
      </c>
      <c r="O80" s="69">
        <v>411</v>
      </c>
      <c r="P80" s="125">
        <v>1</v>
      </c>
      <c r="Q80" s="125">
        <v>149</v>
      </c>
      <c r="R80" s="125" t="s">
        <v>22</v>
      </c>
      <c r="S80" s="125" t="s">
        <v>22</v>
      </c>
      <c r="T80" s="1">
        <v>1</v>
      </c>
    </row>
    <row r="81" spans="1:20" ht="18.75" customHeight="1">
      <c r="A81" s="124"/>
      <c r="B81" s="124"/>
      <c r="C81" s="33" t="s">
        <v>268</v>
      </c>
      <c r="D81" s="118">
        <f t="shared" si="13"/>
        <v>2014</v>
      </c>
      <c r="E81" s="110">
        <f t="shared" si="4"/>
        <v>24715</v>
      </c>
      <c r="F81" s="69">
        <v>997</v>
      </c>
      <c r="G81" s="69">
        <v>2127</v>
      </c>
      <c r="H81" s="69">
        <v>657</v>
      </c>
      <c r="I81" s="69">
        <v>4318</v>
      </c>
      <c r="J81" s="69">
        <v>241</v>
      </c>
      <c r="K81" s="69">
        <v>3635</v>
      </c>
      <c r="L81" s="69">
        <v>33</v>
      </c>
      <c r="M81" s="69">
        <v>1305</v>
      </c>
      <c r="N81" s="69">
        <v>41</v>
      </c>
      <c r="O81" s="69">
        <v>2929</v>
      </c>
      <c r="P81" s="125">
        <v>35</v>
      </c>
      <c r="Q81" s="125">
        <v>5840</v>
      </c>
      <c r="R81" s="125">
        <v>9</v>
      </c>
      <c r="S81" s="125">
        <v>4561</v>
      </c>
      <c r="T81" s="1">
        <v>1</v>
      </c>
    </row>
    <row r="82" spans="1:20" ht="18.75" customHeight="1">
      <c r="A82" s="124"/>
      <c r="B82" s="124"/>
      <c r="C82" s="33" t="s">
        <v>269</v>
      </c>
      <c r="D82" s="118">
        <f t="shared" si="13"/>
        <v>6</v>
      </c>
      <c r="E82" s="110">
        <f t="shared" si="4"/>
        <v>26</v>
      </c>
      <c r="F82" s="69">
        <v>3</v>
      </c>
      <c r="G82" s="69">
        <v>6</v>
      </c>
      <c r="H82" s="125">
        <v>2</v>
      </c>
      <c r="I82" s="125">
        <v>10</v>
      </c>
      <c r="J82" s="69">
        <v>1</v>
      </c>
      <c r="K82" s="69">
        <v>10</v>
      </c>
      <c r="L82" s="125" t="s">
        <v>22</v>
      </c>
      <c r="M82" s="125" t="s">
        <v>22</v>
      </c>
      <c r="N82" s="125" t="s">
        <v>22</v>
      </c>
      <c r="O82" s="125" t="s">
        <v>22</v>
      </c>
      <c r="P82" s="125" t="s">
        <v>22</v>
      </c>
      <c r="Q82" s="125" t="s">
        <v>22</v>
      </c>
      <c r="R82" s="125" t="s">
        <v>22</v>
      </c>
      <c r="S82" s="125" t="s">
        <v>22</v>
      </c>
      <c r="T82" s="125" t="s">
        <v>22</v>
      </c>
    </row>
    <row r="83" spans="1:20" ht="18.75" customHeight="1">
      <c r="A83" s="124"/>
      <c r="B83" s="124"/>
      <c r="C83" s="33" t="s">
        <v>270</v>
      </c>
      <c r="D83" s="118">
        <f t="shared" si="13"/>
        <v>498</v>
      </c>
      <c r="E83" s="110">
        <f aca="true" t="shared" si="14" ref="E83:E88">SUM(G83,I83,K83,M83,O83,Q83,S83)</f>
        <v>10789</v>
      </c>
      <c r="F83" s="69">
        <v>108</v>
      </c>
      <c r="G83" s="69">
        <v>287</v>
      </c>
      <c r="H83" s="69">
        <v>72</v>
      </c>
      <c r="I83" s="69">
        <v>469</v>
      </c>
      <c r="J83" s="69">
        <v>231</v>
      </c>
      <c r="K83" s="69">
        <v>4348</v>
      </c>
      <c r="L83" s="69">
        <v>37</v>
      </c>
      <c r="M83" s="69">
        <v>1347</v>
      </c>
      <c r="N83" s="69">
        <v>39</v>
      </c>
      <c r="O83" s="69">
        <v>2634</v>
      </c>
      <c r="P83" s="125">
        <v>10</v>
      </c>
      <c r="Q83" s="125">
        <v>1379</v>
      </c>
      <c r="R83" s="125">
        <v>1</v>
      </c>
      <c r="S83" s="125">
        <v>325</v>
      </c>
      <c r="T83" s="125" t="s">
        <v>22</v>
      </c>
    </row>
    <row r="84" spans="1:20" ht="18.75" customHeight="1">
      <c r="A84" s="124"/>
      <c r="B84" s="124"/>
      <c r="C84" s="33" t="s">
        <v>271</v>
      </c>
      <c r="D84" s="118">
        <f t="shared" si="13"/>
        <v>275</v>
      </c>
      <c r="E84" s="110">
        <f t="shared" si="14"/>
        <v>5877</v>
      </c>
      <c r="F84" s="69">
        <v>93</v>
      </c>
      <c r="G84" s="69">
        <v>223</v>
      </c>
      <c r="H84" s="69">
        <v>46</v>
      </c>
      <c r="I84" s="69">
        <v>308</v>
      </c>
      <c r="J84" s="69">
        <v>96</v>
      </c>
      <c r="K84" s="69">
        <v>1533</v>
      </c>
      <c r="L84" s="69">
        <v>15</v>
      </c>
      <c r="M84" s="69">
        <v>565</v>
      </c>
      <c r="N84" s="69">
        <v>15</v>
      </c>
      <c r="O84" s="69">
        <v>1030</v>
      </c>
      <c r="P84" s="125">
        <v>8</v>
      </c>
      <c r="Q84" s="125">
        <v>1262</v>
      </c>
      <c r="R84" s="125">
        <v>2</v>
      </c>
      <c r="S84" s="125">
        <v>956</v>
      </c>
      <c r="T84" s="125" t="s">
        <v>22</v>
      </c>
    </row>
    <row r="85" spans="1:20" ht="18.75" customHeight="1">
      <c r="A85" s="124"/>
      <c r="B85" s="124"/>
      <c r="C85" s="33" t="s">
        <v>272</v>
      </c>
      <c r="D85" s="118">
        <f t="shared" si="13"/>
        <v>17</v>
      </c>
      <c r="E85" s="110">
        <f t="shared" si="14"/>
        <v>232</v>
      </c>
      <c r="F85" s="69">
        <v>4</v>
      </c>
      <c r="G85" s="69">
        <v>9</v>
      </c>
      <c r="H85" s="125">
        <v>6</v>
      </c>
      <c r="I85" s="125">
        <v>36</v>
      </c>
      <c r="J85" s="69">
        <v>6</v>
      </c>
      <c r="K85" s="69">
        <v>95</v>
      </c>
      <c r="L85" s="125" t="s">
        <v>22</v>
      </c>
      <c r="M85" s="125" t="s">
        <v>22</v>
      </c>
      <c r="N85" s="125">
        <v>1</v>
      </c>
      <c r="O85" s="125">
        <v>92</v>
      </c>
      <c r="P85" s="125" t="s">
        <v>22</v>
      </c>
      <c r="Q85" s="125" t="s">
        <v>22</v>
      </c>
      <c r="R85" s="125" t="s">
        <v>22</v>
      </c>
      <c r="S85" s="125" t="s">
        <v>22</v>
      </c>
      <c r="T85" s="125" t="s">
        <v>22</v>
      </c>
    </row>
    <row r="86" spans="1:20" ht="18.75" customHeight="1">
      <c r="A86" s="124"/>
      <c r="B86" s="124"/>
      <c r="C86" s="33" t="s">
        <v>273</v>
      </c>
      <c r="D86" s="118">
        <f t="shared" si="13"/>
        <v>1600</v>
      </c>
      <c r="E86" s="110">
        <f t="shared" si="14"/>
        <v>4189</v>
      </c>
      <c r="F86" s="69">
        <v>1480</v>
      </c>
      <c r="G86" s="69">
        <v>3118</v>
      </c>
      <c r="H86" s="69">
        <v>90</v>
      </c>
      <c r="I86" s="69">
        <v>561</v>
      </c>
      <c r="J86" s="69">
        <v>24</v>
      </c>
      <c r="K86" s="69">
        <v>377</v>
      </c>
      <c r="L86" s="69">
        <v>4</v>
      </c>
      <c r="M86" s="69">
        <v>133</v>
      </c>
      <c r="N86" s="125" t="s">
        <v>22</v>
      </c>
      <c r="O86" s="125" t="s">
        <v>22</v>
      </c>
      <c r="P86" s="125" t="s">
        <v>22</v>
      </c>
      <c r="Q86" s="125" t="s">
        <v>22</v>
      </c>
      <c r="R86" s="125" t="s">
        <v>22</v>
      </c>
      <c r="S86" s="125" t="s">
        <v>22</v>
      </c>
      <c r="T86" s="1">
        <v>2</v>
      </c>
    </row>
    <row r="87" spans="1:20" ht="18.75" customHeight="1">
      <c r="A87" s="124"/>
      <c r="B87" s="124"/>
      <c r="C87" s="33" t="s">
        <v>274</v>
      </c>
      <c r="D87" s="118">
        <f t="shared" si="13"/>
        <v>536</v>
      </c>
      <c r="E87" s="110">
        <f t="shared" si="14"/>
        <v>2406</v>
      </c>
      <c r="F87" s="69">
        <v>407</v>
      </c>
      <c r="G87" s="69">
        <v>729</v>
      </c>
      <c r="H87" s="1">
        <v>82</v>
      </c>
      <c r="I87" s="1">
        <v>519</v>
      </c>
      <c r="J87" s="69">
        <v>29</v>
      </c>
      <c r="K87" s="69">
        <v>496</v>
      </c>
      <c r="L87" s="69">
        <v>5</v>
      </c>
      <c r="M87" s="69">
        <v>191</v>
      </c>
      <c r="N87" s="69">
        <v>4</v>
      </c>
      <c r="O87" s="69">
        <v>302</v>
      </c>
      <c r="P87" s="125">
        <v>1</v>
      </c>
      <c r="Q87" s="125">
        <v>169</v>
      </c>
      <c r="R87" s="125" t="s">
        <v>22</v>
      </c>
      <c r="S87" s="125" t="s">
        <v>22</v>
      </c>
      <c r="T87" s="1">
        <v>8</v>
      </c>
    </row>
    <row r="88" spans="1:20" ht="18.75" customHeight="1">
      <c r="A88" s="127"/>
      <c r="B88" s="127"/>
      <c r="C88" s="131" t="s">
        <v>275</v>
      </c>
      <c r="D88" s="121">
        <f t="shared" si="13"/>
        <v>31</v>
      </c>
      <c r="E88" s="121">
        <f t="shared" si="14"/>
        <v>114</v>
      </c>
      <c r="F88" s="128">
        <v>23</v>
      </c>
      <c r="G88" s="128">
        <v>42</v>
      </c>
      <c r="H88" s="128">
        <v>3</v>
      </c>
      <c r="I88" s="128">
        <v>17</v>
      </c>
      <c r="J88" s="128">
        <v>4</v>
      </c>
      <c r="K88" s="128">
        <v>55</v>
      </c>
      <c r="L88" s="129" t="s">
        <v>22</v>
      </c>
      <c r="M88" s="129" t="s">
        <v>22</v>
      </c>
      <c r="N88" s="129" t="s">
        <v>22</v>
      </c>
      <c r="O88" s="129" t="s">
        <v>22</v>
      </c>
      <c r="P88" s="129" t="s">
        <v>22</v>
      </c>
      <c r="Q88" s="129" t="s">
        <v>22</v>
      </c>
      <c r="R88" s="129" t="s">
        <v>22</v>
      </c>
      <c r="S88" s="129" t="s">
        <v>22</v>
      </c>
      <c r="T88" s="35">
        <v>1</v>
      </c>
    </row>
    <row r="89" spans="1:20" ht="18.75" customHeight="1">
      <c r="A89" s="25" t="s">
        <v>276</v>
      </c>
      <c r="B89" s="106"/>
      <c r="C89" s="106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</row>
    <row r="90" spans="1:20" ht="18.75" customHeight="1">
      <c r="A90" s="25" t="s">
        <v>277</v>
      </c>
      <c r="B90" s="106"/>
      <c r="C90" s="106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</row>
    <row r="91" spans="1:20" ht="18.75" customHeight="1">
      <c r="A91" s="106" t="s">
        <v>24</v>
      </c>
      <c r="B91" s="106"/>
      <c r="C91" s="106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</row>
  </sheetData>
  <sheetProtection/>
  <mergeCells count="48">
    <mergeCell ref="A63:C63"/>
    <mergeCell ref="A64:C64"/>
    <mergeCell ref="A45:C45"/>
    <mergeCell ref="A46:C46"/>
    <mergeCell ref="B47:C47"/>
    <mergeCell ref="B54:C54"/>
    <mergeCell ref="B61:C61"/>
    <mergeCell ref="A62:C62"/>
    <mergeCell ref="B15:C15"/>
    <mergeCell ref="A17:C17"/>
    <mergeCell ref="B18:C18"/>
    <mergeCell ref="B19:C19"/>
    <mergeCell ref="B20:C20"/>
    <mergeCell ref="A44:C44"/>
    <mergeCell ref="A9:C9"/>
    <mergeCell ref="A10:C10"/>
    <mergeCell ref="B11:C11"/>
    <mergeCell ref="A12:C12"/>
    <mergeCell ref="B13:C13"/>
    <mergeCell ref="B14:C14"/>
    <mergeCell ref="P5:P6"/>
    <mergeCell ref="Q5:Q6"/>
    <mergeCell ref="R5:R6"/>
    <mergeCell ref="S5:S6"/>
    <mergeCell ref="T5:T6"/>
    <mergeCell ref="A8:C8"/>
    <mergeCell ref="J5:J6"/>
    <mergeCell ref="K5:K6"/>
    <mergeCell ref="L5:L6"/>
    <mergeCell ref="M5:M6"/>
    <mergeCell ref="N5:N6"/>
    <mergeCell ref="O5:O6"/>
    <mergeCell ref="D5:D6"/>
    <mergeCell ref="E5:E6"/>
    <mergeCell ref="F5:F6"/>
    <mergeCell ref="G5:G6"/>
    <mergeCell ref="H5:H6"/>
    <mergeCell ref="I5:I6"/>
    <mergeCell ref="A2:T2"/>
    <mergeCell ref="A4:C6"/>
    <mergeCell ref="D4:E4"/>
    <mergeCell ref="F4:G4"/>
    <mergeCell ref="H4:I4"/>
    <mergeCell ref="J4:K4"/>
    <mergeCell ref="L4:M4"/>
    <mergeCell ref="N4:O4"/>
    <mergeCell ref="P4:Q4"/>
    <mergeCell ref="R4:S4"/>
  </mergeCells>
  <printOptions verticalCentered="1"/>
  <pageMargins left="1.1023622047244095" right="0.31496062992125984" top="0.15748031496062992" bottom="0.15748031496062992" header="0" footer="0"/>
  <pageSetup horizontalDpi="600" verticalDpi="600" orientation="landscape" paperSize="8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石川県統計課</dc:creator>
  <cp:keywords/>
  <dc:description/>
  <cp:lastModifiedBy>yutaka-k</cp:lastModifiedBy>
  <cp:lastPrinted>2013-05-13T23:57:12Z</cp:lastPrinted>
  <dcterms:created xsi:type="dcterms:W3CDTF">1998-06-25T06:40:11Z</dcterms:created>
  <dcterms:modified xsi:type="dcterms:W3CDTF">2013-05-13T23:58:14Z</dcterms:modified>
  <cp:category/>
  <cp:version/>
  <cp:contentType/>
  <cp:contentStatus/>
</cp:coreProperties>
</file>