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690" windowHeight="6465" activeTab="5"/>
  </bookViews>
  <sheets>
    <sheet name="133,134" sheetId="1" r:id="rId1"/>
    <sheet name="135,136,137" sheetId="2" r:id="rId2"/>
    <sheet name="138,139" sheetId="3" r:id="rId3"/>
    <sheet name="140" sheetId="4" r:id="rId4"/>
    <sheet name="141,142,143,144" sheetId="5" r:id="rId5"/>
    <sheet name="145" sheetId="6" r:id="rId6"/>
  </sheets>
  <definedNames>
    <definedName name="_xlnm.Print_Area" localSheetId="0">'133,134'!$A$1:$R$53</definedName>
    <definedName name="_xlnm.Print_Area" localSheetId="1">'135,136,137'!$A$1:$T$55</definedName>
    <definedName name="_xlnm.Print_Area" localSheetId="2">'138,139'!$A$1:$AA$69</definedName>
    <definedName name="_xlnm.Print_Area" localSheetId="3">'140'!$A$1:$AI$75</definedName>
    <definedName name="_xlnm.Print_Area" localSheetId="4">'141,142,143,144'!$A$1:$W$76</definedName>
    <definedName name="_xlnm.Print_Area" localSheetId="5">'145'!$A$1:$N$65</definedName>
  </definedNames>
  <calcPr fullCalcOnLoad="1"/>
</workbook>
</file>

<file path=xl/sharedStrings.xml><?xml version="1.0" encoding="utf-8"?>
<sst xmlns="http://schemas.openxmlformats.org/spreadsheetml/2006/main" count="1337" uniqueCount="510">
  <si>
    <t>（単位：金額　千円）</t>
  </si>
  <si>
    <t>件数</t>
  </si>
  <si>
    <t>金額</t>
  </si>
  <si>
    <t>―</t>
  </si>
  <si>
    <t>訪問看護療養費</t>
  </si>
  <si>
    <t>出産育児一時金</t>
  </si>
  <si>
    <t>入院時食事療養費</t>
  </si>
  <si>
    <t>埋葬料　　                （家族埋葬料を含む）</t>
  </si>
  <si>
    <t>分娩費　               　　（配偶者分娩費を含む）</t>
  </si>
  <si>
    <r>
      <t>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 xml:space="preserve"> 年 度</t>
    </r>
  </si>
  <si>
    <r>
      <t>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 xml:space="preserve"> 年 度</t>
    </r>
  </si>
  <si>
    <r>
      <t>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 xml:space="preserve"> 年 度</t>
    </r>
  </si>
  <si>
    <t>世帯合算高額療養費</t>
  </si>
  <si>
    <t>資料　石川社会保険事務局「社会保険事業年報」</t>
  </si>
  <si>
    <t>（１）　適　　用　　状　　況</t>
  </si>
  <si>
    <t>事業所数</t>
  </si>
  <si>
    <t>平成９年度</t>
  </si>
  <si>
    <r>
      <t>1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 xml:space="preserve"> 年 度</t>
    </r>
  </si>
  <si>
    <t>区　　　　　　　分</t>
  </si>
  <si>
    <t>１３３　　政　府　管　掌　健　康　保　険</t>
  </si>
  <si>
    <t>１３３　　政　府　管　掌　健　康　保　険（つづき）</t>
  </si>
  <si>
    <t>平成９年度</t>
  </si>
  <si>
    <r>
      <t>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 xml:space="preserve"> 年 度</t>
    </r>
  </si>
  <si>
    <r>
      <t>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 xml:space="preserve"> 年 度</t>
    </r>
  </si>
  <si>
    <r>
      <t>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 xml:space="preserve"> 年 度</t>
    </r>
  </si>
  <si>
    <r>
      <t>1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 xml:space="preserve"> 年 度</t>
    </r>
  </si>
  <si>
    <t>（２）　給　　付　　状　　況</t>
  </si>
  <si>
    <t>項　　　　　　　目</t>
  </si>
  <si>
    <t>一般診療</t>
  </si>
  <si>
    <t>歯科診療</t>
  </si>
  <si>
    <t>薬剤</t>
  </si>
  <si>
    <t>療養費</t>
  </si>
  <si>
    <t>高額療養費</t>
  </si>
  <si>
    <t>看護費</t>
  </si>
  <si>
    <t>移送費</t>
  </si>
  <si>
    <t>傷病手当金</t>
  </si>
  <si>
    <t>出産手当金</t>
  </si>
  <si>
    <t>２０　　　社　　　　　会　　　　　保　　　　　障</t>
  </si>
  <si>
    <t>被保険者数（人）</t>
  </si>
  <si>
    <t>平均標準報酬月額（円）</t>
  </si>
  <si>
    <t>総　　　　　　　　数</t>
  </si>
  <si>
    <t>資料　石川県医療対策課</t>
  </si>
  <si>
    <r>
      <t>1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 xml:space="preserve"> 年 度</t>
    </r>
  </si>
  <si>
    <r>
      <t>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 xml:space="preserve"> 年 度</t>
    </r>
  </si>
  <si>
    <r>
      <t>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 xml:space="preserve"> 年 度</t>
    </r>
  </si>
  <si>
    <r>
      <t>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 xml:space="preserve"> 年 度</t>
    </r>
  </si>
  <si>
    <t>平成９年度</t>
  </si>
  <si>
    <t>区　　　　　　分</t>
  </si>
  <si>
    <r>
      <t xml:space="preserve">（１）　適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用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　状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況</t>
    </r>
  </si>
  <si>
    <t>１３４　　国　民　健　康　保　険</t>
  </si>
  <si>
    <t>注　　老人保健医療給付対象者を除く。</t>
  </si>
  <si>
    <t>歯科</t>
  </si>
  <si>
    <t>入院外</t>
  </si>
  <si>
    <t>入院</t>
  </si>
  <si>
    <t>１件当たり日数</t>
  </si>
  <si>
    <t>金額</t>
  </si>
  <si>
    <t>件数</t>
  </si>
  <si>
    <t>その他　　　　（任意給付）</t>
  </si>
  <si>
    <t>葬祭給付</t>
  </si>
  <si>
    <t>出産育児一時金　</t>
  </si>
  <si>
    <t>高額療養費</t>
  </si>
  <si>
    <t>移送費</t>
  </si>
  <si>
    <t>療養費等</t>
  </si>
  <si>
    <t>食事療養費</t>
  </si>
  <si>
    <t>訪問看護</t>
  </si>
  <si>
    <t>薬剤の給付</t>
  </si>
  <si>
    <t>歯科給付</t>
  </si>
  <si>
    <t>入院外給付</t>
  </si>
  <si>
    <t>入院給付</t>
  </si>
  <si>
    <t>総数</t>
  </si>
  <si>
    <t>項　　　　　　目</t>
  </si>
  <si>
    <t>（単位：金額  千円）</t>
  </si>
  <si>
    <r>
      <t>（２）　給　 付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状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況</t>
    </r>
  </si>
  <si>
    <t>１３４　　国　民　健　康　保　険（つづき）</t>
  </si>
  <si>
    <t>区　　　　分</t>
  </si>
  <si>
    <t>総　人　口（人）</t>
  </si>
  <si>
    <t>加　入　率（％）</t>
  </si>
  <si>
    <t>資料　石川社会保険事務局「社会保険事業年報」</t>
  </si>
  <si>
    <r>
      <t xml:space="preserve">（１）　適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用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状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況</t>
    </r>
  </si>
  <si>
    <t>１３５　　厚　　生　　年　　金　　保　　険　　</t>
  </si>
  <si>
    <t>　２　通算老齢年金（退職）には特例老齢年金を、通算遺族年金には特例遺族年金を含む。</t>
  </si>
  <si>
    <t>注１　受給権者数及び金額には支給停止者分を含む。</t>
  </si>
  <si>
    <t>金　　　額</t>
  </si>
  <si>
    <t>受給権者数</t>
  </si>
  <si>
    <t>（別計）　　　　　　　脱退手当金</t>
  </si>
  <si>
    <t>遺族厚生年金</t>
  </si>
  <si>
    <t>金　　　額</t>
  </si>
  <si>
    <t>障害厚生年金</t>
  </si>
  <si>
    <t>老齢厚生年金</t>
  </si>
  <si>
    <t>通算遺族年金</t>
  </si>
  <si>
    <t>（寡婦、かん夫、遺児を含む）</t>
  </si>
  <si>
    <t>受給権者数</t>
  </si>
  <si>
    <t>遺　族　年　金</t>
  </si>
  <si>
    <t>障　害　年　金</t>
  </si>
  <si>
    <t>通算老齢年金</t>
  </si>
  <si>
    <t>老　齢　年　金</t>
  </si>
  <si>
    <t>（単位：人、金額　千円）</t>
  </si>
  <si>
    <r>
      <t>（２）　給 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付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状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況</t>
    </r>
  </si>
  <si>
    <t>１３５　　厚　　生　　年　　金　　保　　険（つづき）</t>
  </si>
  <si>
    <t>総　　数</t>
  </si>
  <si>
    <t>項　　　　　　　　　目</t>
  </si>
  <si>
    <r>
      <t xml:space="preserve">事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業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所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数</t>
    </r>
  </si>
  <si>
    <t>被 保 険 者 数 ( 人 ）</t>
  </si>
  <si>
    <t>資料　石川社会保険事務局「社会保険事業年報」</t>
  </si>
  <si>
    <t>　２　被保険者数は普通保険の年度平均人数である。</t>
  </si>
  <si>
    <r>
      <t>注１　船舶数は1</t>
    </r>
    <r>
      <rPr>
        <sz val="12"/>
        <rFont val="ＭＳ 明朝"/>
        <family val="1"/>
      </rPr>
      <t>0月末日現在</t>
    </r>
  </si>
  <si>
    <t>金額（千円）</t>
  </si>
  <si>
    <t>件　　　数</t>
  </si>
  <si>
    <t>年金給付</t>
  </si>
  <si>
    <r>
      <t>保 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料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収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納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済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額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（千円）</t>
    </r>
  </si>
  <si>
    <t>厚生年金保険</t>
  </si>
  <si>
    <t>失業給付</t>
  </si>
  <si>
    <t>失業保険</t>
  </si>
  <si>
    <t>普通保険</t>
  </si>
  <si>
    <t>疾病給付</t>
  </si>
  <si>
    <r>
      <t>被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保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険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者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数（人）</t>
    </r>
    <r>
      <rPr>
        <sz val="12"/>
        <rFont val="ＭＳ 明朝"/>
        <family val="1"/>
      </rPr>
      <t xml:space="preserve"> </t>
    </r>
  </si>
  <si>
    <r>
      <t>船　　　舶　　　</t>
    </r>
    <r>
      <rPr>
        <sz val="12"/>
        <rFont val="ＭＳ 明朝"/>
        <family val="1"/>
      </rPr>
      <t>数（隻）</t>
    </r>
  </si>
  <si>
    <t>総計</t>
  </si>
  <si>
    <t>保険給付状況</t>
  </si>
  <si>
    <t>船 舶 所 有 者 数（人）</t>
  </si>
  <si>
    <t>１３６　　船　　員　　保　　険</t>
  </si>
  <si>
    <r>
      <t>平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均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標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準　　　　　　報酬月額（円）</t>
    </r>
  </si>
  <si>
    <r>
      <t xml:space="preserve">適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用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状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況</t>
    </r>
  </si>
  <si>
    <r>
      <t xml:space="preserve">項　　　　　　　　 </t>
    </r>
    <r>
      <rPr>
        <sz val="12"/>
        <rFont val="ＭＳ 明朝"/>
        <family val="1"/>
      </rPr>
      <t xml:space="preserve">       </t>
    </r>
    <r>
      <rPr>
        <sz val="12"/>
        <rFont val="ＭＳ 明朝"/>
        <family val="1"/>
      </rPr>
      <t>目</t>
    </r>
  </si>
  <si>
    <r>
      <t xml:space="preserve">項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　　　　　　　目</t>
    </r>
  </si>
  <si>
    <t>区　　　分</t>
  </si>
  <si>
    <t>１３７　　国　　民　　年　　金</t>
  </si>
  <si>
    <t>注　　老齢福祉年金には支給停止者分を除く。</t>
  </si>
  <si>
    <t>老齢福祉年金</t>
  </si>
  <si>
    <t>死亡一時金</t>
  </si>
  <si>
    <t>（別　計）</t>
  </si>
  <si>
    <t>遺族基礎年金</t>
  </si>
  <si>
    <t>遺 児 年 金</t>
  </si>
  <si>
    <t>寡 婦 年 金</t>
  </si>
  <si>
    <t>母 子 年 金</t>
  </si>
  <si>
    <t>遺　族　給　付</t>
  </si>
  <si>
    <t>障害基礎年金</t>
  </si>
  <si>
    <t>障 害 年 金</t>
  </si>
  <si>
    <r>
      <t>障害</t>
    </r>
    <r>
      <rPr>
        <sz val="12"/>
        <rFont val="ＭＳ 明朝"/>
        <family val="1"/>
      </rPr>
      <t>給</t>
    </r>
    <r>
      <rPr>
        <sz val="12"/>
        <rFont val="ＭＳ 明朝"/>
        <family val="1"/>
      </rPr>
      <t>付</t>
    </r>
  </si>
  <si>
    <t>老齢基礎年金</t>
  </si>
  <si>
    <t>通算老齢年金</t>
  </si>
  <si>
    <t>５ 年 年 金</t>
  </si>
  <si>
    <t>老 齢 年 金</t>
  </si>
  <si>
    <t>老　齢　給　付</t>
  </si>
  <si>
    <t>（単位：金額　千円）</t>
  </si>
  <si>
    <t>（２）　給　　付　　状　　況</t>
  </si>
  <si>
    <t>１３７　　国　民　年　金（つづき）</t>
  </si>
  <si>
    <t>総         数</t>
  </si>
  <si>
    <t>資料　石川労働局「業務概要」</t>
  </si>
  <si>
    <t>―</t>
  </si>
  <si>
    <t>分類不能</t>
  </si>
  <si>
    <t>公              務</t>
  </si>
  <si>
    <t>サ  ー  ビ  ス  業</t>
  </si>
  <si>
    <t>金融・保険業、不動産業</t>
  </si>
  <si>
    <t>卸 売  ・ 小 売 業、飲食店</t>
  </si>
  <si>
    <t>運輸･通信業</t>
  </si>
  <si>
    <t>電気・ガス・熱供給・水道業</t>
  </si>
  <si>
    <t>その他</t>
  </si>
  <si>
    <t>精密機械器具</t>
  </si>
  <si>
    <t>輸送用機械器具</t>
  </si>
  <si>
    <t>電気機械器具</t>
  </si>
  <si>
    <t>一般機械器具</t>
  </si>
  <si>
    <t>金属製品</t>
  </si>
  <si>
    <t>非鉄金属</t>
  </si>
  <si>
    <t>鉄      鋼      業</t>
  </si>
  <si>
    <t>窯業・土石製品</t>
  </si>
  <si>
    <t>なめし革・同製品・毛皮</t>
  </si>
  <si>
    <t>ゴム製品</t>
  </si>
  <si>
    <t>石油製品・石炭製品</t>
  </si>
  <si>
    <t>化学工業</t>
  </si>
  <si>
    <t>出版・印刷・同関連産業</t>
  </si>
  <si>
    <t>パルプ・紙・紙加工品</t>
  </si>
  <si>
    <t>家具・装備品</t>
  </si>
  <si>
    <t>木材・木製品</t>
  </si>
  <si>
    <t>衣服・その他の繊維製品</t>
  </si>
  <si>
    <t>繊維工業</t>
  </si>
  <si>
    <t>食料品、飲料・たばこ・飼料</t>
  </si>
  <si>
    <t>製　　　　造　　　　業</t>
  </si>
  <si>
    <t>建　　　　設　　　　業</t>
  </si>
  <si>
    <t>鉱　　　　　　　　　業</t>
  </si>
  <si>
    <t>漁業</t>
  </si>
  <si>
    <t>林業</t>
  </si>
  <si>
    <t>農　　　　　　　　　業</t>
  </si>
  <si>
    <t>13</t>
  </si>
  <si>
    <r>
      <t>1</t>
    </r>
    <r>
      <rPr>
        <sz val="12"/>
        <rFont val="ＭＳ 明朝"/>
        <family val="1"/>
      </rPr>
      <t>2</t>
    </r>
  </si>
  <si>
    <r>
      <t>1</t>
    </r>
    <r>
      <rPr>
        <sz val="12"/>
        <rFont val="ＭＳ 明朝"/>
        <family val="1"/>
      </rPr>
      <t>1</t>
    </r>
  </si>
  <si>
    <t>10</t>
  </si>
  <si>
    <r>
      <t xml:space="preserve">平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成</t>
    </r>
    <r>
      <rPr>
        <sz val="12"/>
        <rFont val="ＭＳ 明朝"/>
        <family val="1"/>
      </rPr>
      <t xml:space="preserve">  ９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度</t>
    </r>
  </si>
  <si>
    <t>以   上</t>
  </si>
  <si>
    <t>４９９</t>
  </si>
  <si>
    <t>９９</t>
  </si>
  <si>
    <t>２９</t>
  </si>
  <si>
    <t>以   上</t>
  </si>
  <si>
    <t>５００人</t>
  </si>
  <si>
    <t>１００～</t>
  </si>
  <si>
    <r>
      <t>３０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</t>
    </r>
  </si>
  <si>
    <r>
      <t xml:space="preserve"> </t>
    </r>
    <r>
      <rPr>
        <sz val="12"/>
        <rFont val="ＭＳ 明朝"/>
        <family val="1"/>
      </rPr>
      <t>５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</t>
    </r>
  </si>
  <si>
    <r>
      <t>４  人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　　以　下</t>
    </r>
  </si>
  <si>
    <t>総　数</t>
  </si>
  <si>
    <t>５００人</t>
  </si>
  <si>
    <t>被　　保　　険　　者　　数　　（人）</t>
  </si>
  <si>
    <t>事　　　　業　　　　所　　　　数　　(所)</t>
  </si>
  <si>
    <t>年　度　別　及　び　　　　　　　産　　　業　　　別</t>
  </si>
  <si>
    <t xml:space="preserve">（１）　産 業 別、規 模 別 適 用 事 業 所 数 及 び 被 保 険 者 数 </t>
  </si>
  <si>
    <t>１３８　　　雇　 　　 　用  　　　　保　 　　 　険</t>
  </si>
  <si>
    <t>注　　受給者実人員は月平均人数</t>
  </si>
  <si>
    <t>12</t>
  </si>
  <si>
    <t>11</t>
  </si>
  <si>
    <r>
      <t>平 成</t>
    </r>
    <r>
      <rPr>
        <sz val="12"/>
        <rFont val="ＭＳ 明朝"/>
        <family val="1"/>
      </rPr>
      <t xml:space="preserve"> ９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</si>
  <si>
    <t>支 給 金 額</t>
  </si>
  <si>
    <t>受給者実人員</t>
  </si>
  <si>
    <r>
      <t>高年齢求職者　　　　　　　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付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金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額</t>
    </r>
  </si>
  <si>
    <r>
      <t>基　本　手　当</t>
    </r>
    <r>
      <rPr>
        <sz val="12"/>
        <rFont val="ＭＳ 明朝"/>
        <family val="1"/>
      </rPr>
      <t xml:space="preserve"> </t>
    </r>
  </si>
  <si>
    <r>
      <t>就 職 促 進　　　　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付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金</t>
    </r>
    <r>
      <rPr>
        <sz val="12"/>
        <rFont val="ＭＳ 明朝"/>
        <family val="1"/>
      </rPr>
      <t xml:space="preserve"> 額 </t>
    </r>
  </si>
  <si>
    <t>求　　　　職　　　　者　　　　給　　　　付</t>
  </si>
  <si>
    <t>受給資格　　　　　　決定件数</t>
  </si>
  <si>
    <r>
      <t>離 職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票　　　提出件数</t>
    </r>
  </si>
  <si>
    <t>雇用保険料　　　収納済額</t>
  </si>
  <si>
    <t>（単位：人、千円）</t>
  </si>
  <si>
    <t>（２）　保　険　料　収　入　及　び　給　付</t>
  </si>
  <si>
    <t>１３８　　　雇　 　　 用  　　　保　 　　 険（つづき）</t>
  </si>
  <si>
    <r>
      <t xml:space="preserve">年 </t>
    </r>
    <r>
      <rPr>
        <sz val="12"/>
        <rFont val="ＭＳ 明朝"/>
        <family val="1"/>
      </rPr>
      <t xml:space="preserve">       </t>
    </r>
    <r>
      <rPr>
        <sz val="12"/>
        <rFont val="ＭＳ 明朝"/>
        <family val="1"/>
      </rPr>
      <t>　　度</t>
    </r>
  </si>
  <si>
    <r>
      <t>短期特例求</t>
    </r>
    <r>
      <rPr>
        <sz val="12"/>
        <rFont val="ＭＳ 明朝"/>
        <family val="1"/>
      </rPr>
      <t>職者給 付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金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額</t>
    </r>
  </si>
  <si>
    <t>資料　石川労働局「業務概要」</t>
  </si>
  <si>
    <t>資料　石川労働局「業務概要」</t>
  </si>
  <si>
    <t>…</t>
  </si>
  <si>
    <r>
      <t>1</t>
    </r>
    <r>
      <rPr>
        <sz val="12"/>
        <rFont val="ＭＳ 明朝"/>
        <family val="1"/>
      </rPr>
      <t>2</t>
    </r>
  </si>
  <si>
    <t>11</t>
  </si>
  <si>
    <t>10</t>
  </si>
  <si>
    <t>平成９年度</t>
  </si>
  <si>
    <t>円</t>
  </si>
  <si>
    <t>千円</t>
  </si>
  <si>
    <t>千円</t>
  </si>
  <si>
    <t>人</t>
  </si>
  <si>
    <t>葬   祭</t>
  </si>
  <si>
    <t>遺   族</t>
  </si>
  <si>
    <r>
      <t>１件当たり</t>
    </r>
    <r>
      <rPr>
        <sz val="12"/>
        <rFont val="ＭＳ 明朝"/>
        <family val="1"/>
      </rPr>
      <t xml:space="preserve">       </t>
    </r>
    <r>
      <rPr>
        <sz val="12"/>
        <rFont val="ＭＳ 明朝"/>
        <family val="1"/>
      </rPr>
      <t>　障　害　　　    補　償　費</t>
    </r>
  </si>
  <si>
    <r>
      <t xml:space="preserve">１ 件 当 た り 遺 族 </t>
    </r>
    <r>
      <rPr>
        <sz val="12"/>
        <rFont val="ＭＳ 明朝"/>
        <family val="1"/>
      </rPr>
      <t xml:space="preserve">              </t>
    </r>
    <r>
      <rPr>
        <sz val="12"/>
        <rFont val="ＭＳ 明朝"/>
        <family val="1"/>
      </rPr>
      <t>補</t>
    </r>
    <r>
      <rPr>
        <sz val="12"/>
        <rFont val="ＭＳ 明朝"/>
        <family val="1"/>
      </rPr>
      <t>償費及び葬祭料</t>
    </r>
  </si>
  <si>
    <r>
      <t>１日当たり　　　　　　休</t>
    </r>
    <r>
      <rPr>
        <sz val="12"/>
        <rFont val="ＭＳ 明朝"/>
        <family val="1"/>
      </rPr>
      <t>業</t>
    </r>
    <r>
      <rPr>
        <sz val="12"/>
        <rFont val="ＭＳ 明朝"/>
        <family val="1"/>
      </rPr>
      <t>補償費</t>
    </r>
  </si>
  <si>
    <t>１日当たり　　　　　　療養補償費</t>
  </si>
  <si>
    <t>保　険　　　給　付　　　金　額</t>
  </si>
  <si>
    <t>保 険 料　　　　　収納済額</t>
  </si>
  <si>
    <t>労働者数</t>
  </si>
  <si>
    <r>
      <t>労災</t>
    </r>
    <r>
      <rPr>
        <sz val="12"/>
        <rFont val="ＭＳ 明朝"/>
        <family val="1"/>
      </rPr>
      <t>保</t>
    </r>
    <r>
      <rPr>
        <sz val="12"/>
        <rFont val="ＭＳ 明朝"/>
        <family val="1"/>
      </rPr>
      <t>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加</t>
    </r>
    <r>
      <rPr>
        <sz val="12"/>
        <rFont val="ＭＳ 明朝"/>
        <family val="1"/>
      </rPr>
      <t>　　入　　　　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事</t>
    </r>
    <r>
      <rPr>
        <sz val="12"/>
        <rFont val="ＭＳ 明朝"/>
        <family val="1"/>
      </rPr>
      <t>業</t>
    </r>
    <r>
      <rPr>
        <sz val="12"/>
        <rFont val="ＭＳ 明朝"/>
        <family val="1"/>
      </rPr>
      <t>所</t>
    </r>
    <r>
      <rPr>
        <sz val="12"/>
        <rFont val="ＭＳ 明朝"/>
        <family val="1"/>
      </rPr>
      <t>数</t>
    </r>
  </si>
  <si>
    <t>年　　度</t>
  </si>
  <si>
    <r>
      <t>（１）　事 業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成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績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び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各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種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補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償 費 平 均 支 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額</t>
    </r>
  </si>
  <si>
    <t>１３９　　労　働　者　災　害　補　償　保　険</t>
  </si>
  <si>
    <t>二次検診等　　　給付</t>
  </si>
  <si>
    <t>年金等給付</t>
  </si>
  <si>
    <t>介護</t>
  </si>
  <si>
    <t>葬祭</t>
  </si>
  <si>
    <t>遺族</t>
  </si>
  <si>
    <t>障害</t>
  </si>
  <si>
    <t>休業</t>
  </si>
  <si>
    <t>療養</t>
  </si>
  <si>
    <t>新規</t>
  </si>
  <si>
    <t>総数</t>
  </si>
  <si>
    <t>通 勤 災 害</t>
  </si>
  <si>
    <t>業 務 災 害</t>
  </si>
  <si>
    <t>項　　　　目</t>
  </si>
  <si>
    <t>（単位：金額　千円）</t>
  </si>
  <si>
    <t>（２）　　給　　　　付　　　　状　　　　況</t>
  </si>
  <si>
    <t>１３９　　労　働　者　災　害　補　償　保　険（つづき）</t>
  </si>
  <si>
    <t>注　　四捨五入の関係で計が合わない場合がある。</t>
  </si>
  <si>
    <t>　 皆　増</t>
  </si>
  <si>
    <t>二次検診等　　　　　給付</t>
  </si>
  <si>
    <t>休　　　業</t>
  </si>
  <si>
    <t>療　　　養</t>
  </si>
  <si>
    <t>種　　別</t>
  </si>
  <si>
    <t>対前年比</t>
  </si>
  <si>
    <t>合 　　計</t>
  </si>
  <si>
    <t>穴　　水</t>
  </si>
  <si>
    <t>加　　賀</t>
  </si>
  <si>
    <t>七　　尾</t>
  </si>
  <si>
    <t>小　　松</t>
  </si>
  <si>
    <t>金　　沢</t>
  </si>
  <si>
    <t>局</t>
  </si>
  <si>
    <t>局・署</t>
  </si>
  <si>
    <t>(単位：金額　千円、％)</t>
  </si>
  <si>
    <r>
      <t>（３）　労働基準監督署別給付支払状況（平成1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年度）</t>
    </r>
  </si>
  <si>
    <t>１３９　　労　働　者　災　害　補　償　保　険（つづき）</t>
  </si>
  <si>
    <t>資料　石川県長寿社会課</t>
  </si>
  <si>
    <t>　６　河内村、吉野谷村、鳥越村、尾口村及び白峰村は「白山ろく広域連合」として介護保険を運営している。</t>
  </si>
  <si>
    <t>　５　月額保険料の県計欄は加重平均額、郡計欄は該当市町村を単純に平均したものである。</t>
  </si>
  <si>
    <r>
      <t>　　　（ただし、平成1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年度においては、５月から翌年３月までの各月において支払審査を行った金額）</t>
    </r>
  </si>
  <si>
    <r>
      <t>　４　保険給付額は、各年度４</t>
    </r>
    <r>
      <rPr>
        <sz val="12"/>
        <rFont val="ＭＳ 明朝"/>
        <family val="1"/>
      </rPr>
      <t>月から翌年３月までの各月において支払審査を行った金額</t>
    </r>
  </si>
  <si>
    <r>
      <t>　３　介護サービス受給者数は各年度累計（ただし、平成1</t>
    </r>
    <r>
      <rPr>
        <sz val="12"/>
        <rFont val="ＭＳ 明朝"/>
        <family val="1"/>
      </rPr>
      <t>2年度においては、４月から翌年２月サービス分までの累計</t>
    </r>
    <r>
      <rPr>
        <sz val="12"/>
        <rFont val="ＭＳ 明朝"/>
        <family val="1"/>
      </rPr>
      <t>）</t>
    </r>
  </si>
  <si>
    <r>
      <t>　２　要介護（要支援）認定者数は各翌年</t>
    </r>
    <r>
      <rPr>
        <sz val="12"/>
        <rFont val="ＭＳ 明朝"/>
        <family val="1"/>
      </rPr>
      <t>３月</t>
    </r>
    <r>
      <rPr>
        <sz val="12"/>
        <rFont val="ＭＳ 明朝"/>
        <family val="1"/>
      </rPr>
      <t>31</t>
    </r>
    <r>
      <rPr>
        <sz val="12"/>
        <rFont val="ＭＳ 明朝"/>
        <family val="1"/>
      </rPr>
      <t>日現在</t>
    </r>
  </si>
  <si>
    <r>
      <t>注１　人口は各翌年</t>
    </r>
    <r>
      <rPr>
        <sz val="12"/>
        <rFont val="ＭＳ 明朝"/>
        <family val="1"/>
      </rPr>
      <t>３月</t>
    </r>
    <r>
      <rPr>
        <sz val="12"/>
        <rFont val="ＭＳ 明朝"/>
        <family val="1"/>
      </rPr>
      <t>31</t>
    </r>
    <r>
      <rPr>
        <sz val="12"/>
        <rFont val="ＭＳ 明朝"/>
        <family val="1"/>
      </rPr>
      <t>日現在の住民基本台帳による。　　</t>
    </r>
  </si>
  <si>
    <t>内浦町</t>
  </si>
  <si>
    <t>珠洲郡</t>
  </si>
  <si>
    <t>柳田村</t>
  </si>
  <si>
    <t>能都町</t>
  </si>
  <si>
    <t>門前町</t>
  </si>
  <si>
    <t>穴水町</t>
  </si>
  <si>
    <t>鳳至郡</t>
  </si>
  <si>
    <t>鹿西町</t>
  </si>
  <si>
    <t>能登島町</t>
  </si>
  <si>
    <t>鹿島町</t>
  </si>
  <si>
    <t>中島町</t>
  </si>
  <si>
    <t>鳥屋町</t>
  </si>
  <si>
    <t>田鶴浜町</t>
  </si>
  <si>
    <t>鹿島郡</t>
  </si>
  <si>
    <t>押水町</t>
  </si>
  <si>
    <t>志賀町</t>
  </si>
  <si>
    <t>志雄町</t>
  </si>
  <si>
    <t>富来町</t>
  </si>
  <si>
    <t>羽咋郡</t>
  </si>
  <si>
    <t>内灘町</t>
  </si>
  <si>
    <t>宇ノ気町</t>
  </si>
  <si>
    <t>七塚町</t>
  </si>
  <si>
    <t>高松町</t>
  </si>
  <si>
    <t>津幡町</t>
  </si>
  <si>
    <t>河北郡</t>
  </si>
  <si>
    <t>白峰村</t>
  </si>
  <si>
    <t>尾口村</t>
  </si>
  <si>
    <t>鳥越村</t>
  </si>
  <si>
    <t>吉野谷村</t>
  </si>
  <si>
    <t>河内村</t>
  </si>
  <si>
    <t>野々市町</t>
  </si>
  <si>
    <t>鶴来町</t>
  </si>
  <si>
    <t>美川町</t>
  </si>
  <si>
    <t>石川郡</t>
  </si>
  <si>
    <t>川北町</t>
  </si>
  <si>
    <t>辰口町</t>
  </si>
  <si>
    <t>寺井町</t>
  </si>
  <si>
    <t>根上町</t>
  </si>
  <si>
    <t>能美郡</t>
  </si>
  <si>
    <t>山中町</t>
  </si>
  <si>
    <t>江沼郡</t>
  </si>
  <si>
    <t>松任市</t>
  </si>
  <si>
    <t>羽咋市</t>
  </si>
  <si>
    <t>加賀市</t>
  </si>
  <si>
    <t>珠洲市</t>
  </si>
  <si>
    <t>輪島市</t>
  </si>
  <si>
    <t>小松市</t>
  </si>
  <si>
    <t>七尾市</t>
  </si>
  <si>
    <t>金沢市</t>
  </si>
  <si>
    <t>平成12年度</t>
  </si>
  <si>
    <t>その他</t>
  </si>
  <si>
    <t>施設介護</t>
  </si>
  <si>
    <t>居宅介護　　　（支援）</t>
  </si>
  <si>
    <t>計</t>
  </si>
  <si>
    <t>居宅介護（支援）</t>
  </si>
  <si>
    <t>女</t>
  </si>
  <si>
    <t>男</t>
  </si>
  <si>
    <t>保　険　給　付　額</t>
  </si>
  <si>
    <r>
      <t>介護サービス　　　　　　　　受 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者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</si>
  <si>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r>
      <t>要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介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護　　　(要支援</t>
    </r>
    <r>
      <rPr>
        <sz val="12"/>
        <rFont val="ＭＳ 明朝"/>
        <family val="1"/>
      </rPr>
      <t>)</t>
    </r>
    <r>
      <rPr>
        <sz val="12"/>
        <rFont val="ＭＳ 明朝"/>
        <family val="1"/>
      </rPr>
      <t>　　　認定者数</t>
    </r>
  </si>
  <si>
    <t>第１号　　　被保険者　　　月額保険料　　　基準額(円)</t>
  </si>
  <si>
    <r>
      <t>6</t>
    </r>
    <r>
      <rPr>
        <sz val="12"/>
        <rFont val="ＭＳ 明朝"/>
        <family val="1"/>
      </rPr>
      <t>5 歳 以 上 人 口</t>
    </r>
  </si>
  <si>
    <t>年 度 及 び     市 町 村 別</t>
  </si>
  <si>
    <t>（単位：人、千円）</t>
  </si>
  <si>
    <t>（１）　市　町　村　別　給　付　状　況　等</t>
  </si>
  <si>
    <t>１４０　　介　　　　　護　　　　　保　　　　　険</t>
  </si>
  <si>
    <r>
      <t>　３　介護サービス事業所・施設数は各翌年３月3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日現在。</t>
    </r>
  </si>
  <si>
    <t>　２　介護サービス事業所・施設数は、市町村が認める基準該当居宅サービスを行う事業所を含む。</t>
  </si>
  <si>
    <t>　　そのサービス種類ごとに集計したもの。</t>
  </si>
  <si>
    <t>注１　介護サービス事業所・施設数については、事業所・施設の所在地により区分。又、１事業所・施設が複数の介護サービスを提供している場合、</t>
  </si>
  <si>
    <t>介護療養型医療施設</t>
  </si>
  <si>
    <t>介護老人保健　　　　　施　設</t>
  </si>
  <si>
    <t>介護老人福祉　　　　　施　設</t>
  </si>
  <si>
    <t>福祉用具貸与</t>
  </si>
  <si>
    <t>特定施設　　　　　入 所 者　　　　　生活介護</t>
  </si>
  <si>
    <t>痴呆対応型 共 同　　　生活介護</t>
  </si>
  <si>
    <t>短　　期　　　　　入　　所　　　　　療養介護</t>
  </si>
  <si>
    <t>短　　期　　　　　入　　所　　　　　生活介護</t>
  </si>
  <si>
    <t>通所リハビリテーション</t>
  </si>
  <si>
    <r>
      <t>通 所　　　　介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護</t>
    </r>
  </si>
  <si>
    <t>居　　宅　　　療　　養　　　管理指導</t>
  </si>
  <si>
    <t>訪問リハビリテーション</t>
  </si>
  <si>
    <r>
      <t>訪 問　　　　　看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護</t>
    </r>
  </si>
  <si>
    <r>
      <t>訪 問　　　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浴　　　介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護</t>
    </r>
  </si>
  <si>
    <r>
      <t>訪 問　　　　　介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護</t>
    </r>
  </si>
  <si>
    <t>介 護 保 険 施 設 数</t>
  </si>
  <si>
    <t>居　宅　サ　ー　ビ　ス　事　業　所　数</t>
  </si>
  <si>
    <t>合　　計</t>
  </si>
  <si>
    <t>（２）　市 町 村 別 介 護 サ ー ビ ス 事 業 所 ・ 施 設 指 定 状 況</t>
  </si>
  <si>
    <t>１４０　　介　　　　　護　　　　　保　　　　　険（つづき）</t>
  </si>
  <si>
    <r>
      <t>居宅介護支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援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事　業　　　　　所　数</t>
    </r>
  </si>
  <si>
    <t>金　額</t>
  </si>
  <si>
    <t>件　数</t>
  </si>
  <si>
    <t>入　院　外</t>
  </si>
  <si>
    <t>入　　　院</t>
  </si>
  <si>
    <t>そ　　の　　他　　　　　　　　　（施設療養を含む）</t>
  </si>
  <si>
    <t>調　　　剤</t>
  </si>
  <si>
    <t>歯　　　科</t>
  </si>
  <si>
    <t>医　　　　　　　　　　科</t>
  </si>
  <si>
    <t>合　　　計</t>
  </si>
  <si>
    <t>（単位：百万円）</t>
  </si>
  <si>
    <t>資料　石川県障害保健福祉課「生活保護の概況」</t>
  </si>
  <si>
    <t>注　　人員については月平均、金額については年額である。</t>
  </si>
  <si>
    <t>保護施設事務費及び委託事務費</t>
  </si>
  <si>
    <t>保 護 費</t>
  </si>
  <si>
    <t>保護人員</t>
  </si>
  <si>
    <t>介護扶助</t>
  </si>
  <si>
    <t>教育扶助</t>
  </si>
  <si>
    <t>住宅扶助</t>
  </si>
  <si>
    <t>生活扶助</t>
  </si>
  <si>
    <t>総  額</t>
  </si>
  <si>
    <t>延人員</t>
  </si>
  <si>
    <t>合　　　計</t>
  </si>
  <si>
    <r>
      <t>1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　年　度</t>
    </r>
  </si>
  <si>
    <r>
      <t>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　年　度</t>
    </r>
  </si>
  <si>
    <r>
      <t>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　年　度</t>
    </r>
  </si>
  <si>
    <r>
      <t>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　年　度</t>
    </r>
  </si>
  <si>
    <t>（単位：人、千円）</t>
  </si>
  <si>
    <t>１４２　　生　　活　　保　　護　　状　　況</t>
  </si>
  <si>
    <t>１４１　　老　人　保　健　医　療　給　付　状　況</t>
  </si>
  <si>
    <t>資料　石川県長寿社会課、子育て支援課、障害保健福祉課、女性青少年課</t>
  </si>
  <si>
    <t>　２　母子生活支援施設の定員は世帯数のため計には含めていない。</t>
  </si>
  <si>
    <t>注１　（　）は通所・利用定員で外数。</t>
  </si>
  <si>
    <t>聴覚障害者情報提供施設</t>
  </si>
  <si>
    <t>母子福祉センター</t>
  </si>
  <si>
    <t>点字出版施設</t>
  </si>
  <si>
    <t>母子福祉施設</t>
  </si>
  <si>
    <t>点字図書館</t>
  </si>
  <si>
    <t>身体障害者福祉センター</t>
  </si>
  <si>
    <t>売春防止法関係</t>
  </si>
  <si>
    <t>身体障害者福祉工場</t>
  </si>
  <si>
    <t>身体障害者通所授産施設</t>
  </si>
  <si>
    <t>Ｂ型</t>
  </si>
  <si>
    <t>重度身体障害者授産施設</t>
  </si>
  <si>
    <t>Ａ型</t>
  </si>
  <si>
    <t>身体障害者授産施設</t>
  </si>
  <si>
    <t>特Ａ型</t>
  </si>
  <si>
    <t>身体障害者福祉ホーム</t>
  </si>
  <si>
    <t>重度身体障害者更生援護施設</t>
  </si>
  <si>
    <t>身体障害者療護施設</t>
  </si>
  <si>
    <t xml:space="preserve">身体障害者福祉施設 </t>
  </si>
  <si>
    <t>児童厚生施設</t>
  </si>
  <si>
    <t>進行性筋萎縮症児施設</t>
  </si>
  <si>
    <t>老人福祉施設</t>
  </si>
  <si>
    <t>重症心身障害児施設</t>
  </si>
  <si>
    <t>精神障害者生活支援センター</t>
  </si>
  <si>
    <t>肢体不自由児施設</t>
  </si>
  <si>
    <t>精神障害者福祉工場</t>
  </si>
  <si>
    <t>母子生活支援施設</t>
  </si>
  <si>
    <t>精神障害者通所授産施設</t>
  </si>
  <si>
    <t>助産施設</t>
  </si>
  <si>
    <t>精神障害者授産施設</t>
  </si>
  <si>
    <t>知的障害児通園施設</t>
  </si>
  <si>
    <t>精神障害者福祉ホーム</t>
  </si>
  <si>
    <t>知的障害児施設</t>
  </si>
  <si>
    <t>精神障害者生活訓練施設</t>
  </si>
  <si>
    <t>乳児院</t>
  </si>
  <si>
    <t>精神障害者社会復帰施設</t>
  </si>
  <si>
    <t>児童養護施設</t>
  </si>
  <si>
    <t>知的障害者福祉ホーム</t>
  </si>
  <si>
    <t>児童自立支援施設</t>
  </si>
  <si>
    <t>知的障害者通勤寮</t>
  </si>
  <si>
    <t>児童福祉施設</t>
  </si>
  <si>
    <t>知的障害者授産施設</t>
  </si>
  <si>
    <t>救護施設</t>
  </si>
  <si>
    <t>知的障害者更生施設</t>
  </si>
  <si>
    <t>生活保護施設</t>
  </si>
  <si>
    <t>知的障害者福祉施設</t>
  </si>
  <si>
    <t>施設数計　</t>
  </si>
  <si>
    <t>人</t>
  </si>
  <si>
    <t>入所(通所・　　　　　　　利用）定員</t>
  </si>
  <si>
    <t>施設数</t>
  </si>
  <si>
    <t>施　　　　設　　　　名</t>
  </si>
  <si>
    <t>入所(通所・
利用）定員</t>
  </si>
  <si>
    <t>１４３　　福祉施設数及び定員数（平成14年４月１日現在）</t>
  </si>
  <si>
    <r>
      <t xml:space="preserve">平 成 ９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</si>
  <si>
    <r>
      <t xml:space="preserve">項　　　　　　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目</t>
    </r>
  </si>
  <si>
    <r>
      <t>年　  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度</t>
    </r>
  </si>
  <si>
    <t>医療扶助</t>
  </si>
  <si>
    <t>出産扶助</t>
  </si>
  <si>
    <t>生業扶助</t>
  </si>
  <si>
    <t>葬祭扶助</t>
  </si>
  <si>
    <t>施　　　設　　　名</t>
  </si>
  <si>
    <t>老　人　福　祉　　　　　　セ　ン　タ　ー</t>
  </si>
  <si>
    <t>特別養護老人ホーム</t>
  </si>
  <si>
    <t>養護老人ホーム</t>
  </si>
  <si>
    <t>軽費老人ホーム</t>
  </si>
  <si>
    <t>ケアハウス</t>
  </si>
  <si>
    <t>デイサービスセンター</t>
  </si>
  <si>
    <t>老人憩の家</t>
  </si>
  <si>
    <t>婦人保護施設</t>
  </si>
  <si>
    <t>資料　石川県子育て支援課「児童福祉統計」</t>
  </si>
  <si>
    <t xml:space="preserve">    14</t>
  </si>
  <si>
    <t xml:space="preserve">    13</t>
  </si>
  <si>
    <t xml:space="preserve">    12</t>
  </si>
  <si>
    <t xml:space="preserve">    11</t>
  </si>
  <si>
    <t>入所人員</t>
  </si>
  <si>
    <t>保育児童定員</t>
  </si>
  <si>
    <t>保育士数</t>
  </si>
  <si>
    <t>保育所数</t>
  </si>
  <si>
    <r>
      <t>平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成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 xml:space="preserve">0 </t>
    </r>
    <r>
      <rPr>
        <sz val="12"/>
        <rFont val="ＭＳ 明朝"/>
        <family val="1"/>
      </rPr>
      <t>年</t>
    </r>
  </si>
  <si>
    <t>年次及び市町村別</t>
  </si>
  <si>
    <t>１４４　市町村別保育状況（各年４月１日現在）</t>
  </si>
  <si>
    <t>資料　石川県厚生政策課</t>
  </si>
  <si>
    <t>注　　委員数には主任児童委員を含む。</t>
  </si>
  <si>
    <t>県　　　　　計</t>
  </si>
  <si>
    <t>非行･養護　　　　　･健全育成</t>
  </si>
  <si>
    <t>年金・保険</t>
  </si>
  <si>
    <t>計</t>
  </si>
  <si>
    <t>問　　　　　題　　　　　別　　　　　相　　　　　談　　　　　指　　　　　導　　　　　件　　　　　数</t>
  </si>
  <si>
    <t>市　町　村　別</t>
  </si>
  <si>
    <t>１４５　　市町村別民生委員（児童委員）活動状況（平成13年度）</t>
  </si>
  <si>
    <r>
      <t>委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員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数　　　　　（人）</t>
    </r>
  </si>
  <si>
    <r>
      <t>地 域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福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祉</t>
    </r>
  </si>
  <si>
    <r>
      <t>家 族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関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係</t>
    </r>
  </si>
  <si>
    <r>
      <t xml:space="preserve">住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居</t>
    </r>
  </si>
  <si>
    <r>
      <t xml:space="preserve">健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康</t>
    </r>
  </si>
  <si>
    <r>
      <t xml:space="preserve">仕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事</t>
    </r>
  </si>
  <si>
    <r>
      <t xml:space="preserve">生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活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費</t>
    </r>
  </si>
  <si>
    <r>
      <t>生 活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環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境</t>
    </r>
  </si>
  <si>
    <r>
      <t xml:space="preserve">そ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の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他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</si>
</sst>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#,##0.0"/>
    <numFmt numFmtId="179" formatCode="#,##0_);[Red]\(#,##0\)"/>
    <numFmt numFmtId="180" formatCode="#,##0.00_);[Red]\(#,##0.00\)"/>
    <numFmt numFmtId="181" formatCode="\(#,##0\)"/>
  </numFmts>
  <fonts count="50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4"/>
      <name val="ＭＳ ゴシック"/>
      <family val="3"/>
    </font>
    <font>
      <b/>
      <sz val="12"/>
      <name val="ＭＳ 明朝"/>
      <family val="1"/>
    </font>
    <font>
      <b/>
      <sz val="12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indexed="8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5" fillId="0" borderId="0">
      <alignment/>
      <protection/>
    </xf>
    <xf numFmtId="0" fontId="49" fillId="32" borderId="0" applyNumberFormat="0" applyBorder="0" applyAlignment="0" applyProtection="0"/>
  </cellStyleXfs>
  <cellXfs count="54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37" fontId="0" fillId="0" borderId="10" xfId="0" applyNumberFormat="1" applyFill="1" applyBorder="1" applyAlignment="1" applyProtection="1" quotePrefix="1">
      <alignment horizontal="right" vertical="center"/>
      <protection/>
    </xf>
    <xf numFmtId="37" fontId="0" fillId="0" borderId="0" xfId="0" applyNumberFormat="1" applyFill="1" applyBorder="1" applyAlignment="1" applyProtection="1" quotePrefix="1">
      <alignment horizontal="right" vertical="center"/>
      <protection/>
    </xf>
    <xf numFmtId="0" fontId="0" fillId="0" borderId="0" xfId="0" applyFont="1" applyFill="1" applyAlignment="1">
      <alignment vertical="center"/>
    </xf>
    <xf numFmtId="37" fontId="0" fillId="0" borderId="1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37" fontId="0" fillId="0" borderId="12" xfId="0" applyNumberFormat="1" applyFont="1" applyFill="1" applyBorder="1" applyAlignment="1" applyProtection="1">
      <alignment horizontal="right" vertical="center"/>
      <protection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ill="1" applyBorder="1" applyAlignment="1">
      <alignment horizontal="distributed" vertical="center" wrapText="1"/>
    </xf>
    <xf numFmtId="0" fontId="7" fillId="0" borderId="0" xfId="0" applyFont="1" applyFill="1" applyBorder="1" applyAlignment="1" applyProtection="1">
      <alignment horizontal="distributed" vertical="center" wrapText="1"/>
      <protection/>
    </xf>
    <xf numFmtId="0" fontId="7" fillId="0" borderId="0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10" fillId="0" borderId="21" xfId="0" applyFont="1" applyFill="1" applyBorder="1" applyAlignment="1" applyProtection="1">
      <alignment horizontal="distributed" vertical="center"/>
      <protection/>
    </xf>
    <xf numFmtId="0" fontId="10" fillId="0" borderId="24" xfId="0" applyFont="1" applyFill="1" applyBorder="1" applyAlignment="1" applyProtection="1">
      <alignment horizontal="distributed" vertical="center"/>
      <protection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10" fillId="0" borderId="16" xfId="0" applyFont="1" applyFill="1" applyBorder="1" applyAlignment="1" applyProtection="1">
      <alignment horizontal="distributed" vertical="center"/>
      <protection/>
    </xf>
    <xf numFmtId="37" fontId="10" fillId="0" borderId="0" xfId="0" applyNumberFormat="1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10" fillId="0" borderId="25" xfId="0" applyNumberFormat="1" applyFont="1" applyFill="1" applyBorder="1" applyAlignment="1" applyProtection="1">
      <alignment vertical="center"/>
      <protection/>
    </xf>
    <xf numFmtId="37" fontId="10" fillId="0" borderId="21" xfId="0" applyNumberFormat="1" applyFont="1" applyFill="1" applyBorder="1" applyAlignment="1" applyProtection="1">
      <alignment vertical="center"/>
      <protection/>
    </xf>
    <xf numFmtId="37" fontId="1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Fill="1" applyBorder="1" applyAlignment="1">
      <alignment horizontal="distributed" vertical="center"/>
    </xf>
    <xf numFmtId="0" fontId="11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178" fontId="0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vertical="center"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39" fontId="0" fillId="0" borderId="11" xfId="0" applyNumberFormat="1" applyFont="1" applyFill="1" applyBorder="1" applyAlignment="1" applyProtection="1">
      <alignment vertical="center"/>
      <protection/>
    </xf>
    <xf numFmtId="2" fontId="0" fillId="0" borderId="11" xfId="0" applyNumberFormat="1" applyFont="1" applyFill="1" applyBorder="1" applyAlignment="1" applyProtection="1">
      <alignment vertical="center"/>
      <protection/>
    </xf>
    <xf numFmtId="2" fontId="0" fillId="0" borderId="12" xfId="0" applyNumberFormat="1" applyFont="1" applyFill="1" applyBorder="1" applyAlignment="1" applyProtection="1">
      <alignment vertical="center"/>
      <protection/>
    </xf>
    <xf numFmtId="39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2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distributed" vertical="center"/>
    </xf>
    <xf numFmtId="39" fontId="0" fillId="0" borderId="21" xfId="0" applyNumberFormat="1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Border="1" applyAlignment="1">
      <alignment vertical="center"/>
    </xf>
    <xf numFmtId="38" fontId="0" fillId="0" borderId="1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vertical="center"/>
    </xf>
    <xf numFmtId="0" fontId="0" fillId="0" borderId="27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12" xfId="0" applyNumberFormat="1" applyFont="1" applyFill="1" applyBorder="1" applyAlignment="1" applyProtection="1">
      <alignment vertical="center"/>
      <protection/>
    </xf>
    <xf numFmtId="0" fontId="0" fillId="0" borderId="16" xfId="0" applyFill="1" applyBorder="1" applyAlignment="1">
      <alignment horizontal="distributed" vertical="center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Continuous" vertical="center"/>
      <protection/>
    </xf>
    <xf numFmtId="37" fontId="0" fillId="0" borderId="29" xfId="0" applyNumberFormat="1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3" fontId="0" fillId="0" borderId="31" xfId="0" applyNumberFormat="1" applyFont="1" applyFill="1" applyBorder="1" applyAlignment="1">
      <alignment vertical="center"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>
      <alignment horizontal="distributed"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 applyProtection="1">
      <alignment horizontal="center" vertical="top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>
      <alignment horizontal="center" vertical="center"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37" fontId="0" fillId="0" borderId="25" xfId="0" applyNumberFormat="1" applyFont="1" applyFill="1" applyBorder="1" applyAlignment="1" applyProtection="1">
      <alignment horizontal="right" vertical="center"/>
      <protection/>
    </xf>
    <xf numFmtId="37" fontId="0" fillId="0" borderId="21" xfId="0" applyNumberFormat="1" applyFont="1" applyFill="1" applyBorder="1" applyAlignment="1" applyProtection="1">
      <alignment horizontal="right" vertical="center"/>
      <protection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12" xfId="0" applyNumberFormat="1" applyFont="1" applyFill="1" applyBorder="1" applyAlignment="1" applyProtection="1">
      <alignment horizontal="right" vertical="center"/>
      <protection/>
    </xf>
    <xf numFmtId="178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ill="1" applyBorder="1" applyAlignment="1">
      <alignment horizontal="distributed" vertical="center" wrapText="1"/>
    </xf>
    <xf numFmtId="0" fontId="10" fillId="0" borderId="21" xfId="0" applyFont="1" applyFill="1" applyBorder="1" applyAlignment="1" applyProtection="1">
      <alignment horizontal="distributed" vertical="center"/>
      <protection/>
    </xf>
    <xf numFmtId="0" fontId="1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distributed" vertical="center" shrinkToFit="1"/>
      <protection/>
    </xf>
    <xf numFmtId="0" fontId="0" fillId="0" borderId="16" xfId="0" applyFill="1" applyBorder="1" applyAlignment="1" applyProtection="1">
      <alignment horizontal="distributed" vertical="center" shrinkToFit="1"/>
      <protection/>
    </xf>
    <xf numFmtId="0" fontId="0" fillId="0" borderId="11" xfId="0" applyFill="1" applyBorder="1" applyAlignment="1" applyProtection="1">
      <alignment horizontal="distributed" vertical="center"/>
      <protection/>
    </xf>
    <xf numFmtId="0" fontId="0" fillId="0" borderId="17" xfId="0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2" xfId="0" applyNumberFormat="1" applyFont="1" applyFill="1" applyBorder="1" applyAlignment="1" applyProtection="1">
      <alignment horizontal="right" vertical="center"/>
      <protection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21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Alignment="1">
      <alignment horizontal="distributed" vertical="center"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10" fillId="0" borderId="0" xfId="0" applyFont="1" applyFill="1" applyAlignment="1">
      <alignment horizontal="distributed" vertical="center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31" xfId="0" applyFill="1" applyBorder="1" applyAlignment="1">
      <alignment horizontal="distributed" vertical="center"/>
    </xf>
    <xf numFmtId="0" fontId="0" fillId="0" borderId="29" xfId="0" applyFont="1" applyFill="1" applyBorder="1" applyAlignment="1" applyProtection="1">
      <alignment horizontal="distributed" vertical="center" wrapText="1"/>
      <protection/>
    </xf>
    <xf numFmtId="0" fontId="0" fillId="0" borderId="1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center" vertical="center" textRotation="255"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vertical="center"/>
    </xf>
    <xf numFmtId="0" fontId="0" fillId="0" borderId="21" xfId="0" applyFill="1" applyBorder="1" applyAlignment="1">
      <alignment horizontal="center" vertical="center" textRotation="255"/>
    </xf>
    <xf numFmtId="38" fontId="0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21" xfId="0" applyFill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2" xfId="0" applyFill="1" applyBorder="1" applyAlignment="1">
      <alignment horizontal="distributed" vertical="center"/>
    </xf>
    <xf numFmtId="0" fontId="0" fillId="0" borderId="33" xfId="0" applyFill="1" applyBorder="1" applyAlignment="1">
      <alignment horizontal="center" vertical="center" textRotation="255"/>
    </xf>
    <xf numFmtId="38" fontId="0" fillId="0" borderId="34" xfId="0" applyNumberFormat="1" applyFont="1" applyFill="1" applyBorder="1" applyAlignment="1">
      <alignment horizontal="right" vertical="center"/>
    </xf>
    <xf numFmtId="0" fontId="0" fillId="0" borderId="17" xfId="0" applyFill="1" applyBorder="1" applyAlignment="1">
      <alignment horizontal="distributed"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38" fontId="0" fillId="0" borderId="35" xfId="0" applyNumberFormat="1" applyFont="1" applyFill="1" applyBorder="1" applyAlignment="1">
      <alignment horizontal="right" vertical="center"/>
    </xf>
    <xf numFmtId="0" fontId="0" fillId="0" borderId="24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textRotation="255"/>
    </xf>
    <xf numFmtId="0" fontId="0" fillId="0" borderId="16" xfId="0" applyFont="1" applyFill="1" applyBorder="1" applyAlignment="1">
      <alignment horizontal="distributed" vertical="center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distributed"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36" xfId="0" applyFill="1" applyBorder="1" applyAlignment="1">
      <alignment horizontal="center" vertical="center" textRotation="255"/>
    </xf>
    <xf numFmtId="0" fontId="0" fillId="0" borderId="24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textRotation="255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38" fontId="0" fillId="0" borderId="11" xfId="0" applyNumberFormat="1" applyFont="1" applyFill="1" applyBorder="1" applyAlignment="1">
      <alignment vertical="center"/>
    </xf>
    <xf numFmtId="38" fontId="0" fillId="0" borderId="12" xfId="0" applyNumberFormat="1" applyFont="1" applyFill="1" applyBorder="1" applyAlignment="1">
      <alignment vertical="center"/>
    </xf>
    <xf numFmtId="38" fontId="0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30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distributed" vertical="center"/>
    </xf>
    <xf numFmtId="37" fontId="0" fillId="0" borderId="31" xfId="0" applyNumberFormat="1" applyFont="1" applyFill="1" applyBorder="1" applyAlignment="1" applyProtection="1">
      <alignment vertical="center"/>
      <protection/>
    </xf>
    <xf numFmtId="37" fontId="0" fillId="0" borderId="38" xfId="0" applyNumberFormat="1" applyFont="1" applyFill="1" applyBorder="1" applyAlignment="1" applyProtection="1">
      <alignment vertical="center"/>
      <protection/>
    </xf>
    <xf numFmtId="0" fontId="0" fillId="0" borderId="38" xfId="0" applyFill="1" applyBorder="1" applyAlignment="1">
      <alignment horizontal="distributed" vertical="center"/>
    </xf>
    <xf numFmtId="0" fontId="0" fillId="0" borderId="32" xfId="0" applyFill="1" applyBorder="1" applyAlignment="1">
      <alignment horizontal="center" vertical="center" textRotation="255"/>
    </xf>
    <xf numFmtId="38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horizontal="center" vertical="center" textRotation="255"/>
      <protection/>
    </xf>
    <xf numFmtId="0" fontId="0" fillId="0" borderId="25" xfId="0" applyFill="1" applyBorder="1" applyAlignment="1">
      <alignment horizontal="distributed" vertical="center"/>
    </xf>
    <xf numFmtId="0" fontId="0" fillId="0" borderId="24" xfId="0" applyFill="1" applyBorder="1" applyAlignment="1">
      <alignment horizontal="center" vertical="center" textRotation="255"/>
    </xf>
    <xf numFmtId="37" fontId="30" fillId="0" borderId="0" xfId="0" applyNumberFormat="1" applyFont="1" applyFill="1" applyBorder="1" applyAlignment="1" applyProtection="1">
      <alignment vertical="center"/>
      <protection/>
    </xf>
    <xf numFmtId="37" fontId="30" fillId="0" borderId="10" xfId="0" applyNumberFormat="1" applyFont="1" applyFill="1" applyBorder="1" applyAlignment="1" applyProtection="1">
      <alignment vertical="center"/>
      <protection/>
    </xf>
    <xf numFmtId="0" fontId="30" fillId="0" borderId="16" xfId="0" applyFont="1" applyFill="1" applyBorder="1" applyAlignment="1" applyProtection="1">
      <alignment horizontal="distributed" vertical="center"/>
      <protection/>
    </xf>
    <xf numFmtId="0" fontId="30" fillId="0" borderId="0" xfId="0" applyFont="1" applyFill="1" applyBorder="1" applyAlignment="1" applyProtection="1">
      <alignment horizontal="distributed" vertical="center"/>
      <protection/>
    </xf>
    <xf numFmtId="0" fontId="0" fillId="0" borderId="24" xfId="0" applyFill="1" applyBorder="1" applyAlignment="1">
      <alignment horizontal="center" vertical="center"/>
    </xf>
    <xf numFmtId="0" fontId="10" fillId="0" borderId="17" xfId="0" applyFont="1" applyFill="1" applyBorder="1" applyAlignment="1" applyProtection="1">
      <alignment horizontal="distributed" vertical="center"/>
      <protection/>
    </xf>
    <xf numFmtId="0" fontId="10" fillId="0" borderId="11" xfId="0" applyFont="1" applyFill="1" applyBorder="1" applyAlignment="1" applyProtection="1">
      <alignment horizontal="distributed" vertical="center"/>
      <protection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left" vertical="center"/>
      <protection/>
    </xf>
    <xf numFmtId="38" fontId="0" fillId="0" borderId="11" xfId="0" applyNumberFormat="1" applyFont="1" applyFill="1" applyBorder="1" applyAlignment="1">
      <alignment horizontal="right" vertical="center"/>
    </xf>
    <xf numFmtId="38" fontId="0" fillId="0" borderId="11" xfId="0" applyNumberFormat="1" applyFont="1" applyFill="1" applyBorder="1" applyAlignment="1" applyProtection="1">
      <alignment vertical="center"/>
      <protection/>
    </xf>
    <xf numFmtId="38" fontId="0" fillId="0" borderId="11" xfId="0" applyNumberFormat="1" applyFont="1" applyFill="1" applyBorder="1" applyAlignment="1">
      <alignment vertical="center"/>
    </xf>
    <xf numFmtId="38" fontId="0" fillId="0" borderId="43" xfId="0" applyNumberFormat="1" applyFont="1" applyFill="1" applyBorder="1" applyAlignment="1">
      <alignment vertical="center"/>
    </xf>
    <xf numFmtId="0" fontId="0" fillId="0" borderId="11" xfId="0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>
      <alignment vertical="center"/>
    </xf>
    <xf numFmtId="38" fontId="0" fillId="0" borderId="44" xfId="0" applyNumberFormat="1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44" xfId="0" applyNumberFormat="1" applyFont="1" applyFill="1" applyBorder="1" applyAlignment="1" applyProtection="1">
      <alignment horizontal="center" vertical="center"/>
      <protection/>
    </xf>
    <xf numFmtId="38" fontId="10" fillId="0" borderId="0" xfId="0" applyNumberFormat="1" applyFont="1" applyFill="1" applyBorder="1" applyAlignment="1">
      <alignment vertical="center"/>
    </xf>
    <xf numFmtId="38" fontId="10" fillId="0" borderId="44" xfId="0" applyNumberFormat="1" applyFont="1" applyFill="1" applyBorder="1" applyAlignment="1">
      <alignment vertical="center"/>
    </xf>
    <xf numFmtId="0" fontId="10" fillId="0" borderId="0" xfId="0" applyFon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0" xfId="0" applyFill="1" applyBorder="1" applyAlignment="1" quotePrefix="1">
      <alignment horizontal="center" vertical="center"/>
    </xf>
    <xf numFmtId="38" fontId="0" fillId="0" borderId="21" xfId="0" applyNumberFormat="1" applyFont="1" applyFill="1" applyBorder="1" applyAlignment="1">
      <alignment vertical="center"/>
    </xf>
    <xf numFmtId="38" fontId="0" fillId="0" borderId="21" xfId="0" applyNumberFormat="1" applyFont="1" applyFill="1" applyBorder="1" applyAlignment="1" applyProtection="1">
      <alignment vertical="center"/>
      <protection/>
    </xf>
    <xf numFmtId="38" fontId="0" fillId="0" borderId="45" xfId="0" applyNumberFormat="1" applyFont="1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 quotePrefix="1">
      <alignment horizontal="right" vertical="center"/>
      <protection/>
    </xf>
    <xf numFmtId="0" fontId="0" fillId="0" borderId="17" xfId="0" applyFont="1" applyFill="1" applyBorder="1" applyAlignment="1" applyProtection="1">
      <alignment horizontal="right" vertical="center"/>
      <protection/>
    </xf>
    <xf numFmtId="0" fontId="0" fillId="0" borderId="46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 quotePrefix="1">
      <alignment vertical="center"/>
      <protection/>
    </xf>
    <xf numFmtId="0" fontId="0" fillId="0" borderId="16" xfId="0" applyFill="1" applyBorder="1" applyAlignment="1" applyProtection="1" quotePrefix="1">
      <alignment vertical="center"/>
      <protection/>
    </xf>
    <xf numFmtId="0" fontId="0" fillId="0" borderId="47" xfId="0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38" fontId="30" fillId="0" borderId="0" xfId="0" applyNumberFormat="1" applyFont="1" applyFill="1" applyBorder="1" applyAlignment="1">
      <alignment horizontal="right" vertical="center"/>
    </xf>
    <xf numFmtId="3" fontId="30" fillId="0" borderId="0" xfId="0" applyNumberFormat="1" applyFont="1" applyFill="1" applyBorder="1" applyAlignment="1">
      <alignment vertical="center"/>
    </xf>
    <xf numFmtId="38" fontId="10" fillId="0" borderId="11" xfId="0" applyNumberFormat="1" applyFont="1" applyFill="1" applyBorder="1" applyAlignment="1">
      <alignment horizontal="right" vertical="center"/>
    </xf>
    <xf numFmtId="38" fontId="10" fillId="0" borderId="11" xfId="0" applyNumberFormat="1" applyFont="1" applyFill="1" applyBorder="1" applyAlignment="1">
      <alignment vertical="center"/>
    </xf>
    <xf numFmtId="0" fontId="10" fillId="0" borderId="17" xfId="0" applyFont="1" applyFill="1" applyBorder="1" applyAlignment="1" applyProtection="1" quotePrefix="1">
      <alignment horizontal="center" vertical="center"/>
      <protection/>
    </xf>
    <xf numFmtId="0" fontId="0" fillId="0" borderId="16" xfId="0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38" fontId="0" fillId="0" borderId="0" xfId="48" applyFont="1" applyFill="1" applyBorder="1" applyAlignment="1">
      <alignment horizontal="right" vertical="center"/>
    </xf>
    <xf numFmtId="0" fontId="0" fillId="0" borderId="16" xfId="0" applyFill="1" applyBorder="1" applyAlignment="1" applyProtection="1" quotePrefix="1">
      <alignment horizontal="center"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>
      <alignment vertical="center"/>
    </xf>
    <xf numFmtId="0" fontId="0" fillId="0" borderId="46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distributed" vertical="center" wrapText="1"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50" xfId="0" applyFill="1" applyBorder="1" applyAlignment="1">
      <alignment horizontal="distributed" vertical="center" wrapText="1"/>
    </xf>
    <xf numFmtId="0" fontId="0" fillId="0" borderId="51" xfId="0" applyFont="1" applyFill="1" applyBorder="1" applyAlignment="1" applyProtection="1">
      <alignment horizontal="center" vertical="center" wrapText="1"/>
      <protection/>
    </xf>
    <xf numFmtId="0" fontId="0" fillId="0" borderId="52" xfId="0" applyFont="1" applyFill="1" applyBorder="1" applyAlignment="1" applyProtection="1">
      <alignment horizontal="distributed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 quotePrefix="1">
      <alignment horizontal="center" vertical="center"/>
      <protection/>
    </xf>
    <xf numFmtId="0" fontId="10" fillId="0" borderId="17" xfId="0" applyFont="1" applyFill="1" applyBorder="1" applyAlignment="1" applyProtection="1" quotePrefix="1">
      <alignment horizontal="center" vertical="center"/>
      <protection/>
    </xf>
    <xf numFmtId="0" fontId="10" fillId="0" borderId="0" xfId="0" applyFont="1" applyFill="1" applyBorder="1" applyAlignment="1" applyProtection="1" quotePrefix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53" xfId="0" applyBorder="1" applyAlignment="1">
      <alignment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53" xfId="0" applyFill="1" applyBorder="1" applyAlignment="1" applyProtection="1" quotePrefix="1">
      <alignment horizontal="center" vertical="center"/>
      <protection/>
    </xf>
    <xf numFmtId="0" fontId="10" fillId="0" borderId="54" xfId="0" applyFont="1" applyFill="1" applyBorder="1" applyAlignment="1" applyProtection="1" quotePrefix="1">
      <alignment horizontal="center" vertical="center"/>
      <protection/>
    </xf>
    <xf numFmtId="0" fontId="10" fillId="0" borderId="55" xfId="0" applyFont="1" applyFill="1" applyBorder="1" applyAlignment="1" applyProtection="1" quotePrefix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 wrapText="1"/>
      <protection/>
    </xf>
    <xf numFmtId="0" fontId="0" fillId="0" borderId="50" xfId="0" applyFont="1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0" fontId="0" fillId="0" borderId="47" xfId="0" applyFill="1" applyBorder="1" applyAlignment="1" applyProtection="1">
      <alignment horizontal="center" vertical="center" wrapText="1"/>
      <protection/>
    </xf>
    <xf numFmtId="37" fontId="10" fillId="0" borderId="11" xfId="0" applyNumberFormat="1" applyFont="1" applyFill="1" applyBorder="1" applyAlignment="1" applyProtection="1">
      <alignment vertical="center"/>
      <protection/>
    </xf>
    <xf numFmtId="37" fontId="1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 quotePrefix="1">
      <alignment horizontal="center" vertical="center"/>
      <protection/>
    </xf>
    <xf numFmtId="0" fontId="0" fillId="0" borderId="21" xfId="0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distributed" vertical="center" wrapText="1"/>
    </xf>
    <xf numFmtId="0" fontId="0" fillId="0" borderId="12" xfId="0" applyFill="1" applyBorder="1" applyAlignment="1">
      <alignment horizontal="distributed" vertical="center" wrapText="1"/>
    </xf>
    <xf numFmtId="0" fontId="0" fillId="0" borderId="13" xfId="0" applyFill="1" applyBorder="1" applyAlignment="1">
      <alignment horizontal="distributed" vertical="center" wrapText="1"/>
    </xf>
    <xf numFmtId="0" fontId="0" fillId="0" borderId="5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11" xfId="0" applyFont="1" applyFill="1" applyBorder="1" applyAlignment="1">
      <alignment horizontal="distributed" vertical="center" wrapText="1"/>
    </xf>
    <xf numFmtId="0" fontId="10" fillId="0" borderId="21" xfId="0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distributed" vertical="center"/>
    </xf>
    <xf numFmtId="0" fontId="0" fillId="0" borderId="46" xfId="0" applyFill="1" applyBorder="1" applyAlignment="1">
      <alignment horizontal="center" vertical="center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38" fontId="10" fillId="0" borderId="12" xfId="0" applyNumberFormat="1" applyFont="1" applyFill="1" applyBorder="1" applyAlignment="1" applyProtection="1" quotePrefix="1">
      <alignment horizontal="right" vertical="center"/>
      <protection/>
    </xf>
    <xf numFmtId="38" fontId="10" fillId="0" borderId="11" xfId="0" applyNumberFormat="1" applyFont="1" applyFill="1" applyBorder="1" applyAlignment="1" applyProtection="1" quotePrefix="1">
      <alignment horizontal="right" vertical="center"/>
      <protection/>
    </xf>
    <xf numFmtId="0" fontId="0" fillId="0" borderId="50" xfId="0" applyFont="1" applyFill="1" applyBorder="1" applyAlignment="1" applyProtection="1">
      <alignment horizontal="center" vertical="center" wrapText="1"/>
      <protection/>
    </xf>
    <xf numFmtId="180" fontId="0" fillId="0" borderId="11" xfId="0" applyNumberFormat="1" applyFont="1" applyFill="1" applyBorder="1" applyAlignment="1">
      <alignment horizontal="center" vertical="center"/>
    </xf>
    <xf numFmtId="37" fontId="0" fillId="0" borderId="11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>
      <alignment horizontal="right" vertical="center"/>
    </xf>
    <xf numFmtId="180" fontId="9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3" fontId="0" fillId="0" borderId="0" xfId="48" applyNumberFormat="1" applyFont="1" applyFill="1" applyBorder="1" applyAlignment="1">
      <alignment horizontal="right" vertical="center"/>
    </xf>
    <xf numFmtId="180" fontId="10" fillId="0" borderId="0" xfId="0" applyNumberFormat="1" applyFont="1" applyFill="1" applyBorder="1" applyAlignment="1" applyProtection="1">
      <alignment vertical="center"/>
      <protection/>
    </xf>
    <xf numFmtId="37" fontId="10" fillId="0" borderId="0" xfId="0" applyNumberFormat="1" applyFont="1" applyFill="1" applyBorder="1" applyAlignment="1" applyProtection="1">
      <alignment horizontal="right" vertical="center"/>
      <protection/>
    </xf>
    <xf numFmtId="37" fontId="10" fillId="0" borderId="10" xfId="0" applyNumberFormat="1" applyFont="1" applyFill="1" applyBorder="1" applyAlignment="1" applyProtection="1">
      <alignment horizontal="right" vertical="center"/>
      <protection/>
    </xf>
    <xf numFmtId="176" fontId="10" fillId="0" borderId="21" xfId="0" applyNumberFormat="1" applyFont="1" applyFill="1" applyBorder="1" applyAlignment="1" applyProtection="1">
      <alignment vertical="center"/>
      <protection/>
    </xf>
    <xf numFmtId="37" fontId="10" fillId="0" borderId="21" xfId="0" applyNumberFormat="1" applyFont="1" applyFill="1" applyBorder="1" applyAlignment="1" applyProtection="1">
      <alignment horizontal="right" vertical="center"/>
      <protection/>
    </xf>
    <xf numFmtId="37" fontId="10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38" fontId="0" fillId="0" borderId="11" xfId="0" applyNumberFormat="1" applyFont="1" applyFill="1" applyBorder="1" applyAlignment="1" applyProtection="1">
      <alignment horizontal="right" vertical="center"/>
      <protection/>
    </xf>
    <xf numFmtId="38" fontId="0" fillId="0" borderId="12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 applyProtection="1">
      <alignment horizontal="left" vertical="center"/>
      <protection/>
    </xf>
    <xf numFmtId="38" fontId="10" fillId="0" borderId="0" xfId="0" applyNumberFormat="1" applyFont="1" applyFill="1" applyBorder="1" applyAlignment="1">
      <alignment horizontal="right" vertical="center"/>
    </xf>
    <xf numFmtId="38" fontId="10" fillId="0" borderId="10" xfId="0" applyNumberFormat="1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distributed" vertical="center"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center"/>
    </xf>
    <xf numFmtId="0" fontId="9" fillId="0" borderId="0" xfId="0" applyFont="1" applyFill="1" applyBorder="1" applyAlignment="1" applyProtection="1">
      <alignment horizontal="left" vertical="center"/>
      <protection/>
    </xf>
    <xf numFmtId="38" fontId="0" fillId="0" borderId="10" xfId="0" applyNumberFormat="1" applyFont="1" applyFill="1" applyBorder="1" applyAlignment="1">
      <alignment horizontal="right" vertical="center"/>
    </xf>
    <xf numFmtId="0" fontId="10" fillId="0" borderId="16" xfId="0" applyFont="1" applyFill="1" applyBorder="1" applyAlignment="1" applyProtection="1">
      <alignment horizontal="distributed" vertical="center"/>
      <protection/>
    </xf>
    <xf numFmtId="0" fontId="10" fillId="0" borderId="0" xfId="0" applyFont="1" applyFill="1" applyAlignment="1">
      <alignment vertical="center"/>
    </xf>
    <xf numFmtId="0" fontId="10" fillId="0" borderId="16" xfId="0" applyFont="1" applyFill="1" applyBorder="1" applyAlignment="1">
      <alignment vertical="center"/>
    </xf>
    <xf numFmtId="38" fontId="10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 quotePrefix="1">
      <alignment horizontal="distributed" vertical="center"/>
      <protection/>
    </xf>
    <xf numFmtId="38" fontId="0" fillId="0" borderId="21" xfId="0" applyNumberFormat="1" applyFont="1" applyFill="1" applyBorder="1" applyAlignment="1">
      <alignment horizontal="right" vertical="center"/>
    </xf>
    <xf numFmtId="38" fontId="0" fillId="0" borderId="25" xfId="0" applyNumberFormat="1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distributed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38" fontId="0" fillId="0" borderId="12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38" fontId="0" fillId="0" borderId="10" xfId="0" applyNumberFormat="1" applyFont="1" applyFill="1" applyBorder="1" applyAlignment="1">
      <alignment horizontal="right" vertical="center" wrapText="1"/>
    </xf>
    <xf numFmtId="38" fontId="10" fillId="0" borderId="10" xfId="0" applyNumberFormat="1" applyFont="1" applyFill="1" applyBorder="1" applyAlignment="1">
      <alignment horizontal="right" vertical="center" wrapText="1"/>
    </xf>
    <xf numFmtId="0" fontId="10" fillId="0" borderId="16" xfId="0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right" vertical="center" wrapText="1"/>
    </xf>
    <xf numFmtId="38" fontId="0" fillId="0" borderId="25" xfId="0" applyNumberFormat="1" applyFont="1" applyFill="1" applyBorder="1" applyAlignment="1">
      <alignment horizontal="right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 wrapText="1"/>
    </xf>
    <xf numFmtId="37" fontId="0" fillId="0" borderId="10" xfId="0" applyNumberFormat="1" applyFont="1" applyFill="1" applyBorder="1" applyAlignment="1" applyProtection="1">
      <alignment vertical="center"/>
      <protection/>
    </xf>
    <xf numFmtId="37" fontId="0" fillId="0" borderId="21" xfId="0" applyNumberFormat="1" applyFont="1" applyFill="1" applyBorder="1" applyAlignment="1" applyProtection="1">
      <alignment vertical="center"/>
      <protection/>
    </xf>
    <xf numFmtId="37" fontId="0" fillId="0" borderId="21" xfId="0" applyNumberFormat="1" applyFont="1" applyFill="1" applyBorder="1" applyAlignment="1" applyProtection="1">
      <alignment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top"/>
    </xf>
    <xf numFmtId="0" fontId="8" fillId="0" borderId="0" xfId="0" applyFont="1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0" xfId="0" applyNumberFormat="1" applyFont="1" applyFill="1" applyBorder="1" applyAlignment="1" applyProtection="1">
      <alignment horizontal="center" vertical="center"/>
      <protection/>
    </xf>
    <xf numFmtId="37" fontId="10" fillId="0" borderId="10" xfId="0" applyNumberFormat="1" applyFont="1" applyFill="1" applyBorder="1" applyAlignment="1" applyProtection="1">
      <alignment horizontal="right" vertical="center"/>
      <protection/>
    </xf>
    <xf numFmtId="37" fontId="1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37" fontId="0" fillId="0" borderId="25" xfId="0" applyNumberFormat="1" applyFont="1" applyFill="1" applyBorder="1" applyAlignment="1" applyProtection="1">
      <alignment horizontal="right" vertical="center"/>
      <protection/>
    </xf>
    <xf numFmtId="37" fontId="0" fillId="0" borderId="21" xfId="0" applyNumberFormat="1" applyFont="1" applyFill="1" applyBorder="1" applyAlignment="1" applyProtection="1">
      <alignment horizontal="right" vertical="center"/>
      <protection/>
    </xf>
    <xf numFmtId="37" fontId="10" fillId="0" borderId="12" xfId="0" applyNumberFormat="1" applyFont="1" applyFill="1" applyBorder="1" applyAlignment="1" applyProtection="1">
      <alignment horizontal="right" vertical="center"/>
      <protection/>
    </xf>
    <xf numFmtId="37" fontId="1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37" fontId="10" fillId="0" borderId="10" xfId="0" applyNumberFormat="1" applyFont="1" applyFill="1" applyBorder="1" applyAlignment="1" applyProtection="1">
      <alignment horizontal="center" vertical="center"/>
      <protection/>
    </xf>
    <xf numFmtId="37" fontId="10" fillId="0" borderId="21" xfId="0" applyNumberFormat="1" applyFont="1" applyFill="1" applyBorder="1" applyAlignment="1" applyProtection="1">
      <alignment horizontal="center" vertical="center"/>
      <protection/>
    </xf>
    <xf numFmtId="37" fontId="10" fillId="0" borderId="25" xfId="0" applyNumberFormat="1" applyFont="1" applyFill="1" applyBorder="1" applyAlignment="1" applyProtection="1">
      <alignment horizontal="right" vertical="center"/>
      <protection/>
    </xf>
    <xf numFmtId="37" fontId="10" fillId="0" borderId="21" xfId="0" applyNumberFormat="1" applyFont="1" applyFill="1" applyBorder="1" applyAlignment="1" applyProtection="1">
      <alignment horizontal="right" vertical="center"/>
      <protection/>
    </xf>
    <xf numFmtId="37" fontId="10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12" xfId="0" applyNumberFormat="1" applyFont="1" applyFill="1" applyBorder="1" applyAlignment="1" applyProtection="1">
      <alignment horizontal="right" vertical="center"/>
      <protection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181" fontId="0" fillId="0" borderId="11" xfId="48" applyNumberFormat="1" applyFont="1" applyFill="1" applyBorder="1" applyAlignment="1" applyProtection="1">
      <alignment horizontal="left" vertical="center"/>
      <protection/>
    </xf>
    <xf numFmtId="38" fontId="0" fillId="0" borderId="11" xfId="48" applyFont="1" applyFill="1" applyBorder="1" applyAlignment="1" applyProtection="1">
      <alignment vertical="center"/>
      <protection/>
    </xf>
    <xf numFmtId="38" fontId="0" fillId="0" borderId="17" xfId="48" applyFont="1" applyFill="1" applyBorder="1" applyAlignment="1" applyProtection="1">
      <alignment vertical="center"/>
      <protection/>
    </xf>
    <xf numFmtId="38" fontId="0" fillId="0" borderId="58" xfId="48" applyFont="1" applyFill="1" applyBorder="1" applyAlignment="1" applyProtection="1">
      <alignment vertical="center"/>
      <protection/>
    </xf>
    <xf numFmtId="181" fontId="0" fillId="0" borderId="59" xfId="48" applyNumberFormat="1" applyFont="1" applyFill="1" applyBorder="1" applyAlignment="1">
      <alignment horizontal="left" vertical="center"/>
    </xf>
    <xf numFmtId="38" fontId="0" fillId="0" borderId="11" xfId="48" applyFont="1" applyFill="1" applyBorder="1" applyAlignment="1">
      <alignment horizontal="right" vertical="center"/>
    </xf>
    <xf numFmtId="181" fontId="0" fillId="0" borderId="0" xfId="48" applyNumberFormat="1" applyFont="1" applyFill="1" applyAlignment="1">
      <alignment horizontal="left" vertical="center"/>
    </xf>
    <xf numFmtId="38" fontId="0" fillId="0" borderId="0" xfId="48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>
      <alignment horizontal="distributed" vertical="center"/>
    </xf>
    <xf numFmtId="38" fontId="0" fillId="0" borderId="60" xfId="48" applyFont="1" applyFill="1" applyBorder="1" applyAlignment="1">
      <alignment vertical="center"/>
    </xf>
    <xf numFmtId="181" fontId="0" fillId="0" borderId="61" xfId="48" applyNumberFormat="1" applyFont="1" applyFill="1" applyBorder="1" applyAlignment="1">
      <alignment horizontal="left" vertical="center"/>
    </xf>
    <xf numFmtId="38" fontId="0" fillId="0" borderId="0" xfId="48" applyFont="1" applyFill="1" applyBorder="1" applyAlignment="1">
      <alignment vertical="center"/>
    </xf>
    <xf numFmtId="38" fontId="0" fillId="0" borderId="60" xfId="48" applyFont="1" applyFill="1" applyBorder="1" applyAlignment="1">
      <alignment horizontal="distributed" vertical="center"/>
    </xf>
    <xf numFmtId="38" fontId="0" fillId="0" borderId="0" xfId="48" applyFont="1" applyFill="1" applyBorder="1" applyAlignment="1">
      <alignment horizontal="right" vertical="center"/>
    </xf>
    <xf numFmtId="38" fontId="0" fillId="0" borderId="0" xfId="48" applyFont="1" applyFill="1" applyBorder="1" applyAlignment="1" applyProtection="1">
      <alignment horizontal="distributed" vertical="center"/>
      <protection/>
    </xf>
    <xf numFmtId="181" fontId="0" fillId="0" borderId="61" xfId="48" applyNumberFormat="1" applyFont="1" applyFill="1" applyBorder="1" applyAlignment="1" quotePrefix="1">
      <alignment horizontal="left" vertical="center"/>
    </xf>
    <xf numFmtId="38" fontId="0" fillId="0" borderId="60" xfId="48" applyFont="1" applyFill="1" applyBorder="1" applyAlignment="1" applyProtection="1">
      <alignment horizontal="distributed" vertical="center"/>
      <protection/>
    </xf>
    <xf numFmtId="181" fontId="0" fillId="0" borderId="61" xfId="48" applyNumberFormat="1" applyFont="1" applyFill="1" applyBorder="1" applyAlignment="1" quotePrefix="1">
      <alignment horizontal="left" vertical="center"/>
    </xf>
    <xf numFmtId="38" fontId="0" fillId="0" borderId="16" xfId="48" applyFont="1" applyFill="1" applyBorder="1" applyAlignment="1" applyProtection="1">
      <alignment horizontal="distributed" vertical="center"/>
      <protection/>
    </xf>
    <xf numFmtId="181" fontId="0" fillId="0" borderId="61" xfId="48" applyNumberFormat="1" applyFont="1" applyFill="1" applyBorder="1" applyAlignment="1">
      <alignment horizontal="left" vertical="center"/>
    </xf>
    <xf numFmtId="38" fontId="0" fillId="0" borderId="60" xfId="48" applyFont="1" applyFill="1" applyBorder="1" applyAlignment="1" applyProtection="1">
      <alignment horizontal="right" vertical="center"/>
      <protection/>
    </xf>
    <xf numFmtId="181" fontId="0" fillId="0" borderId="61" xfId="48" applyNumberFormat="1" applyFont="1" applyFill="1" applyBorder="1" applyAlignment="1" applyProtection="1">
      <alignment horizontal="left" vertical="center"/>
      <protection/>
    </xf>
    <xf numFmtId="38" fontId="0" fillId="0" borderId="16" xfId="48" applyFont="1" applyFill="1" applyBorder="1" applyAlignment="1">
      <alignment horizontal="distributed" vertical="center"/>
    </xf>
    <xf numFmtId="38" fontId="0" fillId="0" borderId="0" xfId="48" applyFont="1" applyFill="1" applyBorder="1" applyAlignment="1">
      <alignment vertical="center"/>
    </xf>
    <xf numFmtId="0" fontId="0" fillId="0" borderId="16" xfId="0" applyFont="1" applyFill="1" applyBorder="1" applyAlignment="1" applyProtection="1">
      <alignment horizontal="distributed" vertical="center"/>
      <protection/>
    </xf>
    <xf numFmtId="181" fontId="0" fillId="0" borderId="0" xfId="48" applyNumberFormat="1" applyFont="1" applyFill="1" applyBorder="1" applyAlignment="1" quotePrefix="1">
      <alignment horizontal="left" vertical="center"/>
    </xf>
    <xf numFmtId="181" fontId="0" fillId="0" borderId="61" xfId="48" applyNumberFormat="1" applyFont="1" applyFill="1" applyBorder="1" applyAlignment="1" applyProtection="1" quotePrefix="1">
      <alignment horizontal="left" vertical="center"/>
      <protection/>
    </xf>
    <xf numFmtId="38" fontId="0" fillId="0" borderId="0" xfId="48" applyFont="1" applyFill="1" applyBorder="1" applyAlignment="1" quotePrefix="1">
      <alignment horizontal="right" vertical="center"/>
    </xf>
    <xf numFmtId="181" fontId="0" fillId="0" borderId="0" xfId="48" applyNumberFormat="1" applyFont="1" applyFill="1" applyBorder="1" applyAlignment="1">
      <alignment horizontal="left" vertical="center"/>
    </xf>
    <xf numFmtId="181" fontId="0" fillId="0" borderId="0" xfId="48" applyNumberFormat="1" applyFont="1" applyFill="1" applyBorder="1" applyAlignment="1">
      <alignment horizontal="left" vertical="center"/>
    </xf>
    <xf numFmtId="38" fontId="0" fillId="0" borderId="60" xfId="48" applyFont="1" applyFill="1" applyBorder="1" applyAlignment="1" applyProtection="1">
      <alignment vertical="center"/>
      <protection/>
    </xf>
    <xf numFmtId="181" fontId="0" fillId="0" borderId="61" xfId="48" applyNumberFormat="1" applyFont="1" applyFill="1" applyBorder="1" applyAlignment="1" applyProtection="1">
      <alignment horizontal="left" vertical="center"/>
      <protection/>
    </xf>
    <xf numFmtId="38" fontId="0" fillId="0" borderId="0" xfId="48" applyFont="1" applyFill="1" applyBorder="1" applyAlignment="1">
      <alignment horizontal="distributed" vertical="center"/>
    </xf>
    <xf numFmtId="181" fontId="10" fillId="0" borderId="0" xfId="48" applyNumberFormat="1" applyFont="1" applyFill="1" applyBorder="1" applyAlignment="1" applyProtection="1">
      <alignment vertical="center"/>
      <protection/>
    </xf>
    <xf numFmtId="38" fontId="10" fillId="0" borderId="0" xfId="48" applyFont="1" applyFill="1" applyBorder="1" applyAlignment="1" applyProtection="1">
      <alignment vertical="center"/>
      <protection/>
    </xf>
    <xf numFmtId="0" fontId="0" fillId="0" borderId="21" xfId="0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21" xfId="0" applyFill="1" applyBorder="1" applyAlignment="1">
      <alignment horizontal="right"/>
    </xf>
    <xf numFmtId="0" fontId="0" fillId="0" borderId="24" xfId="0" applyFont="1" applyFill="1" applyBorder="1" applyAlignment="1">
      <alignment horizontal="center" vertical="center"/>
    </xf>
    <xf numFmtId="0" fontId="0" fillId="0" borderId="59" xfId="0" applyFont="1" applyFill="1" applyBorder="1" applyAlignment="1" applyProtection="1">
      <alignment horizontal="center" vertical="center" wrapText="1"/>
      <protection/>
    </xf>
    <xf numFmtId="0" fontId="0" fillId="0" borderId="63" xfId="0" applyFont="1" applyFill="1" applyBorder="1" applyAlignment="1" applyProtection="1">
      <alignment horizontal="center" vertical="center"/>
      <protection/>
    </xf>
    <xf numFmtId="0" fontId="0" fillId="0" borderId="64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 applyProtection="1" quotePrefix="1">
      <alignment horizontal="center" vertical="center"/>
      <protection/>
    </xf>
    <xf numFmtId="0" fontId="7" fillId="0" borderId="11" xfId="0" applyFont="1" applyFill="1" applyBorder="1" applyAlignment="1" applyProtection="1">
      <alignment horizontal="distributed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38" fontId="10" fillId="0" borderId="10" xfId="48" applyFont="1" applyFill="1" applyBorder="1" applyAlignment="1" applyProtection="1">
      <alignment horizontal="right" vertical="center"/>
      <protection/>
    </xf>
    <xf numFmtId="38" fontId="10" fillId="0" borderId="0" xfId="48" applyFont="1" applyFill="1" applyBorder="1" applyAlignment="1" applyProtection="1">
      <alignment horizontal="right" vertical="center"/>
      <protection/>
    </xf>
    <xf numFmtId="38" fontId="0" fillId="0" borderId="10" xfId="48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38" fontId="0" fillId="0" borderId="12" xfId="48" applyFont="1" applyFill="1" applyBorder="1" applyAlignment="1" applyProtection="1">
      <alignment horizontal="right" vertical="center"/>
      <protection/>
    </xf>
    <xf numFmtId="38" fontId="0" fillId="0" borderId="11" xfId="48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>
      <alignment horizontal="center" vertical="center" wrapText="1"/>
    </xf>
    <xf numFmtId="38" fontId="0" fillId="0" borderId="0" xfId="48" applyFont="1" applyFill="1" applyBorder="1" applyAlignment="1">
      <alignment horizontal="center" vertical="center" wrapText="1"/>
    </xf>
    <xf numFmtId="0" fontId="0" fillId="0" borderId="58" xfId="0" applyFont="1" applyFill="1" applyBorder="1" applyAlignment="1" applyProtection="1">
      <alignment horizontal="center" vertical="center"/>
      <protection/>
    </xf>
    <xf numFmtId="38" fontId="0" fillId="0" borderId="16" xfId="48" applyFont="1" applyFill="1" applyBorder="1" applyAlignment="1" applyProtection="1">
      <alignment horizontal="distributed" vertical="center"/>
      <protection/>
    </xf>
    <xf numFmtId="38" fontId="0" fillId="0" borderId="16" xfId="48" applyFont="1" applyFill="1" applyBorder="1" applyAlignment="1">
      <alignment horizontal="distributed" vertical="center"/>
    </xf>
    <xf numFmtId="0" fontId="0" fillId="0" borderId="46" xfId="0" applyFont="1" applyFill="1" applyBorder="1" applyAlignment="1" applyProtection="1">
      <alignment horizontal="center" vertical="center"/>
      <protection/>
    </xf>
    <xf numFmtId="37" fontId="10" fillId="0" borderId="54" xfId="0" applyNumberFormat="1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10" fillId="0" borderId="16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37" fontId="0" fillId="0" borderId="12" xfId="0" applyNumberFormat="1" applyFont="1" applyFill="1" applyBorder="1" applyAlignment="1" applyProtection="1">
      <alignment vertical="center"/>
      <protection/>
    </xf>
    <xf numFmtId="37" fontId="0" fillId="0" borderId="17" xfId="0" applyNumberFormat="1" applyFont="1" applyFill="1" applyBorder="1" applyAlignment="1" applyProtection="1">
      <alignment horizontal="distributed" vertical="center"/>
      <protection/>
    </xf>
    <xf numFmtId="37" fontId="9" fillId="0" borderId="11" xfId="0" applyNumberFormat="1" applyFont="1" applyFill="1" applyBorder="1" applyAlignment="1" applyProtection="1">
      <alignment vertical="center"/>
      <protection/>
    </xf>
    <xf numFmtId="37" fontId="10" fillId="0" borderId="0" xfId="0" applyNumberFormat="1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16" xfId="0" applyNumberFormat="1" applyFont="1" applyFill="1" applyBorder="1" applyAlignment="1" applyProtection="1">
      <alignment horizontal="distributed" vertical="center"/>
      <protection/>
    </xf>
    <xf numFmtId="37" fontId="9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10" fillId="0" borderId="16" xfId="0" applyNumberFormat="1" applyFont="1" applyFill="1" applyBorder="1" applyAlignment="1" applyProtection="1">
      <alignment vertical="center"/>
      <protection/>
    </xf>
    <xf numFmtId="0" fontId="10" fillId="0" borderId="24" xfId="0" applyFont="1" applyFill="1" applyBorder="1" applyAlignment="1">
      <alignment horizontal="center" vertical="center"/>
    </xf>
    <xf numFmtId="37" fontId="0" fillId="0" borderId="17" xfId="0" applyNumberFormat="1" applyFont="1" applyFill="1" applyBorder="1" applyAlignment="1" applyProtection="1">
      <alignment horizontal="center" vertical="center"/>
      <protection/>
    </xf>
    <xf numFmtId="37" fontId="7" fillId="0" borderId="17" xfId="0" applyNumberFormat="1" applyFont="1" applyFill="1" applyBorder="1" applyAlignment="1" applyProtection="1">
      <alignment horizontal="center" vertical="center" wrapText="1"/>
      <protection/>
    </xf>
    <xf numFmtId="37" fontId="0" fillId="0" borderId="46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37" fontId="0" fillId="0" borderId="22" xfId="0" applyNumberFormat="1" applyFont="1" applyFill="1" applyBorder="1" applyAlignment="1" applyProtection="1">
      <alignment horizontal="center" vertical="center"/>
      <protection/>
    </xf>
    <xf numFmtId="37" fontId="0" fillId="0" borderId="15" xfId="0" applyNumberFormat="1" applyFont="1" applyFill="1" applyBorder="1" applyAlignment="1" applyProtection="1">
      <alignment horizontal="center" vertical="center"/>
      <protection/>
    </xf>
    <xf numFmtId="37" fontId="0" fillId="0" borderId="14" xfId="0" applyNumberFormat="1" applyFont="1" applyFill="1" applyBorder="1" applyAlignment="1" applyProtection="1">
      <alignment horizontal="center" vertical="center"/>
      <protection/>
    </xf>
    <xf numFmtId="37" fontId="8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52" xfId="0" applyNumberFormat="1" applyFill="1" applyBorder="1" applyAlignment="1" applyProtection="1">
      <alignment horizontal="center" vertical="center" wrapText="1"/>
      <protection/>
    </xf>
    <xf numFmtId="37" fontId="0" fillId="0" borderId="56" xfId="0" applyNumberFormat="1" applyFill="1" applyBorder="1" applyAlignment="1" applyProtection="1">
      <alignment horizontal="center" vertical="center"/>
      <protection/>
    </xf>
    <xf numFmtId="37" fontId="0" fillId="0" borderId="17" xfId="0" applyNumberFormat="1" applyFill="1" applyBorder="1" applyAlignment="1" applyProtection="1">
      <alignment horizontal="center" vertical="center"/>
      <protection/>
    </xf>
    <xf numFmtId="37" fontId="0" fillId="0" borderId="11" xfId="0" applyNumberForma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1" name="AutoShape 19"/>
        <xdr:cNvSpPr>
          <a:spLocks/>
        </xdr:cNvSpPr>
      </xdr:nvSpPr>
      <xdr:spPr>
        <a:xfrm>
          <a:off x="8648700" y="2857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2" name="AutoShape 20"/>
        <xdr:cNvSpPr>
          <a:spLocks/>
        </xdr:cNvSpPr>
      </xdr:nvSpPr>
      <xdr:spPr>
        <a:xfrm>
          <a:off x="8648700" y="2857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3" name="AutoShape 21"/>
        <xdr:cNvSpPr>
          <a:spLocks/>
        </xdr:cNvSpPr>
      </xdr:nvSpPr>
      <xdr:spPr>
        <a:xfrm>
          <a:off x="8648700" y="2857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4" name="AutoShape 22"/>
        <xdr:cNvSpPr>
          <a:spLocks/>
        </xdr:cNvSpPr>
      </xdr:nvSpPr>
      <xdr:spPr>
        <a:xfrm>
          <a:off x="8648700" y="2857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5" name="AutoShape 23"/>
        <xdr:cNvSpPr>
          <a:spLocks/>
        </xdr:cNvSpPr>
      </xdr:nvSpPr>
      <xdr:spPr>
        <a:xfrm>
          <a:off x="8648700" y="2857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6" name="AutoShape 24"/>
        <xdr:cNvSpPr>
          <a:spLocks/>
        </xdr:cNvSpPr>
      </xdr:nvSpPr>
      <xdr:spPr>
        <a:xfrm>
          <a:off x="8648700" y="2857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7" name="AutoShape 25"/>
        <xdr:cNvSpPr>
          <a:spLocks/>
        </xdr:cNvSpPr>
      </xdr:nvSpPr>
      <xdr:spPr>
        <a:xfrm>
          <a:off x="8648700" y="2857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8" name="AutoShape 26"/>
        <xdr:cNvSpPr>
          <a:spLocks/>
        </xdr:cNvSpPr>
      </xdr:nvSpPr>
      <xdr:spPr>
        <a:xfrm>
          <a:off x="8648700" y="2857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9" name="AutoShape 27"/>
        <xdr:cNvSpPr>
          <a:spLocks/>
        </xdr:cNvSpPr>
      </xdr:nvSpPr>
      <xdr:spPr>
        <a:xfrm>
          <a:off x="8648700" y="2857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10" name="AutoShape 28"/>
        <xdr:cNvSpPr>
          <a:spLocks/>
        </xdr:cNvSpPr>
      </xdr:nvSpPr>
      <xdr:spPr>
        <a:xfrm>
          <a:off x="8648700" y="2857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11" name="AutoShape 31"/>
        <xdr:cNvSpPr>
          <a:spLocks/>
        </xdr:cNvSpPr>
      </xdr:nvSpPr>
      <xdr:spPr>
        <a:xfrm>
          <a:off x="8648700" y="2857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12" name="AutoShape 33"/>
        <xdr:cNvSpPr>
          <a:spLocks/>
        </xdr:cNvSpPr>
      </xdr:nvSpPr>
      <xdr:spPr>
        <a:xfrm>
          <a:off x="8648700" y="2857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13" name="AutoShape 34"/>
        <xdr:cNvSpPr>
          <a:spLocks/>
        </xdr:cNvSpPr>
      </xdr:nvSpPr>
      <xdr:spPr>
        <a:xfrm>
          <a:off x="8648700" y="2857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14" name="AutoShape 35"/>
        <xdr:cNvSpPr>
          <a:spLocks/>
        </xdr:cNvSpPr>
      </xdr:nvSpPr>
      <xdr:spPr>
        <a:xfrm>
          <a:off x="8648700" y="2857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20</xdr:row>
      <xdr:rowOff>57150</xdr:rowOff>
    </xdr:from>
    <xdr:to>
      <xdr:col>1</xdr:col>
      <xdr:colOff>123825</xdr:colOff>
      <xdr:row>21</xdr:row>
      <xdr:rowOff>161925</xdr:rowOff>
    </xdr:to>
    <xdr:sp>
      <xdr:nvSpPr>
        <xdr:cNvPr id="15" name="AutoShape 1"/>
        <xdr:cNvSpPr>
          <a:spLocks/>
        </xdr:cNvSpPr>
      </xdr:nvSpPr>
      <xdr:spPr>
        <a:xfrm>
          <a:off x="2266950" y="48196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22</xdr:row>
      <xdr:rowOff>66675</xdr:rowOff>
    </xdr:from>
    <xdr:to>
      <xdr:col>1</xdr:col>
      <xdr:colOff>123825</xdr:colOff>
      <xdr:row>23</xdr:row>
      <xdr:rowOff>171450</xdr:rowOff>
    </xdr:to>
    <xdr:sp>
      <xdr:nvSpPr>
        <xdr:cNvPr id="16" name="AutoShape 2"/>
        <xdr:cNvSpPr>
          <a:spLocks/>
        </xdr:cNvSpPr>
      </xdr:nvSpPr>
      <xdr:spPr>
        <a:xfrm>
          <a:off x="2266950" y="53054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24</xdr:row>
      <xdr:rowOff>66675</xdr:rowOff>
    </xdr:from>
    <xdr:to>
      <xdr:col>1</xdr:col>
      <xdr:colOff>123825</xdr:colOff>
      <xdr:row>25</xdr:row>
      <xdr:rowOff>171450</xdr:rowOff>
    </xdr:to>
    <xdr:sp>
      <xdr:nvSpPr>
        <xdr:cNvPr id="17" name="AutoShape 3"/>
        <xdr:cNvSpPr>
          <a:spLocks/>
        </xdr:cNvSpPr>
      </xdr:nvSpPr>
      <xdr:spPr>
        <a:xfrm>
          <a:off x="2266950" y="578167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26</xdr:row>
      <xdr:rowOff>66675</xdr:rowOff>
    </xdr:from>
    <xdr:to>
      <xdr:col>1</xdr:col>
      <xdr:colOff>123825</xdr:colOff>
      <xdr:row>27</xdr:row>
      <xdr:rowOff>171450</xdr:rowOff>
    </xdr:to>
    <xdr:sp>
      <xdr:nvSpPr>
        <xdr:cNvPr id="18" name="AutoShape 4"/>
        <xdr:cNvSpPr>
          <a:spLocks/>
        </xdr:cNvSpPr>
      </xdr:nvSpPr>
      <xdr:spPr>
        <a:xfrm>
          <a:off x="2266950" y="62579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28</xdr:row>
      <xdr:rowOff>66675</xdr:rowOff>
    </xdr:from>
    <xdr:to>
      <xdr:col>1</xdr:col>
      <xdr:colOff>123825</xdr:colOff>
      <xdr:row>29</xdr:row>
      <xdr:rowOff>171450</xdr:rowOff>
    </xdr:to>
    <xdr:sp>
      <xdr:nvSpPr>
        <xdr:cNvPr id="19" name="AutoShape 5"/>
        <xdr:cNvSpPr>
          <a:spLocks/>
        </xdr:cNvSpPr>
      </xdr:nvSpPr>
      <xdr:spPr>
        <a:xfrm>
          <a:off x="2266950" y="673417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30</xdr:row>
      <xdr:rowOff>66675</xdr:rowOff>
    </xdr:from>
    <xdr:to>
      <xdr:col>1</xdr:col>
      <xdr:colOff>123825</xdr:colOff>
      <xdr:row>31</xdr:row>
      <xdr:rowOff>171450</xdr:rowOff>
    </xdr:to>
    <xdr:sp>
      <xdr:nvSpPr>
        <xdr:cNvPr id="20" name="AutoShape 6"/>
        <xdr:cNvSpPr>
          <a:spLocks/>
        </xdr:cNvSpPr>
      </xdr:nvSpPr>
      <xdr:spPr>
        <a:xfrm>
          <a:off x="2266950" y="72104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32</xdr:row>
      <xdr:rowOff>66675</xdr:rowOff>
    </xdr:from>
    <xdr:to>
      <xdr:col>1</xdr:col>
      <xdr:colOff>123825</xdr:colOff>
      <xdr:row>33</xdr:row>
      <xdr:rowOff>171450</xdr:rowOff>
    </xdr:to>
    <xdr:sp>
      <xdr:nvSpPr>
        <xdr:cNvPr id="21" name="AutoShape 7"/>
        <xdr:cNvSpPr>
          <a:spLocks/>
        </xdr:cNvSpPr>
      </xdr:nvSpPr>
      <xdr:spPr>
        <a:xfrm>
          <a:off x="2266950" y="768667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66675</xdr:rowOff>
    </xdr:from>
    <xdr:to>
      <xdr:col>1</xdr:col>
      <xdr:colOff>123825</xdr:colOff>
      <xdr:row>35</xdr:row>
      <xdr:rowOff>171450</xdr:rowOff>
    </xdr:to>
    <xdr:sp>
      <xdr:nvSpPr>
        <xdr:cNvPr id="22" name="AutoShape 8"/>
        <xdr:cNvSpPr>
          <a:spLocks/>
        </xdr:cNvSpPr>
      </xdr:nvSpPr>
      <xdr:spPr>
        <a:xfrm>
          <a:off x="2266950" y="81629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36</xdr:row>
      <xdr:rowOff>66675</xdr:rowOff>
    </xdr:from>
    <xdr:to>
      <xdr:col>1</xdr:col>
      <xdr:colOff>123825</xdr:colOff>
      <xdr:row>37</xdr:row>
      <xdr:rowOff>171450</xdr:rowOff>
    </xdr:to>
    <xdr:sp>
      <xdr:nvSpPr>
        <xdr:cNvPr id="23" name="AutoShape 9"/>
        <xdr:cNvSpPr>
          <a:spLocks/>
        </xdr:cNvSpPr>
      </xdr:nvSpPr>
      <xdr:spPr>
        <a:xfrm>
          <a:off x="2266950" y="863917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40</xdr:row>
      <xdr:rowOff>66675</xdr:rowOff>
    </xdr:from>
    <xdr:to>
      <xdr:col>1</xdr:col>
      <xdr:colOff>123825</xdr:colOff>
      <xdr:row>41</xdr:row>
      <xdr:rowOff>171450</xdr:rowOff>
    </xdr:to>
    <xdr:sp>
      <xdr:nvSpPr>
        <xdr:cNvPr id="24" name="AutoShape 10"/>
        <xdr:cNvSpPr>
          <a:spLocks/>
        </xdr:cNvSpPr>
      </xdr:nvSpPr>
      <xdr:spPr>
        <a:xfrm>
          <a:off x="2266950" y="959167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42</xdr:row>
      <xdr:rowOff>66675</xdr:rowOff>
    </xdr:from>
    <xdr:to>
      <xdr:col>1</xdr:col>
      <xdr:colOff>123825</xdr:colOff>
      <xdr:row>43</xdr:row>
      <xdr:rowOff>171450</xdr:rowOff>
    </xdr:to>
    <xdr:sp>
      <xdr:nvSpPr>
        <xdr:cNvPr id="25" name="AutoShape 11"/>
        <xdr:cNvSpPr>
          <a:spLocks/>
        </xdr:cNvSpPr>
      </xdr:nvSpPr>
      <xdr:spPr>
        <a:xfrm>
          <a:off x="2266950" y="100679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44</xdr:row>
      <xdr:rowOff>66675</xdr:rowOff>
    </xdr:from>
    <xdr:to>
      <xdr:col>1</xdr:col>
      <xdr:colOff>123825</xdr:colOff>
      <xdr:row>45</xdr:row>
      <xdr:rowOff>171450</xdr:rowOff>
    </xdr:to>
    <xdr:sp>
      <xdr:nvSpPr>
        <xdr:cNvPr id="26" name="AutoShape 12"/>
        <xdr:cNvSpPr>
          <a:spLocks/>
        </xdr:cNvSpPr>
      </xdr:nvSpPr>
      <xdr:spPr>
        <a:xfrm>
          <a:off x="2266950" y="1054417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46</xdr:row>
      <xdr:rowOff>66675</xdr:rowOff>
    </xdr:from>
    <xdr:to>
      <xdr:col>1</xdr:col>
      <xdr:colOff>123825</xdr:colOff>
      <xdr:row>47</xdr:row>
      <xdr:rowOff>171450</xdr:rowOff>
    </xdr:to>
    <xdr:sp>
      <xdr:nvSpPr>
        <xdr:cNvPr id="27" name="AutoShape 13"/>
        <xdr:cNvSpPr>
          <a:spLocks/>
        </xdr:cNvSpPr>
      </xdr:nvSpPr>
      <xdr:spPr>
        <a:xfrm>
          <a:off x="2266950" y="110204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48</xdr:row>
      <xdr:rowOff>66675</xdr:rowOff>
    </xdr:from>
    <xdr:to>
      <xdr:col>1</xdr:col>
      <xdr:colOff>123825</xdr:colOff>
      <xdr:row>49</xdr:row>
      <xdr:rowOff>171450</xdr:rowOff>
    </xdr:to>
    <xdr:sp>
      <xdr:nvSpPr>
        <xdr:cNvPr id="28" name="AutoShape 14"/>
        <xdr:cNvSpPr>
          <a:spLocks/>
        </xdr:cNvSpPr>
      </xdr:nvSpPr>
      <xdr:spPr>
        <a:xfrm>
          <a:off x="2266950" y="1149667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66675</xdr:rowOff>
    </xdr:from>
    <xdr:to>
      <xdr:col>1</xdr:col>
      <xdr:colOff>123825</xdr:colOff>
      <xdr:row>39</xdr:row>
      <xdr:rowOff>171450</xdr:rowOff>
    </xdr:to>
    <xdr:sp>
      <xdr:nvSpPr>
        <xdr:cNvPr id="29" name="AutoShape 15"/>
        <xdr:cNvSpPr>
          <a:spLocks/>
        </xdr:cNvSpPr>
      </xdr:nvSpPr>
      <xdr:spPr>
        <a:xfrm>
          <a:off x="2266950" y="91154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50</xdr:row>
      <xdr:rowOff>66675</xdr:rowOff>
    </xdr:from>
    <xdr:to>
      <xdr:col>1</xdr:col>
      <xdr:colOff>123825</xdr:colOff>
      <xdr:row>51</xdr:row>
      <xdr:rowOff>171450</xdr:rowOff>
    </xdr:to>
    <xdr:sp>
      <xdr:nvSpPr>
        <xdr:cNvPr id="30" name="AutoShape 27"/>
        <xdr:cNvSpPr>
          <a:spLocks/>
        </xdr:cNvSpPr>
      </xdr:nvSpPr>
      <xdr:spPr>
        <a:xfrm>
          <a:off x="2266950" y="119729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57150</xdr:rowOff>
    </xdr:from>
    <xdr:to>
      <xdr:col>11</xdr:col>
      <xdr:colOff>104775</xdr:colOff>
      <xdr:row>21</xdr:row>
      <xdr:rowOff>171450</xdr:rowOff>
    </xdr:to>
    <xdr:sp>
      <xdr:nvSpPr>
        <xdr:cNvPr id="31" name="AutoShape 16"/>
        <xdr:cNvSpPr>
          <a:spLocks/>
        </xdr:cNvSpPr>
      </xdr:nvSpPr>
      <xdr:spPr>
        <a:xfrm>
          <a:off x="13344525" y="4819650"/>
          <a:ext cx="104775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57150</xdr:rowOff>
    </xdr:from>
    <xdr:to>
      <xdr:col>11</xdr:col>
      <xdr:colOff>104775</xdr:colOff>
      <xdr:row>23</xdr:row>
      <xdr:rowOff>171450</xdr:rowOff>
    </xdr:to>
    <xdr:sp>
      <xdr:nvSpPr>
        <xdr:cNvPr id="32" name="AutoShape 17"/>
        <xdr:cNvSpPr>
          <a:spLocks/>
        </xdr:cNvSpPr>
      </xdr:nvSpPr>
      <xdr:spPr>
        <a:xfrm>
          <a:off x="13344525" y="5295900"/>
          <a:ext cx="104775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57150</xdr:rowOff>
    </xdr:from>
    <xdr:to>
      <xdr:col>11</xdr:col>
      <xdr:colOff>104775</xdr:colOff>
      <xdr:row>25</xdr:row>
      <xdr:rowOff>171450</xdr:rowOff>
    </xdr:to>
    <xdr:sp>
      <xdr:nvSpPr>
        <xdr:cNvPr id="33" name="AutoShape 18"/>
        <xdr:cNvSpPr>
          <a:spLocks/>
        </xdr:cNvSpPr>
      </xdr:nvSpPr>
      <xdr:spPr>
        <a:xfrm>
          <a:off x="13344525" y="5772150"/>
          <a:ext cx="104775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26</xdr:row>
      <xdr:rowOff>57150</xdr:rowOff>
    </xdr:from>
    <xdr:to>
      <xdr:col>11</xdr:col>
      <xdr:colOff>104775</xdr:colOff>
      <xdr:row>27</xdr:row>
      <xdr:rowOff>171450</xdr:rowOff>
    </xdr:to>
    <xdr:sp>
      <xdr:nvSpPr>
        <xdr:cNvPr id="34" name="AutoShape 19"/>
        <xdr:cNvSpPr>
          <a:spLocks/>
        </xdr:cNvSpPr>
      </xdr:nvSpPr>
      <xdr:spPr>
        <a:xfrm>
          <a:off x="13344525" y="6248400"/>
          <a:ext cx="104775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28</xdr:row>
      <xdr:rowOff>57150</xdr:rowOff>
    </xdr:from>
    <xdr:to>
      <xdr:col>11</xdr:col>
      <xdr:colOff>104775</xdr:colOff>
      <xdr:row>29</xdr:row>
      <xdr:rowOff>171450</xdr:rowOff>
    </xdr:to>
    <xdr:sp>
      <xdr:nvSpPr>
        <xdr:cNvPr id="35" name="AutoShape 20"/>
        <xdr:cNvSpPr>
          <a:spLocks/>
        </xdr:cNvSpPr>
      </xdr:nvSpPr>
      <xdr:spPr>
        <a:xfrm>
          <a:off x="13344525" y="6724650"/>
          <a:ext cx="104775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57150</xdr:rowOff>
    </xdr:from>
    <xdr:to>
      <xdr:col>11</xdr:col>
      <xdr:colOff>104775</xdr:colOff>
      <xdr:row>33</xdr:row>
      <xdr:rowOff>171450</xdr:rowOff>
    </xdr:to>
    <xdr:sp>
      <xdr:nvSpPr>
        <xdr:cNvPr id="36" name="AutoShape 21"/>
        <xdr:cNvSpPr>
          <a:spLocks/>
        </xdr:cNvSpPr>
      </xdr:nvSpPr>
      <xdr:spPr>
        <a:xfrm>
          <a:off x="13344525" y="7677150"/>
          <a:ext cx="104775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38</xdr:row>
      <xdr:rowOff>57150</xdr:rowOff>
    </xdr:from>
    <xdr:to>
      <xdr:col>11</xdr:col>
      <xdr:colOff>104775</xdr:colOff>
      <xdr:row>39</xdr:row>
      <xdr:rowOff>171450</xdr:rowOff>
    </xdr:to>
    <xdr:sp>
      <xdr:nvSpPr>
        <xdr:cNvPr id="37" name="AutoShape 22"/>
        <xdr:cNvSpPr>
          <a:spLocks/>
        </xdr:cNvSpPr>
      </xdr:nvSpPr>
      <xdr:spPr>
        <a:xfrm>
          <a:off x="13344525" y="9105900"/>
          <a:ext cx="104775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57150</xdr:rowOff>
    </xdr:from>
    <xdr:to>
      <xdr:col>11</xdr:col>
      <xdr:colOff>104775</xdr:colOff>
      <xdr:row>41</xdr:row>
      <xdr:rowOff>171450</xdr:rowOff>
    </xdr:to>
    <xdr:sp>
      <xdr:nvSpPr>
        <xdr:cNvPr id="38" name="AutoShape 23"/>
        <xdr:cNvSpPr>
          <a:spLocks/>
        </xdr:cNvSpPr>
      </xdr:nvSpPr>
      <xdr:spPr>
        <a:xfrm>
          <a:off x="13344525" y="9582150"/>
          <a:ext cx="104775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57150</xdr:rowOff>
    </xdr:from>
    <xdr:to>
      <xdr:col>11</xdr:col>
      <xdr:colOff>104775</xdr:colOff>
      <xdr:row>43</xdr:row>
      <xdr:rowOff>171450</xdr:rowOff>
    </xdr:to>
    <xdr:sp>
      <xdr:nvSpPr>
        <xdr:cNvPr id="39" name="AutoShape 24"/>
        <xdr:cNvSpPr>
          <a:spLocks/>
        </xdr:cNvSpPr>
      </xdr:nvSpPr>
      <xdr:spPr>
        <a:xfrm>
          <a:off x="13344525" y="10058400"/>
          <a:ext cx="104775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57150</xdr:rowOff>
    </xdr:from>
    <xdr:to>
      <xdr:col>11</xdr:col>
      <xdr:colOff>104775</xdr:colOff>
      <xdr:row>45</xdr:row>
      <xdr:rowOff>171450</xdr:rowOff>
    </xdr:to>
    <xdr:sp>
      <xdr:nvSpPr>
        <xdr:cNvPr id="40" name="AutoShape 25"/>
        <xdr:cNvSpPr>
          <a:spLocks/>
        </xdr:cNvSpPr>
      </xdr:nvSpPr>
      <xdr:spPr>
        <a:xfrm>
          <a:off x="13344525" y="10534650"/>
          <a:ext cx="104775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1428750</xdr:colOff>
      <xdr:row>46</xdr:row>
      <xdr:rowOff>57150</xdr:rowOff>
    </xdr:from>
    <xdr:to>
      <xdr:col>11</xdr:col>
      <xdr:colOff>123825</xdr:colOff>
      <xdr:row>48</xdr:row>
      <xdr:rowOff>209550</xdr:rowOff>
    </xdr:to>
    <xdr:sp>
      <xdr:nvSpPr>
        <xdr:cNvPr id="41" name="AutoShape 26"/>
        <xdr:cNvSpPr>
          <a:spLocks/>
        </xdr:cNvSpPr>
      </xdr:nvSpPr>
      <xdr:spPr>
        <a:xfrm>
          <a:off x="13344525" y="11010900"/>
          <a:ext cx="123825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57150</xdr:rowOff>
    </xdr:from>
    <xdr:to>
      <xdr:col>11</xdr:col>
      <xdr:colOff>104775</xdr:colOff>
      <xdr:row>31</xdr:row>
      <xdr:rowOff>171450</xdr:rowOff>
    </xdr:to>
    <xdr:sp>
      <xdr:nvSpPr>
        <xdr:cNvPr id="42" name="AutoShape 28"/>
        <xdr:cNvSpPr>
          <a:spLocks/>
        </xdr:cNvSpPr>
      </xdr:nvSpPr>
      <xdr:spPr>
        <a:xfrm>
          <a:off x="13344525" y="7200900"/>
          <a:ext cx="104775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57150</xdr:rowOff>
    </xdr:from>
    <xdr:to>
      <xdr:col>11</xdr:col>
      <xdr:colOff>104775</xdr:colOff>
      <xdr:row>35</xdr:row>
      <xdr:rowOff>171450</xdr:rowOff>
    </xdr:to>
    <xdr:sp>
      <xdr:nvSpPr>
        <xdr:cNvPr id="43" name="AutoShape 29"/>
        <xdr:cNvSpPr>
          <a:spLocks/>
        </xdr:cNvSpPr>
      </xdr:nvSpPr>
      <xdr:spPr>
        <a:xfrm>
          <a:off x="13344525" y="8153400"/>
          <a:ext cx="104775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57150</xdr:rowOff>
    </xdr:from>
    <xdr:to>
      <xdr:col>11</xdr:col>
      <xdr:colOff>104775</xdr:colOff>
      <xdr:row>37</xdr:row>
      <xdr:rowOff>171450</xdr:rowOff>
    </xdr:to>
    <xdr:sp>
      <xdr:nvSpPr>
        <xdr:cNvPr id="44" name="AutoShape 30"/>
        <xdr:cNvSpPr>
          <a:spLocks/>
        </xdr:cNvSpPr>
      </xdr:nvSpPr>
      <xdr:spPr>
        <a:xfrm>
          <a:off x="13344525" y="8629650"/>
          <a:ext cx="104775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16</xdr:row>
      <xdr:rowOff>95250</xdr:rowOff>
    </xdr:from>
    <xdr:to>
      <xdr:col>2</xdr:col>
      <xdr:colOff>28575</xdr:colOff>
      <xdr:row>17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2276475" y="4210050"/>
          <a:ext cx="13335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133350</xdr:colOff>
      <xdr:row>18</xdr:row>
      <xdr:rowOff>95250</xdr:rowOff>
    </xdr:from>
    <xdr:to>
      <xdr:col>2</xdr:col>
      <xdr:colOff>28575</xdr:colOff>
      <xdr:row>19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2276475" y="4724400"/>
          <a:ext cx="13335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133350</xdr:colOff>
      <xdr:row>22</xdr:row>
      <xdr:rowOff>95250</xdr:rowOff>
    </xdr:from>
    <xdr:to>
      <xdr:col>2</xdr:col>
      <xdr:colOff>28575</xdr:colOff>
      <xdr:row>23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2276475" y="5753100"/>
          <a:ext cx="13335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133350</xdr:colOff>
      <xdr:row>24</xdr:row>
      <xdr:rowOff>95250</xdr:rowOff>
    </xdr:from>
    <xdr:to>
      <xdr:col>2</xdr:col>
      <xdr:colOff>28575</xdr:colOff>
      <xdr:row>25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2276475" y="6267450"/>
          <a:ext cx="13335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133350</xdr:colOff>
      <xdr:row>20</xdr:row>
      <xdr:rowOff>95250</xdr:rowOff>
    </xdr:from>
    <xdr:to>
      <xdr:col>2</xdr:col>
      <xdr:colOff>28575</xdr:colOff>
      <xdr:row>21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2276475" y="5238750"/>
          <a:ext cx="13335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133350</xdr:colOff>
      <xdr:row>26</xdr:row>
      <xdr:rowOff>95250</xdr:rowOff>
    </xdr:from>
    <xdr:to>
      <xdr:col>2</xdr:col>
      <xdr:colOff>28575</xdr:colOff>
      <xdr:row>27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2276475" y="6781800"/>
          <a:ext cx="13335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133350</xdr:colOff>
      <xdr:row>34</xdr:row>
      <xdr:rowOff>95250</xdr:rowOff>
    </xdr:from>
    <xdr:to>
      <xdr:col>2</xdr:col>
      <xdr:colOff>28575</xdr:colOff>
      <xdr:row>35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2276475" y="8839200"/>
          <a:ext cx="13335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133350</xdr:colOff>
      <xdr:row>28</xdr:row>
      <xdr:rowOff>95250</xdr:rowOff>
    </xdr:from>
    <xdr:to>
      <xdr:col>2</xdr:col>
      <xdr:colOff>28575</xdr:colOff>
      <xdr:row>29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2276475" y="7296150"/>
          <a:ext cx="13335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133350</xdr:colOff>
      <xdr:row>30</xdr:row>
      <xdr:rowOff>95250</xdr:rowOff>
    </xdr:from>
    <xdr:to>
      <xdr:col>2</xdr:col>
      <xdr:colOff>28575</xdr:colOff>
      <xdr:row>31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2276475" y="7810500"/>
          <a:ext cx="13335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133350</xdr:colOff>
      <xdr:row>32</xdr:row>
      <xdr:rowOff>95250</xdr:rowOff>
    </xdr:from>
    <xdr:to>
      <xdr:col>2</xdr:col>
      <xdr:colOff>28575</xdr:colOff>
      <xdr:row>33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2276475" y="8324850"/>
          <a:ext cx="13335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133350</xdr:colOff>
      <xdr:row>18</xdr:row>
      <xdr:rowOff>95250</xdr:rowOff>
    </xdr:from>
    <xdr:to>
      <xdr:col>2</xdr:col>
      <xdr:colOff>28575</xdr:colOff>
      <xdr:row>19</xdr:row>
      <xdr:rowOff>142875</xdr:rowOff>
    </xdr:to>
    <xdr:sp>
      <xdr:nvSpPr>
        <xdr:cNvPr id="11" name="AutoShape 11"/>
        <xdr:cNvSpPr>
          <a:spLocks/>
        </xdr:cNvSpPr>
      </xdr:nvSpPr>
      <xdr:spPr>
        <a:xfrm>
          <a:off x="2276475" y="4724400"/>
          <a:ext cx="13335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133350</xdr:colOff>
      <xdr:row>22</xdr:row>
      <xdr:rowOff>95250</xdr:rowOff>
    </xdr:from>
    <xdr:to>
      <xdr:col>2</xdr:col>
      <xdr:colOff>28575</xdr:colOff>
      <xdr:row>23</xdr:row>
      <xdr:rowOff>142875</xdr:rowOff>
    </xdr:to>
    <xdr:sp>
      <xdr:nvSpPr>
        <xdr:cNvPr id="12" name="AutoShape 12"/>
        <xdr:cNvSpPr>
          <a:spLocks/>
        </xdr:cNvSpPr>
      </xdr:nvSpPr>
      <xdr:spPr>
        <a:xfrm>
          <a:off x="2276475" y="5753100"/>
          <a:ext cx="13335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133350</xdr:colOff>
      <xdr:row>24</xdr:row>
      <xdr:rowOff>95250</xdr:rowOff>
    </xdr:from>
    <xdr:to>
      <xdr:col>2</xdr:col>
      <xdr:colOff>28575</xdr:colOff>
      <xdr:row>25</xdr:row>
      <xdr:rowOff>142875</xdr:rowOff>
    </xdr:to>
    <xdr:sp>
      <xdr:nvSpPr>
        <xdr:cNvPr id="13" name="AutoShape 13"/>
        <xdr:cNvSpPr>
          <a:spLocks/>
        </xdr:cNvSpPr>
      </xdr:nvSpPr>
      <xdr:spPr>
        <a:xfrm>
          <a:off x="2276475" y="6267450"/>
          <a:ext cx="13335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133350</xdr:colOff>
      <xdr:row>20</xdr:row>
      <xdr:rowOff>95250</xdr:rowOff>
    </xdr:from>
    <xdr:to>
      <xdr:col>2</xdr:col>
      <xdr:colOff>28575</xdr:colOff>
      <xdr:row>21</xdr:row>
      <xdr:rowOff>142875</xdr:rowOff>
    </xdr:to>
    <xdr:sp>
      <xdr:nvSpPr>
        <xdr:cNvPr id="14" name="AutoShape 14"/>
        <xdr:cNvSpPr>
          <a:spLocks/>
        </xdr:cNvSpPr>
      </xdr:nvSpPr>
      <xdr:spPr>
        <a:xfrm>
          <a:off x="2276475" y="5238750"/>
          <a:ext cx="13335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133350</xdr:colOff>
      <xdr:row>30</xdr:row>
      <xdr:rowOff>95250</xdr:rowOff>
    </xdr:from>
    <xdr:to>
      <xdr:col>2</xdr:col>
      <xdr:colOff>28575</xdr:colOff>
      <xdr:row>31</xdr:row>
      <xdr:rowOff>142875</xdr:rowOff>
    </xdr:to>
    <xdr:sp>
      <xdr:nvSpPr>
        <xdr:cNvPr id="15" name="AutoShape 15"/>
        <xdr:cNvSpPr>
          <a:spLocks/>
        </xdr:cNvSpPr>
      </xdr:nvSpPr>
      <xdr:spPr>
        <a:xfrm>
          <a:off x="2276475" y="7810500"/>
          <a:ext cx="13335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133350</xdr:colOff>
      <xdr:row>32</xdr:row>
      <xdr:rowOff>95250</xdr:rowOff>
    </xdr:from>
    <xdr:to>
      <xdr:col>2</xdr:col>
      <xdr:colOff>28575</xdr:colOff>
      <xdr:row>33</xdr:row>
      <xdr:rowOff>142875</xdr:rowOff>
    </xdr:to>
    <xdr:sp>
      <xdr:nvSpPr>
        <xdr:cNvPr id="16" name="AutoShape 16"/>
        <xdr:cNvSpPr>
          <a:spLocks/>
        </xdr:cNvSpPr>
      </xdr:nvSpPr>
      <xdr:spPr>
        <a:xfrm>
          <a:off x="2276475" y="8324850"/>
          <a:ext cx="13335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133350</xdr:colOff>
      <xdr:row>18</xdr:row>
      <xdr:rowOff>95250</xdr:rowOff>
    </xdr:from>
    <xdr:to>
      <xdr:col>2</xdr:col>
      <xdr:colOff>28575</xdr:colOff>
      <xdr:row>19</xdr:row>
      <xdr:rowOff>142875</xdr:rowOff>
    </xdr:to>
    <xdr:sp>
      <xdr:nvSpPr>
        <xdr:cNvPr id="17" name="AutoShape 17"/>
        <xdr:cNvSpPr>
          <a:spLocks/>
        </xdr:cNvSpPr>
      </xdr:nvSpPr>
      <xdr:spPr>
        <a:xfrm>
          <a:off x="2276475" y="4724400"/>
          <a:ext cx="13335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133350</xdr:colOff>
      <xdr:row>22</xdr:row>
      <xdr:rowOff>95250</xdr:rowOff>
    </xdr:from>
    <xdr:to>
      <xdr:col>2</xdr:col>
      <xdr:colOff>28575</xdr:colOff>
      <xdr:row>23</xdr:row>
      <xdr:rowOff>142875</xdr:rowOff>
    </xdr:to>
    <xdr:sp>
      <xdr:nvSpPr>
        <xdr:cNvPr id="18" name="AutoShape 18"/>
        <xdr:cNvSpPr>
          <a:spLocks/>
        </xdr:cNvSpPr>
      </xdr:nvSpPr>
      <xdr:spPr>
        <a:xfrm>
          <a:off x="2276475" y="5753100"/>
          <a:ext cx="13335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133350</xdr:colOff>
      <xdr:row>24</xdr:row>
      <xdr:rowOff>95250</xdr:rowOff>
    </xdr:from>
    <xdr:to>
      <xdr:col>2</xdr:col>
      <xdr:colOff>28575</xdr:colOff>
      <xdr:row>25</xdr:row>
      <xdr:rowOff>142875</xdr:rowOff>
    </xdr:to>
    <xdr:sp>
      <xdr:nvSpPr>
        <xdr:cNvPr id="19" name="AutoShape 19"/>
        <xdr:cNvSpPr>
          <a:spLocks/>
        </xdr:cNvSpPr>
      </xdr:nvSpPr>
      <xdr:spPr>
        <a:xfrm>
          <a:off x="2276475" y="6267450"/>
          <a:ext cx="13335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133350</xdr:colOff>
      <xdr:row>20</xdr:row>
      <xdr:rowOff>95250</xdr:rowOff>
    </xdr:from>
    <xdr:to>
      <xdr:col>2</xdr:col>
      <xdr:colOff>28575</xdr:colOff>
      <xdr:row>21</xdr:row>
      <xdr:rowOff>142875</xdr:rowOff>
    </xdr:to>
    <xdr:sp>
      <xdr:nvSpPr>
        <xdr:cNvPr id="20" name="AutoShape 20"/>
        <xdr:cNvSpPr>
          <a:spLocks/>
        </xdr:cNvSpPr>
      </xdr:nvSpPr>
      <xdr:spPr>
        <a:xfrm>
          <a:off x="2276475" y="5238750"/>
          <a:ext cx="13335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133350</xdr:colOff>
      <xdr:row>26</xdr:row>
      <xdr:rowOff>95250</xdr:rowOff>
    </xdr:from>
    <xdr:to>
      <xdr:col>2</xdr:col>
      <xdr:colOff>28575</xdr:colOff>
      <xdr:row>27</xdr:row>
      <xdr:rowOff>142875</xdr:rowOff>
    </xdr:to>
    <xdr:sp>
      <xdr:nvSpPr>
        <xdr:cNvPr id="21" name="AutoShape 21"/>
        <xdr:cNvSpPr>
          <a:spLocks/>
        </xdr:cNvSpPr>
      </xdr:nvSpPr>
      <xdr:spPr>
        <a:xfrm>
          <a:off x="2276475" y="6781800"/>
          <a:ext cx="13335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133350</xdr:colOff>
      <xdr:row>28</xdr:row>
      <xdr:rowOff>95250</xdr:rowOff>
    </xdr:from>
    <xdr:to>
      <xdr:col>2</xdr:col>
      <xdr:colOff>28575</xdr:colOff>
      <xdr:row>29</xdr:row>
      <xdr:rowOff>142875</xdr:rowOff>
    </xdr:to>
    <xdr:sp>
      <xdr:nvSpPr>
        <xdr:cNvPr id="22" name="AutoShape 22"/>
        <xdr:cNvSpPr>
          <a:spLocks/>
        </xdr:cNvSpPr>
      </xdr:nvSpPr>
      <xdr:spPr>
        <a:xfrm>
          <a:off x="2276475" y="7296150"/>
          <a:ext cx="13335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133350</xdr:colOff>
      <xdr:row>30</xdr:row>
      <xdr:rowOff>95250</xdr:rowOff>
    </xdr:from>
    <xdr:to>
      <xdr:col>2</xdr:col>
      <xdr:colOff>28575</xdr:colOff>
      <xdr:row>31</xdr:row>
      <xdr:rowOff>142875</xdr:rowOff>
    </xdr:to>
    <xdr:sp>
      <xdr:nvSpPr>
        <xdr:cNvPr id="23" name="AutoShape 23"/>
        <xdr:cNvSpPr>
          <a:spLocks/>
        </xdr:cNvSpPr>
      </xdr:nvSpPr>
      <xdr:spPr>
        <a:xfrm>
          <a:off x="2276475" y="7810500"/>
          <a:ext cx="13335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1181100</xdr:colOff>
      <xdr:row>47</xdr:row>
      <xdr:rowOff>123825</xdr:rowOff>
    </xdr:from>
    <xdr:to>
      <xdr:col>2</xdr:col>
      <xdr:colOff>1304925</xdr:colOff>
      <xdr:row>49</xdr:row>
      <xdr:rowOff>161925</xdr:rowOff>
    </xdr:to>
    <xdr:sp>
      <xdr:nvSpPr>
        <xdr:cNvPr id="24" name="AutoShape 39"/>
        <xdr:cNvSpPr>
          <a:spLocks/>
        </xdr:cNvSpPr>
      </xdr:nvSpPr>
      <xdr:spPr>
        <a:xfrm>
          <a:off x="3562350" y="12211050"/>
          <a:ext cx="123825" cy="552450"/>
        </a:xfrm>
        <a:prstGeom prst="leftBrace">
          <a:avLst>
            <a:gd name="adj" fmla="val -419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50</xdr:row>
      <xdr:rowOff>104775</xdr:rowOff>
    </xdr:from>
    <xdr:to>
      <xdr:col>7</xdr:col>
      <xdr:colOff>142875</xdr:colOff>
      <xdr:row>51</xdr:row>
      <xdr:rowOff>180975</xdr:rowOff>
    </xdr:to>
    <xdr:sp>
      <xdr:nvSpPr>
        <xdr:cNvPr id="25" name="AutoShape 40"/>
        <xdr:cNvSpPr>
          <a:spLocks/>
        </xdr:cNvSpPr>
      </xdr:nvSpPr>
      <xdr:spPr>
        <a:xfrm>
          <a:off x="9277350" y="1296352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47625</xdr:colOff>
      <xdr:row>44</xdr:row>
      <xdr:rowOff>66675</xdr:rowOff>
    </xdr:from>
    <xdr:to>
      <xdr:col>7</xdr:col>
      <xdr:colOff>152400</xdr:colOff>
      <xdr:row>45</xdr:row>
      <xdr:rowOff>142875</xdr:rowOff>
    </xdr:to>
    <xdr:sp>
      <xdr:nvSpPr>
        <xdr:cNvPr id="26" name="AutoShape 41"/>
        <xdr:cNvSpPr>
          <a:spLocks/>
        </xdr:cNvSpPr>
      </xdr:nvSpPr>
      <xdr:spPr>
        <a:xfrm>
          <a:off x="9286875" y="113823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46</xdr:row>
      <xdr:rowOff>114300</xdr:rowOff>
    </xdr:from>
    <xdr:to>
      <xdr:col>7</xdr:col>
      <xdr:colOff>142875</xdr:colOff>
      <xdr:row>47</xdr:row>
      <xdr:rowOff>190500</xdr:rowOff>
    </xdr:to>
    <xdr:sp>
      <xdr:nvSpPr>
        <xdr:cNvPr id="27" name="AutoShape 42"/>
        <xdr:cNvSpPr>
          <a:spLocks/>
        </xdr:cNvSpPr>
      </xdr:nvSpPr>
      <xdr:spPr>
        <a:xfrm>
          <a:off x="9277350" y="119443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47625</xdr:colOff>
      <xdr:row>48</xdr:row>
      <xdr:rowOff>104775</xdr:rowOff>
    </xdr:from>
    <xdr:to>
      <xdr:col>7</xdr:col>
      <xdr:colOff>152400</xdr:colOff>
      <xdr:row>49</xdr:row>
      <xdr:rowOff>180975</xdr:rowOff>
    </xdr:to>
    <xdr:sp>
      <xdr:nvSpPr>
        <xdr:cNvPr id="28" name="AutoShape 43"/>
        <xdr:cNvSpPr>
          <a:spLocks/>
        </xdr:cNvSpPr>
      </xdr:nvSpPr>
      <xdr:spPr>
        <a:xfrm>
          <a:off x="9286875" y="124491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15</xdr:row>
      <xdr:rowOff>66675</xdr:rowOff>
    </xdr:from>
    <xdr:to>
      <xdr:col>13</xdr:col>
      <xdr:colOff>123825</xdr:colOff>
      <xdr:row>16</xdr:row>
      <xdr:rowOff>161925</xdr:rowOff>
    </xdr:to>
    <xdr:sp>
      <xdr:nvSpPr>
        <xdr:cNvPr id="29" name="AutoShape 8"/>
        <xdr:cNvSpPr>
          <a:spLocks/>
        </xdr:cNvSpPr>
      </xdr:nvSpPr>
      <xdr:spPr>
        <a:xfrm>
          <a:off x="15554325" y="3924300"/>
          <a:ext cx="104775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18</xdr:row>
      <xdr:rowOff>66675</xdr:rowOff>
    </xdr:from>
    <xdr:to>
      <xdr:col>13</xdr:col>
      <xdr:colOff>123825</xdr:colOff>
      <xdr:row>19</xdr:row>
      <xdr:rowOff>161925</xdr:rowOff>
    </xdr:to>
    <xdr:sp>
      <xdr:nvSpPr>
        <xdr:cNvPr id="30" name="AutoShape 9"/>
        <xdr:cNvSpPr>
          <a:spLocks/>
        </xdr:cNvSpPr>
      </xdr:nvSpPr>
      <xdr:spPr>
        <a:xfrm>
          <a:off x="15554325" y="4695825"/>
          <a:ext cx="104775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20</xdr:row>
      <xdr:rowOff>66675</xdr:rowOff>
    </xdr:from>
    <xdr:to>
      <xdr:col>13</xdr:col>
      <xdr:colOff>123825</xdr:colOff>
      <xdr:row>21</xdr:row>
      <xdr:rowOff>161925</xdr:rowOff>
    </xdr:to>
    <xdr:sp>
      <xdr:nvSpPr>
        <xdr:cNvPr id="31" name="AutoShape 10"/>
        <xdr:cNvSpPr>
          <a:spLocks/>
        </xdr:cNvSpPr>
      </xdr:nvSpPr>
      <xdr:spPr>
        <a:xfrm>
          <a:off x="15554325" y="5210175"/>
          <a:ext cx="104775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22</xdr:row>
      <xdr:rowOff>66675</xdr:rowOff>
    </xdr:from>
    <xdr:to>
      <xdr:col>13</xdr:col>
      <xdr:colOff>123825</xdr:colOff>
      <xdr:row>23</xdr:row>
      <xdr:rowOff>161925</xdr:rowOff>
    </xdr:to>
    <xdr:sp>
      <xdr:nvSpPr>
        <xdr:cNvPr id="32" name="AutoShape 11"/>
        <xdr:cNvSpPr>
          <a:spLocks/>
        </xdr:cNvSpPr>
      </xdr:nvSpPr>
      <xdr:spPr>
        <a:xfrm>
          <a:off x="15554325" y="5724525"/>
          <a:ext cx="104775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66675</xdr:rowOff>
    </xdr:from>
    <xdr:to>
      <xdr:col>13</xdr:col>
      <xdr:colOff>123825</xdr:colOff>
      <xdr:row>25</xdr:row>
      <xdr:rowOff>161925</xdr:rowOff>
    </xdr:to>
    <xdr:sp>
      <xdr:nvSpPr>
        <xdr:cNvPr id="33" name="AutoShape 12"/>
        <xdr:cNvSpPr>
          <a:spLocks/>
        </xdr:cNvSpPr>
      </xdr:nvSpPr>
      <xdr:spPr>
        <a:xfrm>
          <a:off x="15554325" y="6238875"/>
          <a:ext cx="104775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27</xdr:row>
      <xdr:rowOff>66675</xdr:rowOff>
    </xdr:from>
    <xdr:to>
      <xdr:col>13</xdr:col>
      <xdr:colOff>123825</xdr:colOff>
      <xdr:row>28</xdr:row>
      <xdr:rowOff>161925</xdr:rowOff>
    </xdr:to>
    <xdr:sp>
      <xdr:nvSpPr>
        <xdr:cNvPr id="34" name="AutoShape 13"/>
        <xdr:cNvSpPr>
          <a:spLocks/>
        </xdr:cNvSpPr>
      </xdr:nvSpPr>
      <xdr:spPr>
        <a:xfrm>
          <a:off x="15554325" y="7010400"/>
          <a:ext cx="104775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29</xdr:row>
      <xdr:rowOff>66675</xdr:rowOff>
    </xdr:from>
    <xdr:to>
      <xdr:col>13</xdr:col>
      <xdr:colOff>123825</xdr:colOff>
      <xdr:row>30</xdr:row>
      <xdr:rowOff>161925</xdr:rowOff>
    </xdr:to>
    <xdr:sp>
      <xdr:nvSpPr>
        <xdr:cNvPr id="35" name="AutoShape 14"/>
        <xdr:cNvSpPr>
          <a:spLocks/>
        </xdr:cNvSpPr>
      </xdr:nvSpPr>
      <xdr:spPr>
        <a:xfrm>
          <a:off x="15554325" y="7524750"/>
          <a:ext cx="104775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32</xdr:row>
      <xdr:rowOff>66675</xdr:rowOff>
    </xdr:from>
    <xdr:to>
      <xdr:col>13</xdr:col>
      <xdr:colOff>123825</xdr:colOff>
      <xdr:row>33</xdr:row>
      <xdr:rowOff>161925</xdr:rowOff>
    </xdr:to>
    <xdr:sp>
      <xdr:nvSpPr>
        <xdr:cNvPr id="36" name="AutoShape 15"/>
        <xdr:cNvSpPr>
          <a:spLocks/>
        </xdr:cNvSpPr>
      </xdr:nvSpPr>
      <xdr:spPr>
        <a:xfrm>
          <a:off x="15554325" y="8296275"/>
          <a:ext cx="104775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34</xdr:row>
      <xdr:rowOff>66675</xdr:rowOff>
    </xdr:from>
    <xdr:to>
      <xdr:col>13</xdr:col>
      <xdr:colOff>123825</xdr:colOff>
      <xdr:row>35</xdr:row>
      <xdr:rowOff>161925</xdr:rowOff>
    </xdr:to>
    <xdr:sp>
      <xdr:nvSpPr>
        <xdr:cNvPr id="37" name="AutoShape 16"/>
        <xdr:cNvSpPr>
          <a:spLocks/>
        </xdr:cNvSpPr>
      </xdr:nvSpPr>
      <xdr:spPr>
        <a:xfrm>
          <a:off x="15554325" y="8810625"/>
          <a:ext cx="104775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38</xdr:row>
      <xdr:rowOff>66675</xdr:rowOff>
    </xdr:from>
    <xdr:to>
      <xdr:col>13</xdr:col>
      <xdr:colOff>123825</xdr:colOff>
      <xdr:row>39</xdr:row>
      <xdr:rowOff>161925</xdr:rowOff>
    </xdr:to>
    <xdr:sp>
      <xdr:nvSpPr>
        <xdr:cNvPr id="38" name="AutoShape 17"/>
        <xdr:cNvSpPr>
          <a:spLocks/>
        </xdr:cNvSpPr>
      </xdr:nvSpPr>
      <xdr:spPr>
        <a:xfrm>
          <a:off x="15554325" y="9839325"/>
          <a:ext cx="104775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43</xdr:row>
      <xdr:rowOff>85725</xdr:rowOff>
    </xdr:from>
    <xdr:to>
      <xdr:col>13</xdr:col>
      <xdr:colOff>142875</xdr:colOff>
      <xdr:row>44</xdr:row>
      <xdr:rowOff>180975</xdr:rowOff>
    </xdr:to>
    <xdr:sp>
      <xdr:nvSpPr>
        <xdr:cNvPr id="39" name="AutoShape 18"/>
        <xdr:cNvSpPr>
          <a:spLocks/>
        </xdr:cNvSpPr>
      </xdr:nvSpPr>
      <xdr:spPr>
        <a:xfrm>
          <a:off x="15582900" y="11144250"/>
          <a:ext cx="104775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26</xdr:row>
      <xdr:rowOff>0</xdr:rowOff>
    </xdr:from>
    <xdr:to>
      <xdr:col>13</xdr:col>
      <xdr:colOff>123825</xdr:colOff>
      <xdr:row>26</xdr:row>
      <xdr:rowOff>0</xdr:rowOff>
    </xdr:to>
    <xdr:sp>
      <xdr:nvSpPr>
        <xdr:cNvPr id="40" name="AutoShape 35"/>
        <xdr:cNvSpPr>
          <a:spLocks/>
        </xdr:cNvSpPr>
      </xdr:nvSpPr>
      <xdr:spPr>
        <a:xfrm>
          <a:off x="15554325" y="6686550"/>
          <a:ext cx="1047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31</xdr:row>
      <xdr:rowOff>0</xdr:rowOff>
    </xdr:from>
    <xdr:to>
      <xdr:col>13</xdr:col>
      <xdr:colOff>123825</xdr:colOff>
      <xdr:row>31</xdr:row>
      <xdr:rowOff>0</xdr:rowOff>
    </xdr:to>
    <xdr:sp>
      <xdr:nvSpPr>
        <xdr:cNvPr id="41" name="AutoShape 36"/>
        <xdr:cNvSpPr>
          <a:spLocks/>
        </xdr:cNvSpPr>
      </xdr:nvSpPr>
      <xdr:spPr>
        <a:xfrm>
          <a:off x="15554325" y="7972425"/>
          <a:ext cx="1047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36</xdr:row>
      <xdr:rowOff>66675</xdr:rowOff>
    </xdr:from>
    <xdr:to>
      <xdr:col>13</xdr:col>
      <xdr:colOff>123825</xdr:colOff>
      <xdr:row>37</xdr:row>
      <xdr:rowOff>161925</xdr:rowOff>
    </xdr:to>
    <xdr:sp>
      <xdr:nvSpPr>
        <xdr:cNvPr id="42" name="AutoShape 37"/>
        <xdr:cNvSpPr>
          <a:spLocks/>
        </xdr:cNvSpPr>
      </xdr:nvSpPr>
      <xdr:spPr>
        <a:xfrm>
          <a:off x="15554325" y="9324975"/>
          <a:ext cx="104775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41</xdr:row>
      <xdr:rowOff>85725</xdr:rowOff>
    </xdr:from>
    <xdr:to>
      <xdr:col>13</xdr:col>
      <xdr:colOff>123825</xdr:colOff>
      <xdr:row>42</xdr:row>
      <xdr:rowOff>180975</xdr:rowOff>
    </xdr:to>
    <xdr:sp>
      <xdr:nvSpPr>
        <xdr:cNvPr id="43" name="AutoShape 38"/>
        <xdr:cNvSpPr>
          <a:spLocks/>
        </xdr:cNvSpPr>
      </xdr:nvSpPr>
      <xdr:spPr>
        <a:xfrm>
          <a:off x="15554325" y="10629900"/>
          <a:ext cx="104775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21</xdr:row>
      <xdr:rowOff>114300</xdr:rowOff>
    </xdr:from>
    <xdr:to>
      <xdr:col>17</xdr:col>
      <xdr:colOff>123825</xdr:colOff>
      <xdr:row>23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18716625" y="5114925"/>
          <a:ext cx="104775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133350</xdr:rowOff>
    </xdr:from>
    <xdr:to>
      <xdr:col>17</xdr:col>
      <xdr:colOff>104775</xdr:colOff>
      <xdr:row>25</xdr:row>
      <xdr:rowOff>238125</xdr:rowOff>
    </xdr:to>
    <xdr:sp>
      <xdr:nvSpPr>
        <xdr:cNvPr id="2" name="AutoShape 2"/>
        <xdr:cNvSpPr>
          <a:spLocks/>
        </xdr:cNvSpPr>
      </xdr:nvSpPr>
      <xdr:spPr>
        <a:xfrm>
          <a:off x="18707100" y="58483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133350</xdr:rowOff>
    </xdr:from>
    <xdr:to>
      <xdr:col>17</xdr:col>
      <xdr:colOff>104775</xdr:colOff>
      <xdr:row>27</xdr:row>
      <xdr:rowOff>238125</xdr:rowOff>
    </xdr:to>
    <xdr:sp>
      <xdr:nvSpPr>
        <xdr:cNvPr id="3" name="AutoShape 3"/>
        <xdr:cNvSpPr>
          <a:spLocks/>
        </xdr:cNvSpPr>
      </xdr:nvSpPr>
      <xdr:spPr>
        <a:xfrm>
          <a:off x="18707100" y="632460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123825</xdr:rowOff>
    </xdr:from>
    <xdr:to>
      <xdr:col>17</xdr:col>
      <xdr:colOff>104775</xdr:colOff>
      <xdr:row>29</xdr:row>
      <xdr:rowOff>238125</xdr:rowOff>
    </xdr:to>
    <xdr:sp>
      <xdr:nvSpPr>
        <xdr:cNvPr id="4" name="AutoShape 4"/>
        <xdr:cNvSpPr>
          <a:spLocks/>
        </xdr:cNvSpPr>
      </xdr:nvSpPr>
      <xdr:spPr>
        <a:xfrm>
          <a:off x="18707100" y="6791325"/>
          <a:ext cx="104775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123825</xdr:rowOff>
    </xdr:from>
    <xdr:to>
      <xdr:col>17</xdr:col>
      <xdr:colOff>104775</xdr:colOff>
      <xdr:row>31</xdr:row>
      <xdr:rowOff>238125</xdr:rowOff>
    </xdr:to>
    <xdr:sp>
      <xdr:nvSpPr>
        <xdr:cNvPr id="5" name="AutoShape 5"/>
        <xdr:cNvSpPr>
          <a:spLocks/>
        </xdr:cNvSpPr>
      </xdr:nvSpPr>
      <xdr:spPr>
        <a:xfrm>
          <a:off x="18707100" y="7267575"/>
          <a:ext cx="104775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123825</xdr:rowOff>
    </xdr:from>
    <xdr:to>
      <xdr:col>17</xdr:col>
      <xdr:colOff>104775</xdr:colOff>
      <xdr:row>33</xdr:row>
      <xdr:rowOff>238125</xdr:rowOff>
    </xdr:to>
    <xdr:sp>
      <xdr:nvSpPr>
        <xdr:cNvPr id="6" name="AutoShape 6"/>
        <xdr:cNvSpPr>
          <a:spLocks/>
        </xdr:cNvSpPr>
      </xdr:nvSpPr>
      <xdr:spPr>
        <a:xfrm>
          <a:off x="18707100" y="7743825"/>
          <a:ext cx="104775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36</xdr:row>
      <xdr:rowOff>123825</xdr:rowOff>
    </xdr:from>
    <xdr:to>
      <xdr:col>17</xdr:col>
      <xdr:colOff>104775</xdr:colOff>
      <xdr:row>37</xdr:row>
      <xdr:rowOff>238125</xdr:rowOff>
    </xdr:to>
    <xdr:sp>
      <xdr:nvSpPr>
        <xdr:cNvPr id="7" name="AutoShape 7"/>
        <xdr:cNvSpPr>
          <a:spLocks/>
        </xdr:cNvSpPr>
      </xdr:nvSpPr>
      <xdr:spPr>
        <a:xfrm>
          <a:off x="18707100" y="8696325"/>
          <a:ext cx="104775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34</xdr:row>
      <xdr:rowOff>123825</xdr:rowOff>
    </xdr:from>
    <xdr:to>
      <xdr:col>17</xdr:col>
      <xdr:colOff>104775</xdr:colOff>
      <xdr:row>35</xdr:row>
      <xdr:rowOff>238125</xdr:rowOff>
    </xdr:to>
    <xdr:sp>
      <xdr:nvSpPr>
        <xdr:cNvPr id="8" name="AutoShape 8"/>
        <xdr:cNvSpPr>
          <a:spLocks/>
        </xdr:cNvSpPr>
      </xdr:nvSpPr>
      <xdr:spPr>
        <a:xfrm>
          <a:off x="18707100" y="8220075"/>
          <a:ext cx="104775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38</xdr:row>
      <xdr:rowOff>123825</xdr:rowOff>
    </xdr:from>
    <xdr:to>
      <xdr:col>17</xdr:col>
      <xdr:colOff>104775</xdr:colOff>
      <xdr:row>39</xdr:row>
      <xdr:rowOff>238125</xdr:rowOff>
    </xdr:to>
    <xdr:sp>
      <xdr:nvSpPr>
        <xdr:cNvPr id="9" name="AutoShape 18"/>
        <xdr:cNvSpPr>
          <a:spLocks/>
        </xdr:cNvSpPr>
      </xdr:nvSpPr>
      <xdr:spPr>
        <a:xfrm>
          <a:off x="18707100" y="9172575"/>
          <a:ext cx="104775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47</xdr:row>
      <xdr:rowOff>0</xdr:rowOff>
    </xdr:from>
    <xdr:to>
      <xdr:col>19</xdr:col>
      <xdr:colOff>0</xdr:colOff>
      <xdr:row>48</xdr:row>
      <xdr:rowOff>238125</xdr:rowOff>
    </xdr:to>
    <xdr:sp>
      <xdr:nvSpPr>
        <xdr:cNvPr id="10" name="Line 9"/>
        <xdr:cNvSpPr>
          <a:spLocks/>
        </xdr:cNvSpPr>
      </xdr:nvSpPr>
      <xdr:spPr>
        <a:xfrm>
          <a:off x="17573625" y="11191875"/>
          <a:ext cx="22098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9525</xdr:colOff>
      <xdr:row>49</xdr:row>
      <xdr:rowOff>114300</xdr:rowOff>
    </xdr:from>
    <xdr:to>
      <xdr:col>17</xdr:col>
      <xdr:colOff>123825</xdr:colOff>
      <xdr:row>50</xdr:row>
      <xdr:rowOff>219075</xdr:rowOff>
    </xdr:to>
    <xdr:sp>
      <xdr:nvSpPr>
        <xdr:cNvPr id="11" name="AutoShape 10"/>
        <xdr:cNvSpPr>
          <a:spLocks/>
        </xdr:cNvSpPr>
      </xdr:nvSpPr>
      <xdr:spPr>
        <a:xfrm>
          <a:off x="18716625" y="117824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51</xdr:row>
      <xdr:rowOff>133350</xdr:rowOff>
    </xdr:from>
    <xdr:to>
      <xdr:col>17</xdr:col>
      <xdr:colOff>104775</xdr:colOff>
      <xdr:row>52</xdr:row>
      <xdr:rowOff>238125</xdr:rowOff>
    </xdr:to>
    <xdr:sp>
      <xdr:nvSpPr>
        <xdr:cNvPr id="12" name="AutoShape 11"/>
        <xdr:cNvSpPr>
          <a:spLocks/>
        </xdr:cNvSpPr>
      </xdr:nvSpPr>
      <xdr:spPr>
        <a:xfrm>
          <a:off x="18707100" y="122777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53</xdr:row>
      <xdr:rowOff>133350</xdr:rowOff>
    </xdr:from>
    <xdr:to>
      <xdr:col>17</xdr:col>
      <xdr:colOff>104775</xdr:colOff>
      <xdr:row>54</xdr:row>
      <xdr:rowOff>238125</xdr:rowOff>
    </xdr:to>
    <xdr:sp>
      <xdr:nvSpPr>
        <xdr:cNvPr id="13" name="AutoShape 12"/>
        <xdr:cNvSpPr>
          <a:spLocks/>
        </xdr:cNvSpPr>
      </xdr:nvSpPr>
      <xdr:spPr>
        <a:xfrm>
          <a:off x="18707100" y="1275397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55</xdr:row>
      <xdr:rowOff>123825</xdr:rowOff>
    </xdr:from>
    <xdr:to>
      <xdr:col>17</xdr:col>
      <xdr:colOff>104775</xdr:colOff>
      <xdr:row>56</xdr:row>
      <xdr:rowOff>238125</xdr:rowOff>
    </xdr:to>
    <xdr:sp>
      <xdr:nvSpPr>
        <xdr:cNvPr id="14" name="AutoShape 13"/>
        <xdr:cNvSpPr>
          <a:spLocks/>
        </xdr:cNvSpPr>
      </xdr:nvSpPr>
      <xdr:spPr>
        <a:xfrm>
          <a:off x="18707100" y="13220700"/>
          <a:ext cx="104775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57</xdr:row>
      <xdr:rowOff>123825</xdr:rowOff>
    </xdr:from>
    <xdr:to>
      <xdr:col>17</xdr:col>
      <xdr:colOff>104775</xdr:colOff>
      <xdr:row>58</xdr:row>
      <xdr:rowOff>238125</xdr:rowOff>
    </xdr:to>
    <xdr:sp>
      <xdr:nvSpPr>
        <xdr:cNvPr id="15" name="AutoShape 14"/>
        <xdr:cNvSpPr>
          <a:spLocks/>
        </xdr:cNvSpPr>
      </xdr:nvSpPr>
      <xdr:spPr>
        <a:xfrm>
          <a:off x="18707100" y="13696950"/>
          <a:ext cx="104775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59</xdr:row>
      <xdr:rowOff>123825</xdr:rowOff>
    </xdr:from>
    <xdr:to>
      <xdr:col>17</xdr:col>
      <xdr:colOff>104775</xdr:colOff>
      <xdr:row>60</xdr:row>
      <xdr:rowOff>238125</xdr:rowOff>
    </xdr:to>
    <xdr:sp>
      <xdr:nvSpPr>
        <xdr:cNvPr id="16" name="AutoShape 15"/>
        <xdr:cNvSpPr>
          <a:spLocks/>
        </xdr:cNvSpPr>
      </xdr:nvSpPr>
      <xdr:spPr>
        <a:xfrm>
          <a:off x="18707100" y="14173200"/>
          <a:ext cx="104775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63</xdr:row>
      <xdr:rowOff>123825</xdr:rowOff>
    </xdr:from>
    <xdr:to>
      <xdr:col>17</xdr:col>
      <xdr:colOff>104775</xdr:colOff>
      <xdr:row>64</xdr:row>
      <xdr:rowOff>238125</xdr:rowOff>
    </xdr:to>
    <xdr:sp>
      <xdr:nvSpPr>
        <xdr:cNvPr id="17" name="AutoShape 16"/>
        <xdr:cNvSpPr>
          <a:spLocks/>
        </xdr:cNvSpPr>
      </xdr:nvSpPr>
      <xdr:spPr>
        <a:xfrm>
          <a:off x="18707100" y="15125700"/>
          <a:ext cx="104775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61</xdr:row>
      <xdr:rowOff>123825</xdr:rowOff>
    </xdr:from>
    <xdr:to>
      <xdr:col>17</xdr:col>
      <xdr:colOff>104775</xdr:colOff>
      <xdr:row>62</xdr:row>
      <xdr:rowOff>238125</xdr:rowOff>
    </xdr:to>
    <xdr:sp>
      <xdr:nvSpPr>
        <xdr:cNvPr id="18" name="AutoShape 17"/>
        <xdr:cNvSpPr>
          <a:spLocks/>
        </xdr:cNvSpPr>
      </xdr:nvSpPr>
      <xdr:spPr>
        <a:xfrm>
          <a:off x="18707100" y="14649450"/>
          <a:ext cx="104775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9525</xdr:colOff>
      <xdr:row>65</xdr:row>
      <xdr:rowOff>95250</xdr:rowOff>
    </xdr:from>
    <xdr:to>
      <xdr:col>17</xdr:col>
      <xdr:colOff>123825</xdr:colOff>
      <xdr:row>66</xdr:row>
      <xdr:rowOff>209550</xdr:rowOff>
    </xdr:to>
    <xdr:sp>
      <xdr:nvSpPr>
        <xdr:cNvPr id="19" name="AutoShape 19"/>
        <xdr:cNvSpPr>
          <a:spLocks/>
        </xdr:cNvSpPr>
      </xdr:nvSpPr>
      <xdr:spPr>
        <a:xfrm>
          <a:off x="18716625" y="15573375"/>
          <a:ext cx="104775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32</xdr:row>
      <xdr:rowOff>114300</xdr:rowOff>
    </xdr:from>
    <xdr:to>
      <xdr:col>5</xdr:col>
      <xdr:colOff>180975</xdr:colOff>
      <xdr:row>36</xdr:row>
      <xdr:rowOff>152400</xdr:rowOff>
    </xdr:to>
    <xdr:sp>
      <xdr:nvSpPr>
        <xdr:cNvPr id="1" name="AutoShape 12"/>
        <xdr:cNvSpPr>
          <a:spLocks/>
        </xdr:cNvSpPr>
      </xdr:nvSpPr>
      <xdr:spPr>
        <a:xfrm>
          <a:off x="4095750" y="7734300"/>
          <a:ext cx="76200" cy="990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104775</xdr:colOff>
      <xdr:row>32</xdr:row>
      <xdr:rowOff>114300</xdr:rowOff>
    </xdr:from>
    <xdr:to>
      <xdr:col>5</xdr:col>
      <xdr:colOff>180975</xdr:colOff>
      <xdr:row>36</xdr:row>
      <xdr:rowOff>152400</xdr:rowOff>
    </xdr:to>
    <xdr:sp>
      <xdr:nvSpPr>
        <xdr:cNvPr id="2" name="AutoShape 19"/>
        <xdr:cNvSpPr>
          <a:spLocks/>
        </xdr:cNvSpPr>
      </xdr:nvSpPr>
      <xdr:spPr>
        <a:xfrm>
          <a:off x="4095750" y="7734300"/>
          <a:ext cx="76200" cy="990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17</xdr:row>
      <xdr:rowOff>133350</xdr:rowOff>
    </xdr:from>
    <xdr:to>
      <xdr:col>3</xdr:col>
      <xdr:colOff>0</xdr:colOff>
      <xdr:row>18</xdr:row>
      <xdr:rowOff>190500</xdr:rowOff>
    </xdr:to>
    <xdr:sp>
      <xdr:nvSpPr>
        <xdr:cNvPr id="1" name="AutoShape 29"/>
        <xdr:cNvSpPr>
          <a:spLocks/>
        </xdr:cNvSpPr>
      </xdr:nvSpPr>
      <xdr:spPr>
        <a:xfrm>
          <a:off x="2705100" y="3419475"/>
          <a:ext cx="15240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19</xdr:row>
      <xdr:rowOff>133350</xdr:rowOff>
    </xdr:from>
    <xdr:to>
      <xdr:col>3</xdr:col>
      <xdr:colOff>0</xdr:colOff>
      <xdr:row>20</xdr:row>
      <xdr:rowOff>190500</xdr:rowOff>
    </xdr:to>
    <xdr:sp>
      <xdr:nvSpPr>
        <xdr:cNvPr id="2" name="AutoShape 30"/>
        <xdr:cNvSpPr>
          <a:spLocks/>
        </xdr:cNvSpPr>
      </xdr:nvSpPr>
      <xdr:spPr>
        <a:xfrm>
          <a:off x="2705100" y="3800475"/>
          <a:ext cx="15240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21</xdr:row>
      <xdr:rowOff>133350</xdr:rowOff>
    </xdr:from>
    <xdr:to>
      <xdr:col>3</xdr:col>
      <xdr:colOff>0</xdr:colOff>
      <xdr:row>22</xdr:row>
      <xdr:rowOff>190500</xdr:rowOff>
    </xdr:to>
    <xdr:sp>
      <xdr:nvSpPr>
        <xdr:cNvPr id="3" name="AutoShape 31"/>
        <xdr:cNvSpPr>
          <a:spLocks/>
        </xdr:cNvSpPr>
      </xdr:nvSpPr>
      <xdr:spPr>
        <a:xfrm>
          <a:off x="2705100" y="4181475"/>
          <a:ext cx="15240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23</xdr:row>
      <xdr:rowOff>133350</xdr:rowOff>
    </xdr:from>
    <xdr:to>
      <xdr:col>3</xdr:col>
      <xdr:colOff>0</xdr:colOff>
      <xdr:row>24</xdr:row>
      <xdr:rowOff>190500</xdr:rowOff>
    </xdr:to>
    <xdr:sp>
      <xdr:nvSpPr>
        <xdr:cNvPr id="4" name="AutoShape 32"/>
        <xdr:cNvSpPr>
          <a:spLocks/>
        </xdr:cNvSpPr>
      </xdr:nvSpPr>
      <xdr:spPr>
        <a:xfrm>
          <a:off x="2705100" y="4562475"/>
          <a:ext cx="15240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25</xdr:row>
      <xdr:rowOff>123825</xdr:rowOff>
    </xdr:from>
    <xdr:to>
      <xdr:col>3</xdr:col>
      <xdr:colOff>0</xdr:colOff>
      <xdr:row>26</xdr:row>
      <xdr:rowOff>190500</xdr:rowOff>
    </xdr:to>
    <xdr:sp>
      <xdr:nvSpPr>
        <xdr:cNvPr id="5" name="AutoShape 33"/>
        <xdr:cNvSpPr>
          <a:spLocks/>
        </xdr:cNvSpPr>
      </xdr:nvSpPr>
      <xdr:spPr>
        <a:xfrm>
          <a:off x="2705100" y="4933950"/>
          <a:ext cx="1524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27</xdr:row>
      <xdr:rowOff>133350</xdr:rowOff>
    </xdr:from>
    <xdr:to>
      <xdr:col>3</xdr:col>
      <xdr:colOff>0</xdr:colOff>
      <xdr:row>28</xdr:row>
      <xdr:rowOff>190500</xdr:rowOff>
    </xdr:to>
    <xdr:sp>
      <xdr:nvSpPr>
        <xdr:cNvPr id="6" name="AutoShape 34"/>
        <xdr:cNvSpPr>
          <a:spLocks/>
        </xdr:cNvSpPr>
      </xdr:nvSpPr>
      <xdr:spPr>
        <a:xfrm>
          <a:off x="2705100" y="5324475"/>
          <a:ext cx="15240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29</xdr:row>
      <xdr:rowOff>133350</xdr:rowOff>
    </xdr:from>
    <xdr:to>
      <xdr:col>3</xdr:col>
      <xdr:colOff>0</xdr:colOff>
      <xdr:row>30</xdr:row>
      <xdr:rowOff>190500</xdr:rowOff>
    </xdr:to>
    <xdr:sp>
      <xdr:nvSpPr>
        <xdr:cNvPr id="7" name="AutoShape 35"/>
        <xdr:cNvSpPr>
          <a:spLocks/>
        </xdr:cNvSpPr>
      </xdr:nvSpPr>
      <xdr:spPr>
        <a:xfrm>
          <a:off x="2705100" y="5705475"/>
          <a:ext cx="15240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31</xdr:row>
      <xdr:rowOff>133350</xdr:rowOff>
    </xdr:from>
    <xdr:to>
      <xdr:col>3</xdr:col>
      <xdr:colOff>0</xdr:colOff>
      <xdr:row>32</xdr:row>
      <xdr:rowOff>190500</xdr:rowOff>
    </xdr:to>
    <xdr:sp>
      <xdr:nvSpPr>
        <xdr:cNvPr id="8" name="AutoShape 36"/>
        <xdr:cNvSpPr>
          <a:spLocks/>
        </xdr:cNvSpPr>
      </xdr:nvSpPr>
      <xdr:spPr>
        <a:xfrm>
          <a:off x="2705100" y="6086475"/>
          <a:ext cx="15240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33</xdr:row>
      <xdr:rowOff>133350</xdr:rowOff>
    </xdr:from>
    <xdr:to>
      <xdr:col>3</xdr:col>
      <xdr:colOff>0</xdr:colOff>
      <xdr:row>34</xdr:row>
      <xdr:rowOff>190500</xdr:rowOff>
    </xdr:to>
    <xdr:sp>
      <xdr:nvSpPr>
        <xdr:cNvPr id="9" name="AutoShape 37"/>
        <xdr:cNvSpPr>
          <a:spLocks/>
        </xdr:cNvSpPr>
      </xdr:nvSpPr>
      <xdr:spPr>
        <a:xfrm>
          <a:off x="2705100" y="6467475"/>
          <a:ext cx="15240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838200</xdr:colOff>
      <xdr:row>64</xdr:row>
      <xdr:rowOff>114300</xdr:rowOff>
    </xdr:from>
    <xdr:to>
      <xdr:col>8</xdr:col>
      <xdr:colOff>933450</xdr:colOff>
      <xdr:row>66</xdr:row>
      <xdr:rowOff>161925</xdr:rowOff>
    </xdr:to>
    <xdr:sp>
      <xdr:nvSpPr>
        <xdr:cNvPr id="10" name="AutoShape 19"/>
        <xdr:cNvSpPr>
          <a:spLocks/>
        </xdr:cNvSpPr>
      </xdr:nvSpPr>
      <xdr:spPr>
        <a:xfrm>
          <a:off x="7858125" y="12353925"/>
          <a:ext cx="95250" cy="428625"/>
        </a:xfrm>
        <a:prstGeom prst="leftBrace">
          <a:avLst>
            <a:gd name="adj" fmla="val -4098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53"/>
  <sheetViews>
    <sheetView showGridLines="0" defaultGridColor="0" zoomScalePageLayoutView="0" colorId="27" workbookViewId="0" topLeftCell="A1">
      <selection activeCell="A1" sqref="A1:R1"/>
    </sheetView>
  </sheetViews>
  <sheetFormatPr defaultColWidth="10.59765625" defaultRowHeight="18.75" customHeight="1"/>
  <cols>
    <col min="1" max="1" width="23.69921875" style="2" customWidth="1"/>
    <col min="2" max="2" width="2.5" style="2" customWidth="1"/>
    <col min="3" max="3" width="6.19921875" style="2" customWidth="1"/>
    <col min="4" max="7" width="14.59765625" style="2" customWidth="1"/>
    <col min="8" max="8" width="13.09765625" style="2" customWidth="1"/>
    <col min="9" max="10" width="10.59765625" style="2" customWidth="1"/>
    <col min="11" max="11" width="15" style="2" customWidth="1"/>
    <col min="12" max="12" width="1.8984375" style="2" customWidth="1"/>
    <col min="13" max="13" width="7.5" style="2" customWidth="1"/>
    <col min="14" max="18" width="13.09765625" style="2" customWidth="1"/>
    <col min="19" max="16384" width="10.59765625" style="2" customWidth="1"/>
  </cols>
  <sheetData>
    <row r="1" spans="1:18" s="57" customFormat="1" ht="18.75" customHeight="1">
      <c r="A1" s="106" t="s">
        <v>37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3" spans="1:18" s="1" customFormat="1" ht="18.75" customHeight="1">
      <c r="A3" s="104" t="s">
        <v>19</v>
      </c>
      <c r="B3" s="104"/>
      <c r="C3" s="104"/>
      <c r="D3" s="104"/>
      <c r="E3" s="104"/>
      <c r="F3" s="104"/>
      <c r="G3" s="104"/>
      <c r="H3" s="104"/>
      <c r="K3" s="104" t="s">
        <v>49</v>
      </c>
      <c r="L3" s="104"/>
      <c r="M3" s="104"/>
      <c r="N3" s="104"/>
      <c r="O3" s="104"/>
      <c r="P3" s="104"/>
      <c r="Q3" s="104"/>
      <c r="R3" s="104"/>
    </row>
    <row r="4" spans="1:18" s="1" customFormat="1" ht="18.75" customHeight="1">
      <c r="A4" s="105" t="s">
        <v>14</v>
      </c>
      <c r="B4" s="105"/>
      <c r="C4" s="105"/>
      <c r="D4" s="105"/>
      <c r="E4" s="105"/>
      <c r="F4" s="105"/>
      <c r="G4" s="105"/>
      <c r="H4" s="105"/>
      <c r="K4" s="131" t="s">
        <v>48</v>
      </c>
      <c r="L4" s="131"/>
      <c r="M4" s="131"/>
      <c r="N4" s="131"/>
      <c r="O4" s="131"/>
      <c r="P4" s="131"/>
      <c r="Q4" s="131"/>
      <c r="R4" s="131"/>
    </row>
    <row r="5" spans="11:17" s="1" customFormat="1" ht="18.75" customHeight="1" thickBot="1">
      <c r="K5" s="11"/>
      <c r="L5" s="11"/>
      <c r="M5" s="11"/>
      <c r="N5" s="11"/>
      <c r="O5" s="11"/>
      <c r="P5" s="11"/>
      <c r="Q5" s="11"/>
    </row>
    <row r="6" spans="1:18" s="1" customFormat="1" ht="18.75" customHeight="1">
      <c r="A6" s="150" t="s">
        <v>18</v>
      </c>
      <c r="B6" s="140"/>
      <c r="C6" s="139" t="s">
        <v>16</v>
      </c>
      <c r="D6" s="140"/>
      <c r="E6" s="41" t="s">
        <v>10</v>
      </c>
      <c r="F6" s="41" t="s">
        <v>9</v>
      </c>
      <c r="G6" s="40" t="s">
        <v>11</v>
      </c>
      <c r="H6" s="42" t="s">
        <v>17</v>
      </c>
      <c r="K6" s="132" t="s">
        <v>74</v>
      </c>
      <c r="L6" s="114"/>
      <c r="M6" s="113" t="s">
        <v>46</v>
      </c>
      <c r="N6" s="114"/>
      <c r="O6" s="65" t="s">
        <v>45</v>
      </c>
      <c r="P6" s="65" t="s">
        <v>44</v>
      </c>
      <c r="Q6" s="51" t="s">
        <v>43</v>
      </c>
      <c r="R6" s="24" t="s">
        <v>42</v>
      </c>
    </row>
    <row r="7" spans="1:18" s="1" customFormat="1" ht="18.75" customHeight="1">
      <c r="A7" s="137" t="s">
        <v>15</v>
      </c>
      <c r="B7" s="138"/>
      <c r="C7" s="141">
        <v>18847</v>
      </c>
      <c r="D7" s="142"/>
      <c r="E7" s="4">
        <v>18744</v>
      </c>
      <c r="F7" s="4">
        <v>18790</v>
      </c>
      <c r="G7" s="4">
        <v>18698</v>
      </c>
      <c r="H7" s="4">
        <v>18540</v>
      </c>
      <c r="K7" s="107" t="s">
        <v>75</v>
      </c>
      <c r="L7" s="108"/>
      <c r="M7" s="115">
        <v>1180555</v>
      </c>
      <c r="N7" s="116"/>
      <c r="O7" s="13">
        <v>1180888</v>
      </c>
      <c r="P7" s="13">
        <v>1181030</v>
      </c>
      <c r="Q7" s="13">
        <v>1177922</v>
      </c>
      <c r="R7" s="13">
        <v>1177500</v>
      </c>
    </row>
    <row r="8" spans="1:18" s="1" customFormat="1" ht="18.75" customHeight="1">
      <c r="A8" s="43"/>
      <c r="B8" s="43"/>
      <c r="C8" s="6"/>
      <c r="E8" s="5"/>
      <c r="F8" s="5"/>
      <c r="G8" s="5"/>
      <c r="H8" s="5"/>
      <c r="K8" s="64"/>
      <c r="L8" s="63"/>
      <c r="M8" s="62"/>
      <c r="N8" s="44"/>
      <c r="O8" s="52"/>
      <c r="P8" s="52"/>
      <c r="Q8" s="52"/>
      <c r="R8" s="52"/>
    </row>
    <row r="9" spans="1:18" s="1" customFormat="1" ht="18.75" customHeight="1">
      <c r="A9" s="133" t="s">
        <v>38</v>
      </c>
      <c r="B9" s="134"/>
      <c r="C9" s="141">
        <v>270553</v>
      </c>
      <c r="D9" s="142"/>
      <c r="E9" s="4">
        <v>266247</v>
      </c>
      <c r="F9" s="4">
        <v>264238</v>
      </c>
      <c r="G9" s="4">
        <v>261427</v>
      </c>
      <c r="H9" s="4">
        <v>255383</v>
      </c>
      <c r="K9" s="109" t="s">
        <v>38</v>
      </c>
      <c r="L9" s="110"/>
      <c r="M9" s="117">
        <v>342945</v>
      </c>
      <c r="N9" s="118"/>
      <c r="O9" s="13">
        <v>352487</v>
      </c>
      <c r="P9" s="13">
        <v>361256</v>
      </c>
      <c r="Q9" s="13">
        <v>369579</v>
      </c>
      <c r="R9" s="13">
        <v>380428</v>
      </c>
    </row>
    <row r="10" spans="1:18" s="1" customFormat="1" ht="18.75" customHeight="1">
      <c r="A10" s="43"/>
      <c r="B10" s="43"/>
      <c r="C10" s="6"/>
      <c r="E10" s="5"/>
      <c r="F10" s="5"/>
      <c r="G10" s="7"/>
      <c r="H10" s="5"/>
      <c r="K10" s="64"/>
      <c r="L10" s="63"/>
      <c r="M10" s="62"/>
      <c r="N10" s="44"/>
      <c r="O10" s="52"/>
      <c r="P10" s="52"/>
      <c r="Q10" s="52"/>
      <c r="R10" s="52"/>
    </row>
    <row r="11" spans="1:18" s="1" customFormat="1" ht="18.75" customHeight="1">
      <c r="A11" s="135" t="s">
        <v>39</v>
      </c>
      <c r="B11" s="136"/>
      <c r="C11" s="143">
        <v>280680</v>
      </c>
      <c r="D11" s="144"/>
      <c r="E11" s="8">
        <v>279760</v>
      </c>
      <c r="F11" s="8">
        <v>279061</v>
      </c>
      <c r="G11" s="8">
        <v>279881</v>
      </c>
      <c r="H11" s="8">
        <v>278698</v>
      </c>
      <c r="K11" s="111" t="s">
        <v>76</v>
      </c>
      <c r="L11" s="112"/>
      <c r="M11" s="119">
        <f>100*M9/M7</f>
        <v>29.04947249386941</v>
      </c>
      <c r="N11" s="120"/>
      <c r="O11" s="60">
        <f>100*O9/O7</f>
        <v>29.849316785334427</v>
      </c>
      <c r="P11" s="60">
        <f>100*P9/P7</f>
        <v>30.588215371328417</v>
      </c>
      <c r="Q11" s="60">
        <f>100*Q9/Q7</f>
        <v>31.375507036968493</v>
      </c>
      <c r="R11" s="60">
        <f>100*R9/R7</f>
        <v>32.30811040339703</v>
      </c>
    </row>
    <row r="12" spans="1:17" s="1" customFormat="1" ht="18.75" customHeight="1">
      <c r="A12" s="44" t="s">
        <v>13</v>
      </c>
      <c r="B12" s="44"/>
      <c r="C12" s="45"/>
      <c r="D12" s="45"/>
      <c r="E12" s="4"/>
      <c r="G12" s="4"/>
      <c r="K12" s="59" t="s">
        <v>41</v>
      </c>
      <c r="L12" s="59"/>
      <c r="M12" s="59"/>
      <c r="N12" s="59"/>
      <c r="O12" s="58"/>
      <c r="P12" s="58"/>
      <c r="Q12" s="58"/>
    </row>
    <row r="13" spans="1:2" ht="18.75" customHeight="1">
      <c r="A13" s="3"/>
      <c r="B13" s="3"/>
    </row>
    <row r="14" spans="1:2" ht="18.75" customHeight="1">
      <c r="A14" s="3"/>
      <c r="B14" s="3"/>
    </row>
    <row r="15" spans="1:2" ht="18.75" customHeight="1">
      <c r="A15" s="3"/>
      <c r="B15" s="3"/>
    </row>
    <row r="16" spans="1:2" ht="18.75" customHeight="1">
      <c r="A16" s="3"/>
      <c r="B16" s="3"/>
    </row>
    <row r="17" spans="1:18" ht="18.75" customHeight="1">
      <c r="A17" s="104" t="s">
        <v>20</v>
      </c>
      <c r="B17" s="147"/>
      <c r="C17" s="147"/>
      <c r="D17" s="147"/>
      <c r="E17" s="147"/>
      <c r="F17" s="147"/>
      <c r="G17" s="147"/>
      <c r="H17" s="147"/>
      <c r="K17" s="104" t="s">
        <v>73</v>
      </c>
      <c r="L17" s="104"/>
      <c r="M17" s="104"/>
      <c r="N17" s="104"/>
      <c r="O17" s="104"/>
      <c r="P17" s="104"/>
      <c r="Q17" s="104"/>
      <c r="R17" s="104"/>
    </row>
    <row r="18" spans="1:18" ht="18.75" customHeight="1">
      <c r="A18" s="131" t="s">
        <v>26</v>
      </c>
      <c r="B18" s="148"/>
      <c r="C18" s="148"/>
      <c r="D18" s="148"/>
      <c r="E18" s="148"/>
      <c r="F18" s="148"/>
      <c r="G18" s="148"/>
      <c r="H18" s="148"/>
      <c r="K18" s="131" t="s">
        <v>72</v>
      </c>
      <c r="L18" s="131"/>
      <c r="M18" s="131"/>
      <c r="N18" s="131"/>
      <c r="O18" s="131"/>
      <c r="P18" s="131"/>
      <c r="Q18" s="131"/>
      <c r="R18" s="131"/>
    </row>
    <row r="19" spans="1:18" ht="18.75" customHeight="1" thickBot="1">
      <c r="A19" s="11"/>
      <c r="B19" s="11"/>
      <c r="C19" s="20"/>
      <c r="D19" s="20"/>
      <c r="E19" s="20"/>
      <c r="F19" s="20"/>
      <c r="G19" s="20"/>
      <c r="H19" s="21" t="s">
        <v>0</v>
      </c>
      <c r="K19" s="11"/>
      <c r="L19" s="11"/>
      <c r="M19" s="20"/>
      <c r="N19" s="20"/>
      <c r="O19" s="20"/>
      <c r="P19" s="84"/>
      <c r="Q19" s="20"/>
      <c r="R19" s="21" t="s">
        <v>71</v>
      </c>
    </row>
    <row r="20" spans="1:18" ht="18.75" customHeight="1">
      <c r="A20" s="130" t="s">
        <v>27</v>
      </c>
      <c r="B20" s="151"/>
      <c r="C20" s="152"/>
      <c r="D20" s="22" t="s">
        <v>21</v>
      </c>
      <c r="E20" s="22" t="s">
        <v>22</v>
      </c>
      <c r="F20" s="22" t="s">
        <v>23</v>
      </c>
      <c r="G20" s="23" t="s">
        <v>24</v>
      </c>
      <c r="H20" s="24" t="s">
        <v>25</v>
      </c>
      <c r="K20" s="130" t="s">
        <v>70</v>
      </c>
      <c r="L20" s="130"/>
      <c r="M20" s="114"/>
      <c r="N20" s="22" t="s">
        <v>46</v>
      </c>
      <c r="O20" s="22" t="s">
        <v>45</v>
      </c>
      <c r="P20" s="22" t="s">
        <v>44</v>
      </c>
      <c r="Q20" s="23" t="s">
        <v>43</v>
      </c>
      <c r="R20" s="24" t="s">
        <v>42</v>
      </c>
    </row>
    <row r="21" spans="1:18" ht="18.75" customHeight="1">
      <c r="A21" s="145" t="s">
        <v>40</v>
      </c>
      <c r="B21" s="46"/>
      <c r="C21" s="47" t="s">
        <v>1</v>
      </c>
      <c r="D21" s="53">
        <f>SUM(D23,D25,D27,D29,D31,D33,D35,D37,D39,D41,D43,D45,D47,D49,D51)</f>
        <v>3652703</v>
      </c>
      <c r="E21" s="54">
        <f>SUM(E23,E25,E27,E29,E31,E33,E35,E37,E39,E41,E43,E45,E47,E49,E51)</f>
        <v>3609052</v>
      </c>
      <c r="F21" s="54">
        <f>SUM(F23,F25,F27,F29,F31,F33,F35,F37,F39,F41,F43,F45,F47,F49,F51)</f>
        <v>3564428</v>
      </c>
      <c r="G21" s="54">
        <f>SUM(G23,G25,G27,G29,G31,G33,G35,G37,G39,G41,G43,G45,G47,G49,G51)</f>
        <v>3591836</v>
      </c>
      <c r="H21" s="54">
        <f>SUM(H23,H25,H27,H29,H31,H33,H35,H37,H39,H41,H43,H45,H47,H49,H51)</f>
        <v>3658909</v>
      </c>
      <c r="K21" s="127" t="s">
        <v>69</v>
      </c>
      <c r="L21" s="83"/>
      <c r="M21" s="47" t="s">
        <v>56</v>
      </c>
      <c r="N21" s="53">
        <f>SUM(N23,N25,N27,N29,N31,N33,N35,N37,N39,N41,N43,N45)</f>
        <v>1672568</v>
      </c>
      <c r="O21" s="54">
        <f>SUM(O23,O25,O27,O29,O31,O33,O35,O37,O39,O41,O43,O45)</f>
        <v>1718185</v>
      </c>
      <c r="P21" s="54">
        <f>SUM(P23,P25,P27,P29,P31,P33,P35,P37,P39,P41,P43,P45)</f>
        <v>1743986</v>
      </c>
      <c r="Q21" s="54">
        <f>SUM(Q23,Q25,Q27,Q29,Q31,Q33,Q35,Q37,Q39,Q41,Q43,Q45)</f>
        <v>1787153</v>
      </c>
      <c r="R21" s="54">
        <f>SUM(R23,R25,R27,R29,R31,R33,R35,R37,R39,R41,R43,R45)</f>
        <v>1865046</v>
      </c>
    </row>
    <row r="22" spans="1:18" ht="18.75" customHeight="1">
      <c r="A22" s="146"/>
      <c r="B22" s="48"/>
      <c r="C22" s="49" t="s">
        <v>2</v>
      </c>
      <c r="D22" s="55">
        <f>SUM(D24,D26,D28,D30,D32,D34,D36,D38,D40,D42,D44,D46,D48,D50,D52)</f>
        <v>64060728</v>
      </c>
      <c r="E22" s="50">
        <f>SUM(E24,E26,E28,E30,E32,E34,E36,E38,E40,E42,E44,E46,E48,E50,E52)</f>
        <v>61196435</v>
      </c>
      <c r="F22" s="50">
        <f>SUM(F24,F26,F28,F30,F32,F34,F36,F38,F40,F42,F44,F46,F48,F50,F52)</f>
        <v>58872969</v>
      </c>
      <c r="G22" s="50">
        <v>57744289</v>
      </c>
      <c r="H22" s="50">
        <f>SUM(H24,H26,H28,H30,H32,H34,H36,H38,H40,H42,H44,H46,H48,H50,H52)</f>
        <v>56965065</v>
      </c>
      <c r="K22" s="128"/>
      <c r="L22" s="81"/>
      <c r="M22" s="49" t="s">
        <v>55</v>
      </c>
      <c r="N22" s="55">
        <v>50958006</v>
      </c>
      <c r="O22" s="50">
        <v>51428597</v>
      </c>
      <c r="P22" s="50">
        <v>51984959</v>
      </c>
      <c r="Q22" s="50">
        <f>SUM(Q24,Q26,Q28,Q30,Q32,Q34,Q36,Q38,Q40,Q42,Q44,Q46)</f>
        <v>52636809</v>
      </c>
      <c r="R22" s="50">
        <v>53309628</v>
      </c>
    </row>
    <row r="23" spans="1:18" ht="18.75" customHeight="1">
      <c r="A23" s="124" t="s">
        <v>28</v>
      </c>
      <c r="B23" s="25"/>
      <c r="C23" s="26" t="s">
        <v>1</v>
      </c>
      <c r="D23" s="12">
        <v>2805960</v>
      </c>
      <c r="E23" s="15">
        <v>2745192</v>
      </c>
      <c r="F23" s="13">
        <v>2690685</v>
      </c>
      <c r="G23" s="13">
        <v>2655388</v>
      </c>
      <c r="H23" s="13">
        <v>2636809</v>
      </c>
      <c r="K23" s="124" t="s">
        <v>68</v>
      </c>
      <c r="L23" s="59"/>
      <c r="M23" s="26" t="s">
        <v>56</v>
      </c>
      <c r="N23" s="12">
        <v>59437</v>
      </c>
      <c r="O23" s="13">
        <v>59560</v>
      </c>
      <c r="P23" s="13">
        <v>58656</v>
      </c>
      <c r="Q23" s="13">
        <v>58483</v>
      </c>
      <c r="R23" s="13">
        <v>56832</v>
      </c>
    </row>
    <row r="24" spans="1:18" ht="18.75" customHeight="1">
      <c r="A24" s="124"/>
      <c r="B24" s="25"/>
      <c r="C24" s="26" t="s">
        <v>2</v>
      </c>
      <c r="D24" s="12">
        <v>48339902</v>
      </c>
      <c r="E24" s="13">
        <v>44998360</v>
      </c>
      <c r="F24" s="13">
        <v>43348570</v>
      </c>
      <c r="G24" s="13">
        <v>42048047</v>
      </c>
      <c r="H24" s="13">
        <v>41147713</v>
      </c>
      <c r="K24" s="124"/>
      <c r="L24" s="59"/>
      <c r="M24" s="26" t="s">
        <v>55</v>
      </c>
      <c r="N24" s="12">
        <v>20337548</v>
      </c>
      <c r="O24" s="13">
        <v>20528675</v>
      </c>
      <c r="P24" s="13">
        <v>20669339</v>
      </c>
      <c r="Q24" s="13">
        <v>20861166</v>
      </c>
      <c r="R24" s="13">
        <v>20983768</v>
      </c>
    </row>
    <row r="25" spans="1:18" ht="18.75" customHeight="1">
      <c r="A25" s="124" t="s">
        <v>29</v>
      </c>
      <c r="B25" s="25"/>
      <c r="C25" s="26" t="s">
        <v>1</v>
      </c>
      <c r="D25" s="12">
        <v>521829</v>
      </c>
      <c r="E25" s="13">
        <v>504022</v>
      </c>
      <c r="F25" s="13">
        <v>486931</v>
      </c>
      <c r="G25" s="13">
        <v>487961</v>
      </c>
      <c r="H25" s="13">
        <v>481182</v>
      </c>
      <c r="K25" s="124" t="s">
        <v>67</v>
      </c>
      <c r="L25" s="25"/>
      <c r="M25" s="26" t="s">
        <v>56</v>
      </c>
      <c r="N25" s="12">
        <v>1208630</v>
      </c>
      <c r="O25" s="13">
        <v>1231101</v>
      </c>
      <c r="P25" s="13">
        <v>1237518</v>
      </c>
      <c r="Q25" s="13">
        <v>1243051</v>
      </c>
      <c r="R25" s="13">
        <v>1261041</v>
      </c>
    </row>
    <row r="26" spans="1:18" ht="18.75" customHeight="1">
      <c r="A26" s="124"/>
      <c r="B26" s="25"/>
      <c r="C26" s="26" t="s">
        <v>2</v>
      </c>
      <c r="D26" s="12">
        <v>6567750</v>
      </c>
      <c r="E26" s="13">
        <v>6052122</v>
      </c>
      <c r="F26" s="13">
        <v>5767075</v>
      </c>
      <c r="G26" s="13">
        <v>5756284</v>
      </c>
      <c r="H26" s="13">
        <v>5747069</v>
      </c>
      <c r="K26" s="124"/>
      <c r="L26" s="25"/>
      <c r="M26" s="26" t="s">
        <v>55</v>
      </c>
      <c r="N26" s="12">
        <v>18131214</v>
      </c>
      <c r="O26" s="13">
        <v>18099307</v>
      </c>
      <c r="P26" s="13">
        <v>18245076</v>
      </c>
      <c r="Q26" s="13">
        <v>18254565</v>
      </c>
      <c r="R26" s="13">
        <v>18150016</v>
      </c>
    </row>
    <row r="27" spans="1:18" ht="18.75" customHeight="1">
      <c r="A27" s="124" t="s">
        <v>30</v>
      </c>
      <c r="B27" s="25"/>
      <c r="C27" s="26" t="s">
        <v>1</v>
      </c>
      <c r="D27" s="12">
        <v>127113</v>
      </c>
      <c r="E27" s="13">
        <v>160692</v>
      </c>
      <c r="F27" s="13">
        <v>200683</v>
      </c>
      <c r="G27" s="13">
        <v>267615</v>
      </c>
      <c r="H27" s="13">
        <v>359212</v>
      </c>
      <c r="K27" s="124" t="s">
        <v>66</v>
      </c>
      <c r="L27" s="25"/>
      <c r="M27" s="26" t="s">
        <v>56</v>
      </c>
      <c r="N27" s="12">
        <v>221616</v>
      </c>
      <c r="O27" s="13">
        <v>221175</v>
      </c>
      <c r="P27" s="13">
        <v>217023</v>
      </c>
      <c r="Q27" s="13">
        <v>218398</v>
      </c>
      <c r="R27" s="13">
        <v>221215</v>
      </c>
    </row>
    <row r="28" spans="1:18" ht="18.75" customHeight="1">
      <c r="A28" s="124"/>
      <c r="B28" s="25"/>
      <c r="C28" s="26" t="s">
        <v>2</v>
      </c>
      <c r="D28" s="12">
        <v>888351</v>
      </c>
      <c r="E28" s="13">
        <v>991590</v>
      </c>
      <c r="F28" s="13">
        <v>1262768</v>
      </c>
      <c r="G28" s="13">
        <v>1628809</v>
      </c>
      <c r="H28" s="13">
        <v>2251054</v>
      </c>
      <c r="K28" s="124"/>
      <c r="L28" s="25"/>
      <c r="M28" s="26" t="s">
        <v>55</v>
      </c>
      <c r="N28" s="12">
        <v>3717030</v>
      </c>
      <c r="O28" s="13">
        <v>3714381</v>
      </c>
      <c r="P28" s="13">
        <v>3617998</v>
      </c>
      <c r="Q28" s="13">
        <v>3628126</v>
      </c>
      <c r="R28" s="13">
        <v>3722439</v>
      </c>
    </row>
    <row r="29" spans="1:18" ht="18.75" customHeight="1">
      <c r="A29" s="124" t="s">
        <v>6</v>
      </c>
      <c r="B29" s="25"/>
      <c r="C29" s="26" t="s">
        <v>1</v>
      </c>
      <c r="D29" s="9" t="s">
        <v>3</v>
      </c>
      <c r="E29" s="10" t="s">
        <v>3</v>
      </c>
      <c r="F29" s="10" t="s">
        <v>3</v>
      </c>
      <c r="G29" s="15" t="s">
        <v>3</v>
      </c>
      <c r="H29" s="15" t="s">
        <v>3</v>
      </c>
      <c r="K29" s="124" t="s">
        <v>65</v>
      </c>
      <c r="L29" s="25"/>
      <c r="M29" s="26" t="s">
        <v>56</v>
      </c>
      <c r="N29" s="12">
        <v>54317</v>
      </c>
      <c r="O29" s="13">
        <v>73516</v>
      </c>
      <c r="P29" s="13">
        <v>97912</v>
      </c>
      <c r="Q29" s="13">
        <v>133119</v>
      </c>
      <c r="R29" s="13">
        <v>191576</v>
      </c>
    </row>
    <row r="30" spans="1:18" ht="18.75" customHeight="1">
      <c r="A30" s="124"/>
      <c r="B30" s="25"/>
      <c r="C30" s="26" t="s">
        <v>2</v>
      </c>
      <c r="D30" s="12">
        <v>1309555</v>
      </c>
      <c r="E30" s="13">
        <v>1227287</v>
      </c>
      <c r="F30" s="13">
        <v>1148092</v>
      </c>
      <c r="G30" s="13">
        <v>1041455</v>
      </c>
      <c r="H30" s="13">
        <v>994254</v>
      </c>
      <c r="K30" s="124"/>
      <c r="L30" s="25"/>
      <c r="M30" s="26" t="s">
        <v>55</v>
      </c>
      <c r="N30" s="12">
        <v>521431</v>
      </c>
      <c r="O30" s="13">
        <v>687379</v>
      </c>
      <c r="P30" s="13">
        <v>973737</v>
      </c>
      <c r="Q30" s="13">
        <v>1308000</v>
      </c>
      <c r="R30" s="13">
        <v>1965428</v>
      </c>
    </row>
    <row r="31" spans="1:18" ht="18.75" customHeight="1">
      <c r="A31" s="124" t="s">
        <v>4</v>
      </c>
      <c r="B31" s="25"/>
      <c r="C31" s="26" t="s">
        <v>1</v>
      </c>
      <c r="D31" s="12">
        <v>289</v>
      </c>
      <c r="E31" s="13">
        <v>355</v>
      </c>
      <c r="F31" s="13">
        <v>436</v>
      </c>
      <c r="G31" s="13">
        <v>398</v>
      </c>
      <c r="H31" s="13">
        <v>357</v>
      </c>
      <c r="K31" s="129" t="s">
        <v>64</v>
      </c>
      <c r="L31" s="25"/>
      <c r="M31" s="26" t="s">
        <v>56</v>
      </c>
      <c r="N31" s="80">
        <v>364</v>
      </c>
      <c r="O31" s="79">
        <v>579</v>
      </c>
      <c r="P31" s="79">
        <v>697</v>
      </c>
      <c r="Q31" s="79">
        <v>483</v>
      </c>
      <c r="R31" s="79">
        <v>690</v>
      </c>
    </row>
    <row r="32" spans="1:18" ht="18.75" customHeight="1">
      <c r="A32" s="124"/>
      <c r="B32" s="25"/>
      <c r="C32" s="26" t="s">
        <v>2</v>
      </c>
      <c r="D32" s="12">
        <v>11807</v>
      </c>
      <c r="E32" s="13">
        <v>16058</v>
      </c>
      <c r="F32" s="13">
        <v>20845</v>
      </c>
      <c r="G32" s="13">
        <v>20507</v>
      </c>
      <c r="H32" s="13">
        <v>19441</v>
      </c>
      <c r="K32" s="129"/>
      <c r="L32" s="25"/>
      <c r="M32" s="26" t="s">
        <v>55</v>
      </c>
      <c r="N32" s="80">
        <v>19520</v>
      </c>
      <c r="O32" s="79">
        <v>34520</v>
      </c>
      <c r="P32" s="79">
        <v>42610</v>
      </c>
      <c r="Q32" s="79">
        <v>32943</v>
      </c>
      <c r="R32" s="79">
        <v>48215</v>
      </c>
    </row>
    <row r="33" spans="1:18" ht="18.75" customHeight="1">
      <c r="A33" s="124" t="s">
        <v>31</v>
      </c>
      <c r="B33" s="25"/>
      <c r="C33" s="26" t="s">
        <v>1</v>
      </c>
      <c r="D33" s="12">
        <v>161306</v>
      </c>
      <c r="E33" s="13">
        <v>154213</v>
      </c>
      <c r="F33" s="13">
        <v>145211</v>
      </c>
      <c r="G33" s="13">
        <v>140539</v>
      </c>
      <c r="H33" s="13">
        <v>144366</v>
      </c>
      <c r="K33" s="124" t="s">
        <v>63</v>
      </c>
      <c r="L33" s="25"/>
      <c r="M33" s="26" t="s">
        <v>56</v>
      </c>
      <c r="N33" s="16" t="s">
        <v>3</v>
      </c>
      <c r="O33" s="15" t="s">
        <v>3</v>
      </c>
      <c r="P33" s="15" t="s">
        <v>3</v>
      </c>
      <c r="Q33" s="15" t="s">
        <v>3</v>
      </c>
      <c r="R33" s="15" t="s">
        <v>3</v>
      </c>
    </row>
    <row r="34" spans="1:18" ht="18.75" customHeight="1">
      <c r="A34" s="124"/>
      <c r="B34" s="25"/>
      <c r="C34" s="26" t="s">
        <v>2</v>
      </c>
      <c r="D34" s="12">
        <v>1062725</v>
      </c>
      <c r="E34" s="13">
        <v>966008</v>
      </c>
      <c r="F34" s="13">
        <v>889547</v>
      </c>
      <c r="G34" s="13">
        <v>884201</v>
      </c>
      <c r="H34" s="13">
        <v>903726</v>
      </c>
      <c r="K34" s="124"/>
      <c r="L34" s="25"/>
      <c r="M34" s="26" t="s">
        <v>55</v>
      </c>
      <c r="N34" s="12">
        <v>2522584</v>
      </c>
      <c r="O34" s="13">
        <v>2496773</v>
      </c>
      <c r="P34" s="13">
        <v>2468145</v>
      </c>
      <c r="Q34" s="13">
        <v>2410396</v>
      </c>
      <c r="R34" s="13">
        <v>2352705</v>
      </c>
    </row>
    <row r="35" spans="1:18" ht="18.75" customHeight="1">
      <c r="A35" s="124" t="s">
        <v>32</v>
      </c>
      <c r="B35" s="25"/>
      <c r="C35" s="26" t="s">
        <v>1</v>
      </c>
      <c r="D35" s="12">
        <v>11010</v>
      </c>
      <c r="E35" s="13">
        <v>19160</v>
      </c>
      <c r="F35" s="13">
        <v>16413</v>
      </c>
      <c r="G35" s="13">
        <v>16899</v>
      </c>
      <c r="H35" s="13">
        <v>15597</v>
      </c>
      <c r="K35" s="129" t="s">
        <v>62</v>
      </c>
      <c r="L35" s="25"/>
      <c r="M35" s="26" t="s">
        <v>56</v>
      </c>
      <c r="N35" s="80">
        <v>70377</v>
      </c>
      <c r="O35" s="79">
        <v>70972</v>
      </c>
      <c r="P35" s="79">
        <v>69697</v>
      </c>
      <c r="Q35" s="79">
        <v>69314</v>
      </c>
      <c r="R35" s="79">
        <v>69635</v>
      </c>
    </row>
    <row r="36" spans="1:18" ht="18.75" customHeight="1">
      <c r="A36" s="124"/>
      <c r="B36" s="25"/>
      <c r="C36" s="26" t="s">
        <v>2</v>
      </c>
      <c r="D36" s="12">
        <v>708366</v>
      </c>
      <c r="E36" s="13">
        <v>1539451</v>
      </c>
      <c r="F36" s="13">
        <v>1275542</v>
      </c>
      <c r="G36" s="13">
        <v>1353806</v>
      </c>
      <c r="H36" s="13">
        <v>1231201</v>
      </c>
      <c r="K36" s="129"/>
      <c r="L36" s="25"/>
      <c r="M36" s="26" t="s">
        <v>55</v>
      </c>
      <c r="N36" s="80">
        <v>624921</v>
      </c>
      <c r="O36" s="79">
        <v>635617</v>
      </c>
      <c r="P36" s="79">
        <v>636458</v>
      </c>
      <c r="Q36" s="79">
        <v>634194</v>
      </c>
      <c r="R36" s="79">
        <v>635322</v>
      </c>
    </row>
    <row r="37" spans="1:18" ht="18.75" customHeight="1">
      <c r="A37" s="124" t="s">
        <v>33</v>
      </c>
      <c r="B37" s="25"/>
      <c r="C37" s="26" t="s">
        <v>1</v>
      </c>
      <c r="D37" s="16" t="s">
        <v>3</v>
      </c>
      <c r="E37" s="15" t="s">
        <v>3</v>
      </c>
      <c r="F37" s="15" t="s">
        <v>3</v>
      </c>
      <c r="G37" s="15" t="s">
        <v>3</v>
      </c>
      <c r="H37" s="15" t="s">
        <v>3</v>
      </c>
      <c r="K37" s="129" t="s">
        <v>61</v>
      </c>
      <c r="L37" s="25"/>
      <c r="M37" s="26" t="s">
        <v>56</v>
      </c>
      <c r="N37" s="80">
        <v>5</v>
      </c>
      <c r="O37" s="79">
        <v>5</v>
      </c>
      <c r="P37" s="79">
        <v>16</v>
      </c>
      <c r="Q37" s="79">
        <v>32</v>
      </c>
      <c r="R37" s="79">
        <v>21</v>
      </c>
    </row>
    <row r="38" spans="1:18" ht="18.75" customHeight="1">
      <c r="A38" s="124"/>
      <c r="B38" s="25"/>
      <c r="C38" s="26" t="s">
        <v>2</v>
      </c>
      <c r="D38" s="16" t="s">
        <v>3</v>
      </c>
      <c r="E38" s="15" t="s">
        <v>3</v>
      </c>
      <c r="F38" s="15" t="s">
        <v>3</v>
      </c>
      <c r="G38" s="15" t="s">
        <v>3</v>
      </c>
      <c r="H38" s="15" t="s">
        <v>3</v>
      </c>
      <c r="K38" s="129"/>
      <c r="L38" s="25"/>
      <c r="M38" s="26" t="s">
        <v>55</v>
      </c>
      <c r="N38" s="80">
        <v>240</v>
      </c>
      <c r="O38" s="79">
        <v>145</v>
      </c>
      <c r="P38" s="79">
        <v>413</v>
      </c>
      <c r="Q38" s="79">
        <v>734</v>
      </c>
      <c r="R38" s="79">
        <v>654</v>
      </c>
    </row>
    <row r="39" spans="1:18" ht="18.75" customHeight="1">
      <c r="A39" s="124" t="s">
        <v>34</v>
      </c>
      <c r="B39" s="25"/>
      <c r="C39" s="26" t="s">
        <v>1</v>
      </c>
      <c r="D39" s="12">
        <v>1</v>
      </c>
      <c r="E39" s="13">
        <v>5</v>
      </c>
      <c r="F39" s="13">
        <v>4</v>
      </c>
      <c r="G39" s="13">
        <v>7</v>
      </c>
      <c r="H39" s="13">
        <v>8</v>
      </c>
      <c r="K39" s="124" t="s">
        <v>60</v>
      </c>
      <c r="L39" s="25"/>
      <c r="M39" s="26" t="s">
        <v>56</v>
      </c>
      <c r="N39" s="12">
        <v>50195</v>
      </c>
      <c r="O39" s="13">
        <v>50761</v>
      </c>
      <c r="P39" s="13">
        <v>51582</v>
      </c>
      <c r="Q39" s="13">
        <v>52786</v>
      </c>
      <c r="R39" s="13">
        <v>51798</v>
      </c>
    </row>
    <row r="40" spans="1:18" ht="18.75" customHeight="1">
      <c r="A40" s="129"/>
      <c r="B40" s="27"/>
      <c r="C40" s="26" t="s">
        <v>2</v>
      </c>
      <c r="D40" s="12">
        <v>18</v>
      </c>
      <c r="E40" s="13">
        <v>217</v>
      </c>
      <c r="F40" s="13">
        <v>94</v>
      </c>
      <c r="G40" s="13">
        <v>185</v>
      </c>
      <c r="H40" s="13">
        <v>217</v>
      </c>
      <c r="K40" s="122"/>
      <c r="L40" s="25"/>
      <c r="M40" s="26" t="s">
        <v>55</v>
      </c>
      <c r="N40" s="12">
        <v>4414005</v>
      </c>
      <c r="O40" s="13">
        <v>4498855</v>
      </c>
      <c r="P40" s="13">
        <v>4611876</v>
      </c>
      <c r="Q40" s="13">
        <v>4730061</v>
      </c>
      <c r="R40" s="13">
        <v>4684473</v>
      </c>
    </row>
    <row r="41" spans="1:18" ht="18.75" customHeight="1">
      <c r="A41" s="124" t="s">
        <v>35</v>
      </c>
      <c r="B41" s="25"/>
      <c r="C41" s="26" t="s">
        <v>1</v>
      </c>
      <c r="D41" s="12">
        <v>14874</v>
      </c>
      <c r="E41" s="13">
        <v>14194</v>
      </c>
      <c r="F41" s="13">
        <v>13291</v>
      </c>
      <c r="G41" s="13">
        <v>12389</v>
      </c>
      <c r="H41" s="13">
        <v>11053</v>
      </c>
      <c r="K41" s="124" t="s">
        <v>59</v>
      </c>
      <c r="L41" s="25"/>
      <c r="M41" s="26" t="s">
        <v>56</v>
      </c>
      <c r="N41" s="12">
        <v>1309</v>
      </c>
      <c r="O41" s="13">
        <v>1405</v>
      </c>
      <c r="P41" s="13">
        <v>1318</v>
      </c>
      <c r="Q41" s="13">
        <v>1506</v>
      </c>
      <c r="R41" s="13">
        <v>1415</v>
      </c>
    </row>
    <row r="42" spans="1:18" ht="18.75" customHeight="1">
      <c r="A42" s="124"/>
      <c r="B42" s="25"/>
      <c r="C42" s="26" t="s">
        <v>2</v>
      </c>
      <c r="D42" s="12">
        <v>2453524</v>
      </c>
      <c r="E42" s="13">
        <v>2416689</v>
      </c>
      <c r="F42" s="13">
        <v>2298782</v>
      </c>
      <c r="G42" s="13">
        <v>2172446</v>
      </c>
      <c r="H42" s="13">
        <v>1872476</v>
      </c>
      <c r="K42" s="122"/>
      <c r="L42" s="25"/>
      <c r="M42" s="26" t="s">
        <v>55</v>
      </c>
      <c r="N42" s="12">
        <v>398738</v>
      </c>
      <c r="O42" s="13">
        <v>434492</v>
      </c>
      <c r="P42" s="13">
        <v>410750</v>
      </c>
      <c r="Q42" s="13">
        <v>468252</v>
      </c>
      <c r="R42" s="13">
        <v>439700</v>
      </c>
    </row>
    <row r="43" spans="1:18" ht="18.75" customHeight="1">
      <c r="A43" s="125" t="s">
        <v>7</v>
      </c>
      <c r="B43" s="28"/>
      <c r="C43" s="26" t="s">
        <v>1</v>
      </c>
      <c r="D43" s="12">
        <v>2042</v>
      </c>
      <c r="E43" s="13">
        <v>2016</v>
      </c>
      <c r="F43" s="13">
        <v>2091</v>
      </c>
      <c r="G43" s="13">
        <v>1900</v>
      </c>
      <c r="H43" s="15">
        <v>1752</v>
      </c>
      <c r="K43" s="124" t="s">
        <v>58</v>
      </c>
      <c r="L43" s="25"/>
      <c r="M43" s="26" t="s">
        <v>56</v>
      </c>
      <c r="N43" s="12">
        <v>5462</v>
      </c>
      <c r="O43" s="13">
        <v>5952</v>
      </c>
      <c r="P43" s="13">
        <v>5898</v>
      </c>
      <c r="Q43" s="13">
        <v>5813</v>
      </c>
      <c r="R43" s="13">
        <v>6230</v>
      </c>
    </row>
    <row r="44" spans="1:18" ht="18.75" customHeight="1">
      <c r="A44" s="149"/>
      <c r="B44" s="29"/>
      <c r="C44" s="26" t="s">
        <v>2</v>
      </c>
      <c r="D44" s="12">
        <v>318893</v>
      </c>
      <c r="E44" s="13">
        <v>323580</v>
      </c>
      <c r="F44" s="13">
        <v>337188</v>
      </c>
      <c r="G44" s="13">
        <v>299689</v>
      </c>
      <c r="H44" s="15">
        <v>288369</v>
      </c>
      <c r="K44" s="122"/>
      <c r="L44" s="25"/>
      <c r="M44" s="26" t="s">
        <v>55</v>
      </c>
      <c r="N44" s="12">
        <v>258885</v>
      </c>
      <c r="O44" s="13">
        <v>283405</v>
      </c>
      <c r="P44" s="13">
        <v>292895</v>
      </c>
      <c r="Q44" s="13">
        <v>293160</v>
      </c>
      <c r="R44" s="13">
        <v>313815</v>
      </c>
    </row>
    <row r="45" spans="1:18" ht="18.75" customHeight="1">
      <c r="A45" s="125" t="s">
        <v>8</v>
      </c>
      <c r="B45" s="30"/>
      <c r="C45" s="26" t="s">
        <v>1</v>
      </c>
      <c r="D45" s="16" t="s">
        <v>3</v>
      </c>
      <c r="E45" s="15" t="s">
        <v>3</v>
      </c>
      <c r="F45" s="15" t="s">
        <v>3</v>
      </c>
      <c r="G45" s="15" t="s">
        <v>3</v>
      </c>
      <c r="H45" s="15" t="s">
        <v>3</v>
      </c>
      <c r="K45" s="125" t="s">
        <v>57</v>
      </c>
      <c r="L45" s="25"/>
      <c r="M45" s="26" t="s">
        <v>56</v>
      </c>
      <c r="N45" s="12">
        <v>856</v>
      </c>
      <c r="O45" s="13">
        <v>3159</v>
      </c>
      <c r="P45" s="13">
        <v>3669</v>
      </c>
      <c r="Q45" s="13">
        <v>4168</v>
      </c>
      <c r="R45" s="13">
        <v>4593</v>
      </c>
    </row>
    <row r="46" spans="1:18" ht="18.75" customHeight="1">
      <c r="A46" s="149"/>
      <c r="B46" s="31"/>
      <c r="C46" s="26" t="s">
        <v>2</v>
      </c>
      <c r="D46" s="16" t="s">
        <v>3</v>
      </c>
      <c r="E46" s="15" t="s">
        <v>3</v>
      </c>
      <c r="F46" s="15" t="s">
        <v>3</v>
      </c>
      <c r="G46" s="15" t="s">
        <v>3</v>
      </c>
      <c r="H46" s="15" t="s">
        <v>3</v>
      </c>
      <c r="K46" s="126"/>
      <c r="L46" s="25"/>
      <c r="M46" s="26" t="s">
        <v>55</v>
      </c>
      <c r="N46" s="12">
        <v>11891</v>
      </c>
      <c r="O46" s="13">
        <v>15049</v>
      </c>
      <c r="P46" s="13">
        <v>15660</v>
      </c>
      <c r="Q46" s="13">
        <v>15212</v>
      </c>
      <c r="R46" s="13">
        <v>13091</v>
      </c>
    </row>
    <row r="47" spans="1:18" ht="18.75" customHeight="1">
      <c r="A47" s="124" t="s">
        <v>5</v>
      </c>
      <c r="B47" s="25"/>
      <c r="C47" s="26" t="s">
        <v>1</v>
      </c>
      <c r="D47" s="12">
        <v>5557</v>
      </c>
      <c r="E47" s="13">
        <v>6015</v>
      </c>
      <c r="F47" s="13">
        <v>5729</v>
      </c>
      <c r="G47" s="13">
        <v>5799</v>
      </c>
      <c r="H47" s="13">
        <v>5704</v>
      </c>
      <c r="K47" s="121" t="s">
        <v>54</v>
      </c>
      <c r="L47" s="68"/>
      <c r="M47" s="78" t="s">
        <v>53</v>
      </c>
      <c r="N47" s="77">
        <v>20.58</v>
      </c>
      <c r="O47" s="38">
        <v>20.36</v>
      </c>
      <c r="P47" s="76">
        <v>20.33</v>
      </c>
      <c r="Q47" s="76">
        <v>20.05</v>
      </c>
      <c r="R47" s="76">
        <v>19.96</v>
      </c>
    </row>
    <row r="48" spans="1:18" ht="18.75" customHeight="1">
      <c r="A48" s="124"/>
      <c r="B48" s="25"/>
      <c r="C48" s="26" t="s">
        <v>2</v>
      </c>
      <c r="D48" s="12">
        <v>1667100</v>
      </c>
      <c r="E48" s="13">
        <v>1804500</v>
      </c>
      <c r="F48" s="13">
        <v>1718700</v>
      </c>
      <c r="G48" s="13">
        <v>1739700</v>
      </c>
      <c r="H48" s="13">
        <v>1711200</v>
      </c>
      <c r="K48" s="122"/>
      <c r="L48" s="25"/>
      <c r="M48" s="26" t="s">
        <v>52</v>
      </c>
      <c r="N48" s="74">
        <v>2.1</v>
      </c>
      <c r="O48" s="73">
        <v>2.07</v>
      </c>
      <c r="P48" s="72">
        <v>2.04</v>
      </c>
      <c r="Q48" s="72">
        <v>2</v>
      </c>
      <c r="R48" s="72">
        <v>1.96</v>
      </c>
    </row>
    <row r="49" spans="1:18" ht="18.75" customHeight="1">
      <c r="A49" s="124" t="s">
        <v>36</v>
      </c>
      <c r="B49" s="25"/>
      <c r="C49" s="26" t="s">
        <v>1</v>
      </c>
      <c r="D49" s="12">
        <v>2307</v>
      </c>
      <c r="E49" s="13">
        <v>2481</v>
      </c>
      <c r="F49" s="13">
        <v>2272</v>
      </c>
      <c r="G49" s="13">
        <v>2257</v>
      </c>
      <c r="H49" s="13">
        <v>2217</v>
      </c>
      <c r="K49" s="123"/>
      <c r="L49" s="61"/>
      <c r="M49" s="33" t="s">
        <v>51</v>
      </c>
      <c r="N49" s="71">
        <v>2.69</v>
      </c>
      <c r="O49" s="70">
        <v>2.68</v>
      </c>
      <c r="P49" s="69">
        <v>2.66</v>
      </c>
      <c r="Q49" s="69">
        <v>2.62</v>
      </c>
      <c r="R49" s="69">
        <v>2.6</v>
      </c>
    </row>
    <row r="50" spans="1:18" ht="18.75" customHeight="1">
      <c r="A50" s="124"/>
      <c r="B50" s="25"/>
      <c r="C50" s="26" t="s">
        <v>2</v>
      </c>
      <c r="D50" s="12">
        <v>689340</v>
      </c>
      <c r="E50" s="13">
        <v>770569</v>
      </c>
      <c r="F50" s="13">
        <v>718765</v>
      </c>
      <c r="G50" s="13">
        <v>714682</v>
      </c>
      <c r="H50" s="13">
        <v>724817</v>
      </c>
      <c r="K50" s="59" t="s">
        <v>50</v>
      </c>
      <c r="L50" s="68"/>
      <c r="M50" s="67"/>
      <c r="N50" s="66"/>
      <c r="O50" s="11"/>
      <c r="P50" s="11"/>
      <c r="Q50" s="11"/>
      <c r="R50" s="11"/>
    </row>
    <row r="51" spans="1:18" ht="18.75" customHeight="1">
      <c r="A51" s="129" t="s">
        <v>12</v>
      </c>
      <c r="B51" s="25"/>
      <c r="C51" s="26" t="s">
        <v>1</v>
      </c>
      <c r="D51" s="16">
        <v>415</v>
      </c>
      <c r="E51" s="15">
        <v>707</v>
      </c>
      <c r="F51" s="15">
        <v>682</v>
      </c>
      <c r="G51" s="13">
        <v>684</v>
      </c>
      <c r="H51" s="13">
        <v>652</v>
      </c>
      <c r="K51" s="59" t="s">
        <v>41</v>
      </c>
      <c r="L51" s="59"/>
      <c r="M51" s="11"/>
      <c r="N51" s="11"/>
      <c r="O51" s="11"/>
      <c r="P51" s="11"/>
      <c r="Q51" s="11"/>
      <c r="R51" s="11"/>
    </row>
    <row r="52" spans="1:8" ht="18.75" customHeight="1">
      <c r="A52" s="123"/>
      <c r="B52" s="32"/>
      <c r="C52" s="33" t="s">
        <v>2</v>
      </c>
      <c r="D52" s="17">
        <v>43397</v>
      </c>
      <c r="E52" s="18">
        <v>90004</v>
      </c>
      <c r="F52" s="18">
        <v>87001</v>
      </c>
      <c r="G52" s="14">
        <v>84474</v>
      </c>
      <c r="H52" s="14">
        <v>73528</v>
      </c>
    </row>
    <row r="53" spans="1:8" ht="18.75" customHeight="1">
      <c r="A53" s="34" t="s">
        <v>13</v>
      </c>
      <c r="B53" s="35"/>
      <c r="C53" s="36"/>
      <c r="D53" s="37"/>
      <c r="E53" s="38"/>
      <c r="F53" s="39"/>
      <c r="G53" s="39"/>
      <c r="H53" s="39"/>
    </row>
  </sheetData>
  <sheetProtection/>
  <mergeCells count="57">
    <mergeCell ref="A6:B6"/>
    <mergeCell ref="A43:A44"/>
    <mergeCell ref="A49:A50"/>
    <mergeCell ref="A20:C20"/>
    <mergeCell ref="A25:A26"/>
    <mergeCell ref="A31:A32"/>
    <mergeCell ref="A29:A30"/>
    <mergeCell ref="A27:A28"/>
    <mergeCell ref="A51:A52"/>
    <mergeCell ref="A33:A34"/>
    <mergeCell ref="A35:A36"/>
    <mergeCell ref="A39:A40"/>
    <mergeCell ref="A47:A48"/>
    <mergeCell ref="A45:A46"/>
    <mergeCell ref="C9:D9"/>
    <mergeCell ref="C11:D11"/>
    <mergeCell ref="A23:A24"/>
    <mergeCell ref="A21:A22"/>
    <mergeCell ref="A17:H17"/>
    <mergeCell ref="A18:H18"/>
    <mergeCell ref="K6:L6"/>
    <mergeCell ref="K3:R3"/>
    <mergeCell ref="K4:R4"/>
    <mergeCell ref="A37:A38"/>
    <mergeCell ref="A41:A42"/>
    <mergeCell ref="A9:B9"/>
    <mergeCell ref="A11:B11"/>
    <mergeCell ref="A7:B7"/>
    <mergeCell ref="C6:D6"/>
    <mergeCell ref="C7:D7"/>
    <mergeCell ref="K33:K34"/>
    <mergeCell ref="K17:R17"/>
    <mergeCell ref="K20:M20"/>
    <mergeCell ref="K27:K28"/>
    <mergeCell ref="K25:K26"/>
    <mergeCell ref="K18:R18"/>
    <mergeCell ref="K23:K24"/>
    <mergeCell ref="K47:K49"/>
    <mergeCell ref="K39:K40"/>
    <mergeCell ref="K41:K42"/>
    <mergeCell ref="K43:K44"/>
    <mergeCell ref="K45:K46"/>
    <mergeCell ref="K21:K22"/>
    <mergeCell ref="K29:K30"/>
    <mergeCell ref="K31:K32"/>
    <mergeCell ref="K35:K36"/>
    <mergeCell ref="K37:K38"/>
    <mergeCell ref="A3:H3"/>
    <mergeCell ref="A4:H4"/>
    <mergeCell ref="A1:R1"/>
    <mergeCell ref="K7:L7"/>
    <mergeCell ref="K9:L9"/>
    <mergeCell ref="K11:L11"/>
    <mergeCell ref="M6:N6"/>
    <mergeCell ref="M7:N7"/>
    <mergeCell ref="M9:N9"/>
    <mergeCell ref="M11:N11"/>
  </mergeCells>
  <printOptions horizontalCentered="1" verticalCentered="1"/>
  <pageMargins left="0.5118110236220472" right="0.31496062992125984" top="0.5118110236220472" bottom="0.31496062992125984" header="0" footer="0"/>
  <pageSetup horizontalDpi="300" verticalDpi="300" orientation="landscape" paperSize="8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T55"/>
  <sheetViews>
    <sheetView showGridLines="0" defaultGridColor="0" zoomScalePageLayoutView="0" colorId="27" workbookViewId="0" topLeftCell="I1">
      <selection activeCell="L5" sqref="L5:N7"/>
    </sheetView>
  </sheetViews>
  <sheetFormatPr defaultColWidth="10.59765625" defaultRowHeight="20.25" customHeight="1"/>
  <cols>
    <col min="1" max="1" width="22.5" style="11" customWidth="1"/>
    <col min="2" max="2" width="2.5" style="11" customWidth="1"/>
    <col min="3" max="8" width="14.3984375" style="11" customWidth="1"/>
    <col min="9" max="9" width="11.8984375" style="11" customWidth="1"/>
    <col min="10" max="11" width="10.59765625" style="11" customWidth="1"/>
    <col min="12" max="12" width="5" style="11" customWidth="1"/>
    <col min="13" max="13" width="13.69921875" style="11" customWidth="1"/>
    <col min="14" max="14" width="2.5" style="11" customWidth="1"/>
    <col min="15" max="15" width="10.59765625" style="11" customWidth="1"/>
    <col min="16" max="20" width="13.69921875" style="11" customWidth="1"/>
    <col min="21" max="16384" width="10.59765625" style="11" customWidth="1"/>
  </cols>
  <sheetData>
    <row r="1" spans="1:17" ht="20.25" customHeight="1">
      <c r="A1" s="104" t="s">
        <v>79</v>
      </c>
      <c r="B1" s="147"/>
      <c r="C1" s="147"/>
      <c r="D1" s="147"/>
      <c r="E1" s="147"/>
      <c r="F1" s="147"/>
      <c r="G1" s="147"/>
      <c r="L1" s="104" t="s">
        <v>126</v>
      </c>
      <c r="M1" s="104"/>
      <c r="N1" s="104"/>
      <c r="O1" s="104"/>
      <c r="P1" s="104"/>
      <c r="Q1" s="104"/>
    </row>
    <row r="2" spans="1:17" ht="20.25" customHeight="1">
      <c r="A2" s="131" t="s">
        <v>78</v>
      </c>
      <c r="B2" s="148"/>
      <c r="C2" s="148"/>
      <c r="D2" s="148"/>
      <c r="E2" s="148"/>
      <c r="F2" s="148"/>
      <c r="G2" s="148"/>
      <c r="L2" s="131" t="s">
        <v>14</v>
      </c>
      <c r="M2" s="131"/>
      <c r="N2" s="131"/>
      <c r="O2" s="131"/>
      <c r="P2" s="131"/>
      <c r="Q2" s="131"/>
    </row>
    <row r="3" spans="2:17" ht="20.25" customHeight="1" thickBot="1">
      <c r="B3" s="39"/>
      <c r="C3" s="39"/>
      <c r="D3" s="39"/>
      <c r="E3" s="39"/>
      <c r="F3" s="39"/>
      <c r="G3" s="39"/>
      <c r="Q3" s="15"/>
    </row>
    <row r="4" spans="1:19" ht="20.25" customHeight="1">
      <c r="A4" s="130" t="s">
        <v>47</v>
      </c>
      <c r="B4" s="152"/>
      <c r="C4" s="88" t="s">
        <v>16</v>
      </c>
      <c r="D4" s="24" t="s">
        <v>22</v>
      </c>
      <c r="E4" s="24" t="s">
        <v>23</v>
      </c>
      <c r="F4" s="88" t="s">
        <v>24</v>
      </c>
      <c r="G4" s="24" t="s">
        <v>25</v>
      </c>
      <c r="L4" s="229" t="s">
        <v>125</v>
      </c>
      <c r="M4" s="229"/>
      <c r="N4" s="232"/>
      <c r="O4" s="22" t="s">
        <v>16</v>
      </c>
      <c r="P4" s="22" t="s">
        <v>22</v>
      </c>
      <c r="Q4" s="22" t="s">
        <v>23</v>
      </c>
      <c r="R4" s="23" t="s">
        <v>24</v>
      </c>
      <c r="S4" s="24" t="s">
        <v>25</v>
      </c>
    </row>
    <row r="5" spans="1:19" ht="20.25" customHeight="1">
      <c r="A5" s="107" t="s">
        <v>101</v>
      </c>
      <c r="B5" s="157"/>
      <c r="C5" s="12">
        <v>19351</v>
      </c>
      <c r="D5" s="13">
        <v>19228</v>
      </c>
      <c r="E5" s="13">
        <v>19193</v>
      </c>
      <c r="F5" s="13">
        <v>19082</v>
      </c>
      <c r="G5" s="13">
        <v>18910</v>
      </c>
      <c r="L5" s="230" t="s">
        <v>38</v>
      </c>
      <c r="M5" s="230"/>
      <c r="N5" s="231"/>
      <c r="O5" s="204"/>
      <c r="P5" s="166"/>
      <c r="Q5" s="166"/>
      <c r="R5" s="166"/>
      <c r="S5" s="166"/>
    </row>
    <row r="6" spans="2:19" ht="20.25" customHeight="1">
      <c r="B6" s="87"/>
      <c r="C6" s="12"/>
      <c r="D6" s="13"/>
      <c r="E6" s="13"/>
      <c r="F6" s="13"/>
      <c r="G6" s="13"/>
      <c r="L6" s="230"/>
      <c r="M6" s="230"/>
      <c r="N6" s="231"/>
      <c r="O6" s="80">
        <v>259634</v>
      </c>
      <c r="P6" s="79">
        <v>264804</v>
      </c>
      <c r="Q6" s="79">
        <v>269999</v>
      </c>
      <c r="R6" s="79">
        <v>269648</v>
      </c>
      <c r="S6" s="79">
        <v>271971</v>
      </c>
    </row>
    <row r="7" spans="1:19" ht="20.25" customHeight="1">
      <c r="A7" s="109" t="s">
        <v>102</v>
      </c>
      <c r="B7" s="110"/>
      <c r="C7" s="12">
        <v>307138</v>
      </c>
      <c r="D7" s="13">
        <v>301173</v>
      </c>
      <c r="E7" s="13">
        <v>295425</v>
      </c>
      <c r="F7" s="13">
        <v>291470</v>
      </c>
      <c r="G7" s="13">
        <v>285043</v>
      </c>
      <c r="L7" s="230"/>
      <c r="M7" s="230"/>
      <c r="N7" s="231"/>
      <c r="O7" s="203"/>
      <c r="P7" s="202"/>
      <c r="Q7" s="202"/>
      <c r="R7" s="202"/>
      <c r="S7" s="202"/>
    </row>
    <row r="8" spans="2:14" ht="20.25" customHeight="1">
      <c r="B8" s="87"/>
      <c r="C8" s="12"/>
      <c r="D8" s="13"/>
      <c r="E8" s="13"/>
      <c r="F8" s="13"/>
      <c r="G8" s="13"/>
      <c r="L8" s="59" t="s">
        <v>77</v>
      </c>
      <c r="M8" s="59"/>
      <c r="N8" s="59"/>
    </row>
    <row r="9" spans="1:7" ht="20.25" customHeight="1">
      <c r="A9" s="111" t="s">
        <v>39</v>
      </c>
      <c r="B9" s="112"/>
      <c r="C9" s="86">
        <v>285093</v>
      </c>
      <c r="D9" s="14">
        <v>284749</v>
      </c>
      <c r="E9" s="14">
        <v>284489</v>
      </c>
      <c r="F9" s="14">
        <v>287021</v>
      </c>
      <c r="G9" s="14">
        <v>285846</v>
      </c>
    </row>
    <row r="10" spans="1:3" ht="20.25" customHeight="1">
      <c r="A10" s="66" t="s">
        <v>77</v>
      </c>
      <c r="B10" s="66"/>
      <c r="C10" s="59"/>
    </row>
    <row r="12" spans="12:20" ht="20.25" customHeight="1">
      <c r="L12" s="104" t="s">
        <v>146</v>
      </c>
      <c r="M12" s="147"/>
      <c r="N12" s="147"/>
      <c r="O12" s="147"/>
      <c r="P12" s="147"/>
      <c r="Q12" s="147"/>
      <c r="R12" s="147"/>
      <c r="S12" s="147"/>
      <c r="T12" s="147"/>
    </row>
    <row r="13" spans="1:20" ht="20.25" customHeight="1">
      <c r="A13" s="104" t="s">
        <v>98</v>
      </c>
      <c r="B13" s="147"/>
      <c r="C13" s="147"/>
      <c r="D13" s="147"/>
      <c r="E13" s="147"/>
      <c r="F13" s="147"/>
      <c r="G13" s="147"/>
      <c r="H13" s="147"/>
      <c r="L13" s="131" t="s">
        <v>145</v>
      </c>
      <c r="M13" s="148"/>
      <c r="N13" s="148"/>
      <c r="O13" s="148"/>
      <c r="P13" s="148"/>
      <c r="Q13" s="148"/>
      <c r="R13" s="148"/>
      <c r="S13" s="148"/>
      <c r="T13" s="148"/>
    </row>
    <row r="14" spans="1:20" ht="20.25" customHeight="1" thickBot="1">
      <c r="A14" s="131" t="s">
        <v>97</v>
      </c>
      <c r="B14" s="148"/>
      <c r="C14" s="148"/>
      <c r="D14" s="148"/>
      <c r="E14" s="148"/>
      <c r="F14" s="148"/>
      <c r="G14" s="148"/>
      <c r="H14" s="148"/>
      <c r="T14" s="227" t="s">
        <v>144</v>
      </c>
    </row>
    <row r="15" spans="8:20" ht="20.25" customHeight="1" thickBot="1">
      <c r="H15" s="21" t="s">
        <v>96</v>
      </c>
      <c r="L15" s="130" t="s">
        <v>70</v>
      </c>
      <c r="M15" s="151"/>
      <c r="N15" s="151"/>
      <c r="O15" s="152"/>
      <c r="P15" s="65" t="s">
        <v>16</v>
      </c>
      <c r="Q15" s="65" t="s">
        <v>22</v>
      </c>
      <c r="R15" s="65" t="s">
        <v>23</v>
      </c>
      <c r="S15" s="51" t="s">
        <v>24</v>
      </c>
      <c r="T15" s="24" t="s">
        <v>25</v>
      </c>
    </row>
    <row r="16" spans="1:20" ht="20.25" customHeight="1">
      <c r="A16" s="132" t="s">
        <v>100</v>
      </c>
      <c r="B16" s="151"/>
      <c r="C16" s="152"/>
      <c r="D16" s="88" t="s">
        <v>16</v>
      </c>
      <c r="E16" s="24" t="s">
        <v>22</v>
      </c>
      <c r="F16" s="24" t="s">
        <v>23</v>
      </c>
      <c r="G16" s="88" t="s">
        <v>24</v>
      </c>
      <c r="H16" s="24" t="s">
        <v>25</v>
      </c>
      <c r="L16" s="226" t="s">
        <v>147</v>
      </c>
      <c r="M16" s="225"/>
      <c r="N16" s="48"/>
      <c r="O16" s="49" t="s">
        <v>1</v>
      </c>
      <c r="P16" s="53">
        <f>SUM(P19,P21,P23,P25,P28,P30,P33,P35,P37,P39)</f>
        <v>173346</v>
      </c>
      <c r="Q16" s="54">
        <f>SUM(Q19,Q21,Q23,Q25,Q28,Q30,Q33,Q35,Q37,Q39)</f>
        <v>181135</v>
      </c>
      <c r="R16" s="54">
        <f>SUM(R19,R21,R23,R25,R28,R30,R33,R35,R37,R39)</f>
        <v>188541</v>
      </c>
      <c r="S16" s="54">
        <f>SUM(S19,S21,S23,S25,S28,S30,S33,S35,S37,S39)</f>
        <v>196323</v>
      </c>
      <c r="T16" s="54">
        <f>SUM(T19,T21,T23,T25,T28,T30,T33,T35,T37,T39)</f>
        <v>204223</v>
      </c>
    </row>
    <row r="17" spans="1:20" ht="20.25" customHeight="1">
      <c r="A17" s="155" t="s">
        <v>99</v>
      </c>
      <c r="B17" s="82"/>
      <c r="C17" s="102" t="s">
        <v>91</v>
      </c>
      <c r="D17" s="53">
        <f>SUM(D19,D21,D23,D25,D27,D29,D31,D33)</f>
        <v>177939</v>
      </c>
      <c r="E17" s="54">
        <f>SUM(E19,E21,E23,E25,E27,E29,E31,E33)</f>
        <v>186479</v>
      </c>
      <c r="F17" s="54">
        <f>SUM(F19,F21,F23,F25,F27,F29,F31,F33)</f>
        <v>194773</v>
      </c>
      <c r="G17" s="54">
        <f>SUM(G19,G21,G23,G25,G27,G29,G31,G33)</f>
        <v>203455</v>
      </c>
      <c r="H17" s="54">
        <f>SUM(H19,H21,H23,H25,H27,H29,H31,H33)</f>
        <v>214292</v>
      </c>
      <c r="L17" s="224"/>
      <c r="M17" s="224"/>
      <c r="N17" s="223"/>
      <c r="O17" s="222" t="s">
        <v>2</v>
      </c>
      <c r="P17" s="55">
        <v>97619588</v>
      </c>
      <c r="Q17" s="50">
        <f>SUM(Q20,Q22,Q24,Q26,Q29,Q31,Q34,Q36,Q38,Q40)</f>
        <v>106201558</v>
      </c>
      <c r="R17" s="50">
        <f>SUM(R20,R22,R24,R26,R29,R31,R34,R36,R38,R40)</f>
        <v>113581160</v>
      </c>
      <c r="S17" s="50">
        <f>SUM(S20,S22,S24,S26,S29,S31,S34,S36,S38,S40)</f>
        <v>120543052</v>
      </c>
      <c r="T17" s="50">
        <v>127516202</v>
      </c>
    </row>
    <row r="18" spans="1:20" ht="20.25" customHeight="1">
      <c r="A18" s="156"/>
      <c r="B18" s="82"/>
      <c r="C18" s="102" t="s">
        <v>86</v>
      </c>
      <c r="D18" s="55">
        <f>SUM(D20,D22,D24,D26,D28,D30,D32,D34)</f>
        <v>171996580</v>
      </c>
      <c r="E18" s="50">
        <f>SUM(E20,E22,E24,E26,E28,E30,E32,E34)</f>
        <v>180553746</v>
      </c>
      <c r="F18" s="50">
        <f>SUM(F20,F22,F24,F26,F28,F30,F32,F34)</f>
        <v>186641245</v>
      </c>
      <c r="G18" s="50">
        <f>SUM(G20,G22,G24,G26,G28,G30,G32,G34)</f>
        <v>191774187</v>
      </c>
      <c r="H18" s="50">
        <v>196478741</v>
      </c>
      <c r="L18" s="221"/>
      <c r="M18" s="180"/>
      <c r="N18" s="220"/>
      <c r="O18" s="219"/>
      <c r="P18" s="218"/>
      <c r="Q18" s="217"/>
      <c r="R18" s="217"/>
      <c r="S18" s="217"/>
      <c r="T18" s="217"/>
    </row>
    <row r="19" spans="1:20" ht="20.25" customHeight="1">
      <c r="A19" s="153" t="s">
        <v>95</v>
      </c>
      <c r="B19" s="27"/>
      <c r="C19" s="98" t="s">
        <v>91</v>
      </c>
      <c r="D19" s="13">
        <v>28135</v>
      </c>
      <c r="E19" s="13">
        <v>26980</v>
      </c>
      <c r="F19" s="13">
        <v>25820</v>
      </c>
      <c r="G19" s="13">
        <v>24734</v>
      </c>
      <c r="H19" s="13">
        <v>23548</v>
      </c>
      <c r="L19" s="214" t="s">
        <v>143</v>
      </c>
      <c r="M19" s="174" t="s">
        <v>142</v>
      </c>
      <c r="N19" s="25"/>
      <c r="O19" s="26" t="s">
        <v>1</v>
      </c>
      <c r="P19" s="12">
        <v>54522</v>
      </c>
      <c r="Q19" s="13">
        <v>51800</v>
      </c>
      <c r="R19" s="13">
        <v>48989</v>
      </c>
      <c r="S19" s="13">
        <v>46362</v>
      </c>
      <c r="T19" s="13">
        <v>43754</v>
      </c>
    </row>
    <row r="20" spans="1:20" ht="20.25" customHeight="1">
      <c r="A20" s="154"/>
      <c r="B20" s="27"/>
      <c r="C20" s="98" t="s">
        <v>86</v>
      </c>
      <c r="D20" s="13">
        <v>48639364</v>
      </c>
      <c r="E20" s="13">
        <v>47304137</v>
      </c>
      <c r="F20" s="13">
        <v>45390460</v>
      </c>
      <c r="G20" s="13">
        <v>43344497</v>
      </c>
      <c r="H20" s="13">
        <v>41039022</v>
      </c>
      <c r="L20" s="181"/>
      <c r="M20" s="174"/>
      <c r="N20" s="25"/>
      <c r="O20" s="26" t="s">
        <v>2</v>
      </c>
      <c r="P20" s="12">
        <v>25997191</v>
      </c>
      <c r="Q20" s="13">
        <v>25189365</v>
      </c>
      <c r="R20" s="13">
        <v>24015109</v>
      </c>
      <c r="S20" s="13">
        <v>22777903</v>
      </c>
      <c r="T20" s="13">
        <v>21551486</v>
      </c>
    </row>
    <row r="21" spans="1:20" ht="20.25" customHeight="1">
      <c r="A21" s="153" t="s">
        <v>94</v>
      </c>
      <c r="B21" s="27"/>
      <c r="C21" s="98" t="s">
        <v>91</v>
      </c>
      <c r="D21" s="13">
        <v>28125</v>
      </c>
      <c r="E21" s="13">
        <v>26976</v>
      </c>
      <c r="F21" s="13">
        <v>25733</v>
      </c>
      <c r="G21" s="13">
        <v>24592</v>
      </c>
      <c r="H21" s="13">
        <v>23454</v>
      </c>
      <c r="L21" s="181"/>
      <c r="M21" s="174" t="s">
        <v>141</v>
      </c>
      <c r="N21" s="25"/>
      <c r="O21" s="26" t="s">
        <v>1</v>
      </c>
      <c r="P21" s="12">
        <v>3907</v>
      </c>
      <c r="Q21" s="13">
        <v>3368</v>
      </c>
      <c r="R21" s="13">
        <v>2896</v>
      </c>
      <c r="S21" s="13">
        <v>2487</v>
      </c>
      <c r="T21" s="13">
        <v>2109</v>
      </c>
    </row>
    <row r="22" spans="1:20" ht="20.25" customHeight="1">
      <c r="A22" s="154"/>
      <c r="B22" s="27"/>
      <c r="C22" s="98" t="s">
        <v>86</v>
      </c>
      <c r="D22" s="13">
        <v>11012653</v>
      </c>
      <c r="E22" s="13">
        <v>10728574</v>
      </c>
      <c r="F22" s="13">
        <v>10260222</v>
      </c>
      <c r="G22" s="13">
        <v>9785843</v>
      </c>
      <c r="H22" s="13">
        <v>9306773</v>
      </c>
      <c r="L22" s="181"/>
      <c r="M22" s="179"/>
      <c r="N22" s="25"/>
      <c r="O22" s="26" t="s">
        <v>2</v>
      </c>
      <c r="P22" s="12">
        <v>1586632</v>
      </c>
      <c r="Q22" s="13">
        <v>1392331</v>
      </c>
      <c r="R22" s="13">
        <v>1204157</v>
      </c>
      <c r="S22" s="13">
        <v>1034095</v>
      </c>
      <c r="T22" s="13">
        <v>876922</v>
      </c>
    </row>
    <row r="23" spans="1:20" ht="20.25" customHeight="1">
      <c r="A23" s="153" t="s">
        <v>93</v>
      </c>
      <c r="B23" s="27"/>
      <c r="C23" s="98" t="s">
        <v>91</v>
      </c>
      <c r="D23" s="13">
        <v>1911</v>
      </c>
      <c r="E23" s="13">
        <v>1819</v>
      </c>
      <c r="F23" s="13">
        <v>1757</v>
      </c>
      <c r="G23" s="13">
        <v>1693</v>
      </c>
      <c r="H23" s="13">
        <v>1637</v>
      </c>
      <c r="L23" s="181"/>
      <c r="M23" s="174" t="s">
        <v>140</v>
      </c>
      <c r="N23" s="25"/>
      <c r="O23" s="26" t="s">
        <v>1</v>
      </c>
      <c r="P23" s="12">
        <v>22709</v>
      </c>
      <c r="Q23" s="13">
        <v>22049</v>
      </c>
      <c r="R23" s="13">
        <v>21300</v>
      </c>
      <c r="S23" s="13">
        <v>20586</v>
      </c>
      <c r="T23" s="13">
        <v>19887</v>
      </c>
    </row>
    <row r="24" spans="1:20" ht="20.25" customHeight="1">
      <c r="A24" s="154"/>
      <c r="B24" s="27"/>
      <c r="C24" s="98" t="s">
        <v>86</v>
      </c>
      <c r="D24" s="13">
        <v>2272768</v>
      </c>
      <c r="E24" s="13">
        <v>2188452</v>
      </c>
      <c r="F24" s="13">
        <v>2118003</v>
      </c>
      <c r="G24" s="13">
        <v>2039180</v>
      </c>
      <c r="H24" s="13">
        <v>1970801</v>
      </c>
      <c r="L24" s="181"/>
      <c r="M24" s="174"/>
      <c r="N24" s="25"/>
      <c r="O24" s="26" t="s">
        <v>2</v>
      </c>
      <c r="P24" s="12">
        <v>5010207</v>
      </c>
      <c r="Q24" s="13">
        <v>4970035</v>
      </c>
      <c r="R24" s="13">
        <v>4849289</v>
      </c>
      <c r="S24" s="13">
        <v>4707778</v>
      </c>
      <c r="T24" s="13">
        <v>4557683</v>
      </c>
    </row>
    <row r="25" spans="1:20" ht="20.25" customHeight="1">
      <c r="A25" s="99" t="s">
        <v>92</v>
      </c>
      <c r="B25" s="25"/>
      <c r="C25" s="98" t="s">
        <v>91</v>
      </c>
      <c r="D25" s="13">
        <v>9662</v>
      </c>
      <c r="E25" s="13">
        <v>9319</v>
      </c>
      <c r="F25" s="13">
        <v>8995</v>
      </c>
      <c r="G25" s="13">
        <v>8688</v>
      </c>
      <c r="H25" s="13">
        <v>8372</v>
      </c>
      <c r="L25" s="181"/>
      <c r="M25" s="174" t="s">
        <v>139</v>
      </c>
      <c r="N25" s="25"/>
      <c r="O25" s="26" t="s">
        <v>1</v>
      </c>
      <c r="P25" s="12">
        <v>74868</v>
      </c>
      <c r="Q25" s="13">
        <v>86299</v>
      </c>
      <c r="R25" s="13">
        <v>96834</v>
      </c>
      <c r="S25" s="13">
        <v>108197</v>
      </c>
      <c r="T25" s="13">
        <v>119601</v>
      </c>
    </row>
    <row r="26" spans="1:20" ht="20.25" customHeight="1">
      <c r="A26" s="101" t="s">
        <v>90</v>
      </c>
      <c r="B26" s="100"/>
      <c r="C26" s="98" t="s">
        <v>86</v>
      </c>
      <c r="D26" s="13">
        <v>9467252</v>
      </c>
      <c r="E26" s="13">
        <v>9314764</v>
      </c>
      <c r="F26" s="13">
        <v>9064478</v>
      </c>
      <c r="G26" s="13">
        <v>8777474</v>
      </c>
      <c r="H26" s="13">
        <v>8476807</v>
      </c>
      <c r="L26" s="196"/>
      <c r="M26" s="179"/>
      <c r="N26" s="25"/>
      <c r="O26" s="26" t="s">
        <v>2</v>
      </c>
      <c r="P26" s="12">
        <v>49960188</v>
      </c>
      <c r="Q26" s="13">
        <v>59119283</v>
      </c>
      <c r="R26" s="13">
        <v>67175006</v>
      </c>
      <c r="S26" s="13">
        <v>75565365</v>
      </c>
      <c r="T26" s="13">
        <v>83925304</v>
      </c>
    </row>
    <row r="27" spans="1:20" ht="20.25" customHeight="1">
      <c r="A27" s="153" t="s">
        <v>89</v>
      </c>
      <c r="B27" s="27"/>
      <c r="C27" s="98" t="s">
        <v>83</v>
      </c>
      <c r="D27" s="13">
        <v>1682</v>
      </c>
      <c r="E27" s="13">
        <v>1609</v>
      </c>
      <c r="F27" s="13">
        <v>1539</v>
      </c>
      <c r="G27" s="13">
        <v>1486</v>
      </c>
      <c r="H27" s="13">
        <v>1425</v>
      </c>
      <c r="L27" s="216"/>
      <c r="M27" s="215"/>
      <c r="N27" s="68"/>
      <c r="O27" s="78"/>
      <c r="P27" s="12"/>
      <c r="Q27" s="13"/>
      <c r="R27" s="13"/>
      <c r="S27" s="13"/>
      <c r="T27" s="13"/>
    </row>
    <row r="28" spans="1:20" ht="20.25" customHeight="1">
      <c r="A28" s="154"/>
      <c r="B28" s="27"/>
      <c r="C28" s="98" t="s">
        <v>86</v>
      </c>
      <c r="D28" s="13">
        <v>392631</v>
      </c>
      <c r="E28" s="13">
        <v>382420</v>
      </c>
      <c r="F28" s="13">
        <v>368792</v>
      </c>
      <c r="G28" s="13">
        <v>355789</v>
      </c>
      <c r="H28" s="13">
        <v>341037</v>
      </c>
      <c r="L28" s="214" t="s">
        <v>138</v>
      </c>
      <c r="M28" s="174" t="s">
        <v>137</v>
      </c>
      <c r="N28" s="25"/>
      <c r="O28" s="26" t="s">
        <v>1</v>
      </c>
      <c r="P28" s="12">
        <v>2598</v>
      </c>
      <c r="Q28" s="13">
        <v>2452</v>
      </c>
      <c r="R28" s="13">
        <v>2317</v>
      </c>
      <c r="S28" s="13">
        <v>2169</v>
      </c>
      <c r="T28" s="13">
        <v>2043</v>
      </c>
    </row>
    <row r="29" spans="1:20" ht="20.25" customHeight="1">
      <c r="A29" s="158" t="s">
        <v>88</v>
      </c>
      <c r="B29" s="27"/>
      <c r="C29" s="98" t="s">
        <v>83</v>
      </c>
      <c r="D29" s="97">
        <v>87188</v>
      </c>
      <c r="E29" s="97">
        <v>96388</v>
      </c>
      <c r="F29" s="97">
        <v>104999</v>
      </c>
      <c r="G29" s="97">
        <v>114280</v>
      </c>
      <c r="H29" s="97">
        <v>125891</v>
      </c>
      <c r="L29" s="181"/>
      <c r="M29" s="174"/>
      <c r="N29" s="25"/>
      <c r="O29" s="26" t="s">
        <v>2</v>
      </c>
      <c r="P29" s="12">
        <v>2316792</v>
      </c>
      <c r="Q29" s="13">
        <v>2223124</v>
      </c>
      <c r="R29" s="13">
        <v>2111370</v>
      </c>
      <c r="S29" s="13">
        <v>1977657</v>
      </c>
      <c r="T29" s="13">
        <v>1860752</v>
      </c>
    </row>
    <row r="30" spans="1:20" ht="20.25" customHeight="1">
      <c r="A30" s="154"/>
      <c r="B30" s="27"/>
      <c r="C30" s="98" t="s">
        <v>86</v>
      </c>
      <c r="D30" s="97">
        <v>82527875</v>
      </c>
      <c r="E30" s="97">
        <v>90640808</v>
      </c>
      <c r="F30" s="97">
        <v>97139181</v>
      </c>
      <c r="G30" s="97">
        <v>103303650</v>
      </c>
      <c r="H30" s="97">
        <v>109339647</v>
      </c>
      <c r="L30" s="181"/>
      <c r="M30" s="174" t="s">
        <v>136</v>
      </c>
      <c r="N30" s="25"/>
      <c r="O30" s="26" t="s">
        <v>1</v>
      </c>
      <c r="P30" s="16">
        <v>11700</v>
      </c>
      <c r="Q30" s="15">
        <v>12086</v>
      </c>
      <c r="R30" s="15">
        <v>12608</v>
      </c>
      <c r="S30" s="15">
        <v>12980</v>
      </c>
      <c r="T30" s="13">
        <v>13344</v>
      </c>
    </row>
    <row r="31" spans="1:20" ht="20.25" customHeight="1">
      <c r="A31" s="158" t="s">
        <v>87</v>
      </c>
      <c r="B31" s="27"/>
      <c r="C31" s="98" t="s">
        <v>83</v>
      </c>
      <c r="D31" s="97">
        <v>2085</v>
      </c>
      <c r="E31" s="97">
        <v>2334</v>
      </c>
      <c r="F31" s="97">
        <v>2590</v>
      </c>
      <c r="G31" s="97">
        <v>2773</v>
      </c>
      <c r="H31" s="97">
        <v>2961</v>
      </c>
      <c r="L31" s="196"/>
      <c r="M31" s="179"/>
      <c r="N31" s="25"/>
      <c r="O31" s="26" t="s">
        <v>2</v>
      </c>
      <c r="P31" s="16">
        <v>10557829</v>
      </c>
      <c r="Q31" s="15">
        <v>11049312</v>
      </c>
      <c r="R31" s="15">
        <v>11564661</v>
      </c>
      <c r="S31" s="15">
        <v>11856513</v>
      </c>
      <c r="T31" s="15">
        <v>12153641</v>
      </c>
    </row>
    <row r="32" spans="1:20" ht="20.25" customHeight="1">
      <c r="A32" s="154"/>
      <c r="B32" s="27"/>
      <c r="C32" s="98" t="s">
        <v>86</v>
      </c>
      <c r="D32" s="97">
        <v>1527330</v>
      </c>
      <c r="E32" s="97">
        <v>1733920</v>
      </c>
      <c r="F32" s="97">
        <v>1920775</v>
      </c>
      <c r="G32" s="97">
        <v>2042510</v>
      </c>
      <c r="H32" s="97">
        <v>2182034</v>
      </c>
      <c r="L32" s="216"/>
      <c r="M32" s="215"/>
      <c r="N32" s="68"/>
      <c r="O32" s="78"/>
      <c r="P32" s="16"/>
      <c r="Q32" s="15"/>
      <c r="R32" s="15"/>
      <c r="S32" s="15"/>
      <c r="T32" s="15"/>
    </row>
    <row r="33" spans="1:20" ht="20.25" customHeight="1">
      <c r="A33" s="158" t="s">
        <v>85</v>
      </c>
      <c r="B33" s="27"/>
      <c r="C33" s="98" t="s">
        <v>83</v>
      </c>
      <c r="D33" s="97">
        <v>19151</v>
      </c>
      <c r="E33" s="97">
        <v>21054</v>
      </c>
      <c r="F33" s="97">
        <v>23340</v>
      </c>
      <c r="G33" s="97">
        <v>25209</v>
      </c>
      <c r="H33" s="97">
        <v>27004</v>
      </c>
      <c r="L33" s="214" t="s">
        <v>135</v>
      </c>
      <c r="M33" s="174" t="s">
        <v>134</v>
      </c>
      <c r="N33" s="25"/>
      <c r="O33" s="26" t="s">
        <v>1</v>
      </c>
      <c r="P33" s="12">
        <v>44</v>
      </c>
      <c r="Q33" s="13">
        <v>28</v>
      </c>
      <c r="R33" s="15">
        <v>27</v>
      </c>
      <c r="S33" s="15">
        <v>14</v>
      </c>
      <c r="T33" s="15">
        <v>9</v>
      </c>
    </row>
    <row r="34" spans="1:20" ht="20.25" customHeight="1" thickBot="1">
      <c r="A34" s="159"/>
      <c r="B34" s="96"/>
      <c r="C34" s="95" t="s">
        <v>82</v>
      </c>
      <c r="D34" s="94">
        <v>16156707</v>
      </c>
      <c r="E34" s="94">
        <v>18260671</v>
      </c>
      <c r="F34" s="94">
        <v>20379334</v>
      </c>
      <c r="G34" s="94">
        <v>22125244</v>
      </c>
      <c r="H34" s="94">
        <v>23822617</v>
      </c>
      <c r="L34" s="181"/>
      <c r="M34" s="174"/>
      <c r="N34" s="25"/>
      <c r="O34" s="26" t="s">
        <v>2</v>
      </c>
      <c r="P34" s="12">
        <v>41568</v>
      </c>
      <c r="Q34" s="13">
        <v>26986</v>
      </c>
      <c r="R34" s="15">
        <v>26110</v>
      </c>
      <c r="S34" s="15">
        <v>13573</v>
      </c>
      <c r="T34" s="15">
        <v>9089</v>
      </c>
    </row>
    <row r="35" spans="1:20" ht="20.25" customHeight="1" thickTop="1">
      <c r="A35" s="160" t="s">
        <v>84</v>
      </c>
      <c r="B35" s="93"/>
      <c r="C35" s="92" t="s">
        <v>83</v>
      </c>
      <c r="D35" s="91">
        <v>87</v>
      </c>
      <c r="E35" s="91">
        <v>97</v>
      </c>
      <c r="F35" s="91">
        <v>99</v>
      </c>
      <c r="G35" s="91">
        <v>110</v>
      </c>
      <c r="H35" s="91">
        <v>105</v>
      </c>
      <c r="L35" s="181"/>
      <c r="M35" s="174" t="s">
        <v>133</v>
      </c>
      <c r="N35" s="25"/>
      <c r="O35" s="26" t="s">
        <v>1</v>
      </c>
      <c r="P35" s="213">
        <v>562</v>
      </c>
      <c r="Q35" s="163">
        <v>563</v>
      </c>
      <c r="R35" s="163">
        <v>567</v>
      </c>
      <c r="S35" s="163">
        <v>546</v>
      </c>
      <c r="T35" s="13">
        <v>526</v>
      </c>
    </row>
    <row r="36" spans="1:20" ht="20.25" customHeight="1">
      <c r="A36" s="161"/>
      <c r="B36" s="90"/>
      <c r="C36" s="89" t="s">
        <v>82</v>
      </c>
      <c r="D36" s="14">
        <v>24211</v>
      </c>
      <c r="E36" s="14">
        <v>26983</v>
      </c>
      <c r="F36" s="14">
        <v>25800</v>
      </c>
      <c r="G36" s="14">
        <v>30567</v>
      </c>
      <c r="H36" s="14">
        <v>28965</v>
      </c>
      <c r="L36" s="181"/>
      <c r="M36" s="179"/>
      <c r="N36" s="25"/>
      <c r="O36" s="26" t="s">
        <v>2</v>
      </c>
      <c r="P36" s="12">
        <v>289929</v>
      </c>
      <c r="Q36" s="13">
        <v>294171</v>
      </c>
      <c r="R36" s="13">
        <v>294154</v>
      </c>
      <c r="S36" s="13">
        <v>279868</v>
      </c>
      <c r="T36" s="13">
        <v>265961</v>
      </c>
    </row>
    <row r="37" spans="1:20" ht="20.25" customHeight="1">
      <c r="A37" s="66" t="s">
        <v>81</v>
      </c>
      <c r="B37" s="75"/>
      <c r="C37" s="75"/>
      <c r="D37" s="13"/>
      <c r="E37" s="13"/>
      <c r="F37" s="25"/>
      <c r="G37" s="25"/>
      <c r="H37" s="75"/>
      <c r="L37" s="181"/>
      <c r="M37" s="174" t="s">
        <v>132</v>
      </c>
      <c r="N37" s="25"/>
      <c r="O37" s="26" t="s">
        <v>1</v>
      </c>
      <c r="P37" s="12">
        <v>1</v>
      </c>
      <c r="Q37" s="15" t="s">
        <v>3</v>
      </c>
      <c r="R37" s="15" t="s">
        <v>3</v>
      </c>
      <c r="S37" s="15" t="s">
        <v>3</v>
      </c>
      <c r="T37" s="15" t="s">
        <v>3</v>
      </c>
    </row>
    <row r="38" spans="1:20" ht="20.25" customHeight="1">
      <c r="A38" s="59" t="s">
        <v>80</v>
      </c>
      <c r="B38" s="75"/>
      <c r="C38" s="75"/>
      <c r="D38" s="13"/>
      <c r="E38" s="13"/>
      <c r="F38" s="25"/>
      <c r="G38" s="25"/>
      <c r="H38" s="75"/>
      <c r="L38" s="181"/>
      <c r="M38" s="174"/>
      <c r="N38" s="25"/>
      <c r="O38" s="26" t="s">
        <v>2</v>
      </c>
      <c r="P38" s="213">
        <v>786</v>
      </c>
      <c r="Q38" s="163" t="s">
        <v>3</v>
      </c>
      <c r="R38" s="163" t="s">
        <v>3</v>
      </c>
      <c r="S38" s="163" t="s">
        <v>3</v>
      </c>
      <c r="T38" s="15" t="s">
        <v>3</v>
      </c>
    </row>
    <row r="39" spans="1:20" ht="20.25" customHeight="1">
      <c r="A39" s="59" t="s">
        <v>77</v>
      </c>
      <c r="B39" s="25"/>
      <c r="C39" s="75"/>
      <c r="D39" s="13"/>
      <c r="E39" s="13"/>
      <c r="F39" s="85"/>
      <c r="G39" s="85"/>
      <c r="H39" s="85"/>
      <c r="L39" s="181"/>
      <c r="M39" s="174" t="s">
        <v>131</v>
      </c>
      <c r="N39" s="25"/>
      <c r="O39" s="26" t="s">
        <v>1</v>
      </c>
      <c r="P39" s="12">
        <v>2435</v>
      </c>
      <c r="Q39" s="13">
        <v>2490</v>
      </c>
      <c r="R39" s="13">
        <v>3003</v>
      </c>
      <c r="S39" s="13">
        <v>2982</v>
      </c>
      <c r="T39" s="13">
        <v>2950</v>
      </c>
    </row>
    <row r="40" spans="1:20" ht="20.25" customHeight="1" thickBot="1">
      <c r="A40" s="19"/>
      <c r="B40" s="19"/>
      <c r="L40" s="212"/>
      <c r="M40" s="211"/>
      <c r="N40" s="25"/>
      <c r="O40" s="26" t="s">
        <v>2</v>
      </c>
      <c r="P40" s="210">
        <v>1858464</v>
      </c>
      <c r="Q40" s="209">
        <v>1936951</v>
      </c>
      <c r="R40" s="209">
        <v>2341304</v>
      </c>
      <c r="S40" s="209">
        <v>2330300</v>
      </c>
      <c r="T40" s="209">
        <v>2315361</v>
      </c>
    </row>
    <row r="41" spans="1:20" ht="20.25" customHeight="1" thickTop="1">
      <c r="A41" s="19"/>
      <c r="L41" s="59"/>
      <c r="M41" s="208" t="s">
        <v>130</v>
      </c>
      <c r="N41" s="93"/>
      <c r="O41" s="207"/>
      <c r="P41" s="59"/>
      <c r="Q41" s="59"/>
      <c r="R41" s="59"/>
      <c r="S41" s="59"/>
      <c r="T41" s="59"/>
    </row>
    <row r="42" spans="1:20" ht="20.25" customHeight="1">
      <c r="A42" s="104" t="s">
        <v>120</v>
      </c>
      <c r="B42" s="147"/>
      <c r="C42" s="147"/>
      <c r="D42" s="147"/>
      <c r="E42" s="147"/>
      <c r="F42" s="147"/>
      <c r="G42" s="147"/>
      <c r="H42" s="147"/>
      <c r="I42" s="147"/>
      <c r="J42" s="147"/>
      <c r="L42" s="124" t="s">
        <v>129</v>
      </c>
      <c r="M42" s="206"/>
      <c r="N42" s="25"/>
      <c r="O42" s="26" t="s">
        <v>1</v>
      </c>
      <c r="P42" s="13">
        <v>397</v>
      </c>
      <c r="Q42" s="13">
        <v>455</v>
      </c>
      <c r="R42" s="13">
        <v>422</v>
      </c>
      <c r="S42" s="13">
        <v>447</v>
      </c>
      <c r="T42" s="13">
        <v>387</v>
      </c>
    </row>
    <row r="43" spans="2:20" ht="20.25" customHeight="1" thickBot="1">
      <c r="B43" s="39"/>
      <c r="C43" s="39"/>
      <c r="D43" s="39"/>
      <c r="E43" s="39"/>
      <c r="F43" s="39"/>
      <c r="G43" s="39"/>
      <c r="H43" s="39"/>
      <c r="L43" s="206"/>
      <c r="M43" s="206"/>
      <c r="N43" s="25"/>
      <c r="O43" s="26" t="s">
        <v>2</v>
      </c>
      <c r="P43" s="79">
        <v>62793</v>
      </c>
      <c r="Q43" s="79">
        <v>72825</v>
      </c>
      <c r="R43" s="79">
        <v>66499</v>
      </c>
      <c r="S43" s="79">
        <v>71980</v>
      </c>
      <c r="T43" s="13">
        <v>61184</v>
      </c>
    </row>
    <row r="44" spans="1:20" ht="20.25" customHeight="1">
      <c r="A44" s="132" t="s">
        <v>123</v>
      </c>
      <c r="B44" s="151"/>
      <c r="C44" s="151"/>
      <c r="D44" s="152"/>
      <c r="E44" s="24" t="s">
        <v>25</v>
      </c>
      <c r="F44" s="201" t="s">
        <v>124</v>
      </c>
      <c r="G44" s="130"/>
      <c r="H44" s="114"/>
      <c r="I44" s="51" t="s">
        <v>25</v>
      </c>
      <c r="L44" s="129" t="s">
        <v>128</v>
      </c>
      <c r="M44" s="122"/>
      <c r="N44" s="25"/>
      <c r="O44" s="26" t="s">
        <v>1</v>
      </c>
      <c r="P44" s="13">
        <v>2754</v>
      </c>
      <c r="Q44" s="13">
        <v>2149</v>
      </c>
      <c r="R44" s="13">
        <v>1728</v>
      </c>
      <c r="S44" s="13">
        <v>1376</v>
      </c>
      <c r="T44" s="13">
        <v>1085</v>
      </c>
    </row>
    <row r="45" spans="1:20" ht="20.25" customHeight="1">
      <c r="A45" s="108" t="s">
        <v>122</v>
      </c>
      <c r="B45" s="191" t="s">
        <v>119</v>
      </c>
      <c r="C45" s="190"/>
      <c r="D45" s="189"/>
      <c r="E45" s="21">
        <v>162</v>
      </c>
      <c r="F45" s="188" t="s">
        <v>118</v>
      </c>
      <c r="G45" s="187" t="s">
        <v>117</v>
      </c>
      <c r="H45" s="200" t="s">
        <v>107</v>
      </c>
      <c r="I45" s="186">
        <f>SUM(I47,I49,I51)</f>
        <v>3498</v>
      </c>
      <c r="L45" s="122"/>
      <c r="M45" s="122"/>
      <c r="N45" s="59"/>
      <c r="O45" s="26" t="s">
        <v>2</v>
      </c>
      <c r="P45" s="13">
        <v>1027892</v>
      </c>
      <c r="Q45" s="13">
        <v>814184</v>
      </c>
      <c r="R45" s="13">
        <v>657508</v>
      </c>
      <c r="S45" s="13">
        <v>522652</v>
      </c>
      <c r="T45" s="13">
        <v>412814</v>
      </c>
    </row>
    <row r="46" spans="1:20" ht="20.25" customHeight="1">
      <c r="A46" s="197"/>
      <c r="B46" s="185" t="s">
        <v>116</v>
      </c>
      <c r="C46" s="154"/>
      <c r="D46" s="184"/>
      <c r="E46" s="21">
        <v>204</v>
      </c>
      <c r="F46" s="171"/>
      <c r="G46" s="179"/>
      <c r="H46" s="199" t="s">
        <v>106</v>
      </c>
      <c r="I46" s="186">
        <f>SUM(I48,I50,I52)</f>
        <v>4380995</v>
      </c>
      <c r="L46" s="56"/>
      <c r="M46" s="56"/>
      <c r="N46" s="205"/>
      <c r="O46" s="33"/>
      <c r="P46" s="14"/>
      <c r="Q46" s="14"/>
      <c r="R46" s="14"/>
      <c r="S46" s="14"/>
      <c r="T46" s="14"/>
    </row>
    <row r="47" spans="1:16" ht="20.25" customHeight="1">
      <c r="A47" s="197"/>
      <c r="B47" s="185" t="s">
        <v>115</v>
      </c>
      <c r="C47" s="154"/>
      <c r="D47" s="184"/>
      <c r="E47" s="79">
        <v>725</v>
      </c>
      <c r="F47" s="171"/>
      <c r="G47" s="174" t="s">
        <v>114</v>
      </c>
      <c r="H47" s="200" t="s">
        <v>107</v>
      </c>
      <c r="I47" s="163">
        <v>1172</v>
      </c>
      <c r="L47" s="59" t="s">
        <v>127</v>
      </c>
      <c r="N47" s="59"/>
      <c r="O47" s="59"/>
      <c r="P47" s="59"/>
    </row>
    <row r="48" spans="1:12" ht="20.25" customHeight="1">
      <c r="A48" s="197"/>
      <c r="B48" s="195" t="s">
        <v>121</v>
      </c>
      <c r="C48" s="192"/>
      <c r="D48" s="182" t="s">
        <v>113</v>
      </c>
      <c r="E48" s="163">
        <v>290818</v>
      </c>
      <c r="F48" s="171"/>
      <c r="G48" s="179"/>
      <c r="H48" s="199" t="s">
        <v>106</v>
      </c>
      <c r="I48" s="163">
        <v>78372</v>
      </c>
      <c r="L48" s="59" t="s">
        <v>77</v>
      </c>
    </row>
    <row r="49" spans="1:9" ht="20.25" customHeight="1">
      <c r="A49" s="197"/>
      <c r="B49" s="183"/>
      <c r="C49" s="192"/>
      <c r="D49" s="182" t="s">
        <v>112</v>
      </c>
      <c r="E49" s="163">
        <v>295977</v>
      </c>
      <c r="F49" s="171"/>
      <c r="G49" s="174" t="s">
        <v>111</v>
      </c>
      <c r="H49" s="200" t="s">
        <v>107</v>
      </c>
      <c r="I49" s="163">
        <v>431</v>
      </c>
    </row>
    <row r="50" spans="1:9" ht="20.25" customHeight="1">
      <c r="A50" s="198"/>
      <c r="B50" s="193"/>
      <c r="C50" s="194"/>
      <c r="D50" s="26" t="s">
        <v>110</v>
      </c>
      <c r="E50" s="163">
        <v>290234</v>
      </c>
      <c r="F50" s="171"/>
      <c r="G50" s="179"/>
      <c r="H50" s="199" t="s">
        <v>106</v>
      </c>
      <c r="I50" s="163">
        <v>79576</v>
      </c>
    </row>
    <row r="51" spans="1:9" ht="20.25" customHeight="1">
      <c r="A51" s="178" t="s">
        <v>109</v>
      </c>
      <c r="B51" s="177"/>
      <c r="C51" s="177"/>
      <c r="D51" s="176"/>
      <c r="E51" s="175">
        <v>519791</v>
      </c>
      <c r="F51" s="171"/>
      <c r="G51" s="174" t="s">
        <v>108</v>
      </c>
      <c r="H51" s="200" t="s">
        <v>107</v>
      </c>
      <c r="I51" s="163">
        <v>1895</v>
      </c>
    </row>
    <row r="52" spans="1:10" ht="20.25" customHeight="1">
      <c r="A52" s="123"/>
      <c r="B52" s="123"/>
      <c r="C52" s="123"/>
      <c r="D52" s="173"/>
      <c r="E52" s="172"/>
      <c r="F52" s="171"/>
      <c r="G52" s="170"/>
      <c r="H52" s="199" t="s">
        <v>106</v>
      </c>
      <c r="I52" s="163">
        <v>4223047</v>
      </c>
      <c r="J52" s="59"/>
    </row>
    <row r="53" spans="1:10" ht="20.25" customHeight="1">
      <c r="A53" s="11" t="s">
        <v>105</v>
      </c>
      <c r="B53" s="168"/>
      <c r="C53" s="167"/>
      <c r="D53" s="68"/>
      <c r="E53" s="166"/>
      <c r="F53" s="165"/>
      <c r="G53" s="66"/>
      <c r="H53" s="66"/>
      <c r="I53" s="66"/>
      <c r="J53" s="59"/>
    </row>
    <row r="54" spans="1:8" ht="20.25" customHeight="1">
      <c r="A54" s="164" t="s">
        <v>104</v>
      </c>
      <c r="B54" s="59"/>
      <c r="C54" s="59"/>
      <c r="D54" s="59"/>
      <c r="E54" s="163"/>
      <c r="F54" s="162"/>
      <c r="G54" s="59"/>
      <c r="H54" s="59"/>
    </row>
    <row r="55" spans="1:8" ht="20.25" customHeight="1">
      <c r="A55" s="164" t="s">
        <v>103</v>
      </c>
      <c r="B55" s="25"/>
      <c r="C55" s="25"/>
      <c r="D55" s="75"/>
      <c r="E55" s="163"/>
      <c r="F55" s="162"/>
      <c r="G55" s="59"/>
      <c r="H55" s="59"/>
    </row>
  </sheetData>
  <sheetProtection/>
  <mergeCells count="56">
    <mergeCell ref="L44:M45"/>
    <mergeCell ref="L16:M17"/>
    <mergeCell ref="L33:L40"/>
    <mergeCell ref="M39:M40"/>
    <mergeCell ref="M33:M34"/>
    <mergeCell ref="L28:L31"/>
    <mergeCell ref="M30:M31"/>
    <mergeCell ref="M25:M26"/>
    <mergeCell ref="M21:M22"/>
    <mergeCell ref="M37:M38"/>
    <mergeCell ref="M28:M29"/>
    <mergeCell ref="M19:M20"/>
    <mergeCell ref="M23:M24"/>
    <mergeCell ref="M35:M36"/>
    <mergeCell ref="L42:M43"/>
    <mergeCell ref="L1:Q1"/>
    <mergeCell ref="L2:Q2"/>
    <mergeCell ref="L12:T12"/>
    <mergeCell ref="L15:O15"/>
    <mergeCell ref="L13:T13"/>
    <mergeCell ref="L19:L26"/>
    <mergeCell ref="L4:N4"/>
    <mergeCell ref="L5:N7"/>
    <mergeCell ref="A42:J42"/>
    <mergeCell ref="A44:D44"/>
    <mergeCell ref="A45:A50"/>
    <mergeCell ref="A51:D52"/>
    <mergeCell ref="B48:C50"/>
    <mergeCell ref="F44:H44"/>
    <mergeCell ref="E51:E52"/>
    <mergeCell ref="B47:D47"/>
    <mergeCell ref="B45:D45"/>
    <mergeCell ref="B46:D46"/>
    <mergeCell ref="F45:F52"/>
    <mergeCell ref="G45:G46"/>
    <mergeCell ref="G47:G48"/>
    <mergeCell ref="G49:G50"/>
    <mergeCell ref="G51:G52"/>
    <mergeCell ref="A23:A24"/>
    <mergeCell ref="A33:A34"/>
    <mergeCell ref="A31:A32"/>
    <mergeCell ref="A27:A28"/>
    <mergeCell ref="A35:A36"/>
    <mergeCell ref="A29:A30"/>
    <mergeCell ref="A14:H14"/>
    <mergeCell ref="A21:A22"/>
    <mergeCell ref="A19:A20"/>
    <mergeCell ref="A17:A18"/>
    <mergeCell ref="A16:C16"/>
    <mergeCell ref="A5:B5"/>
    <mergeCell ref="A7:B7"/>
    <mergeCell ref="A9:B9"/>
    <mergeCell ref="A4:B4"/>
    <mergeCell ref="A1:G1"/>
    <mergeCell ref="A2:G2"/>
    <mergeCell ref="A13:H13"/>
  </mergeCells>
  <printOptions horizontalCentered="1" verticalCentered="1"/>
  <pageMargins left="0.5118110236220472" right="0.31496062992125984" top="0.5118110236220472" bottom="0.31496062992125984" header="0" footer="0"/>
  <pageSetup horizontalDpi="300" verticalDpi="300" orientation="landscape" paperSize="8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9"/>
  <sheetViews>
    <sheetView zoomScalePageLayoutView="0" workbookViewId="0" topLeftCell="A1">
      <selection activeCell="A1" sqref="A1:N1"/>
    </sheetView>
  </sheetViews>
  <sheetFormatPr defaultColWidth="8.796875" defaultRowHeight="18.75" customHeight="1"/>
  <cols>
    <col min="1" max="1" width="3.09765625" style="0" customWidth="1"/>
    <col min="2" max="2" width="27.5" style="0" customWidth="1"/>
    <col min="3" max="3" width="12.5" style="0" customWidth="1"/>
    <col min="4" max="5" width="9.3984375" style="0" customWidth="1"/>
    <col min="6" max="8" width="13.09765625" style="0" customWidth="1"/>
    <col min="9" max="9" width="15" style="0" customWidth="1"/>
    <col min="10" max="10" width="11.8984375" style="0" customWidth="1"/>
    <col min="11" max="16" width="9.3984375" style="0" customWidth="1"/>
    <col min="17" max="17" width="11.8984375" style="0" customWidth="1"/>
    <col min="18" max="18" width="1.8984375" style="0" customWidth="1"/>
    <col min="19" max="19" width="9.3984375" style="0" customWidth="1"/>
    <col min="20" max="20" width="13.19921875" style="0" customWidth="1"/>
    <col min="21" max="21" width="13.09765625" style="0" customWidth="1"/>
    <col min="22" max="27" width="11.8984375" style="0" customWidth="1"/>
    <col min="28" max="16384" width="9.3984375" style="0" customWidth="1"/>
  </cols>
  <sheetData>
    <row r="1" spans="1:27" ht="18.75" customHeight="1">
      <c r="A1" s="104" t="s">
        <v>204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Q1" s="104" t="s">
        <v>246</v>
      </c>
      <c r="R1" s="104"/>
      <c r="S1" s="104"/>
      <c r="T1" s="104"/>
      <c r="U1" s="104"/>
      <c r="V1" s="104"/>
      <c r="W1" s="104"/>
      <c r="X1" s="104"/>
      <c r="Y1" s="104"/>
      <c r="Z1" s="104"/>
      <c r="AA1" s="104"/>
    </row>
    <row r="2" spans="1:27" ht="18.75" customHeight="1">
      <c r="A2" s="131" t="s">
        <v>203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Q2" s="131" t="s">
        <v>245</v>
      </c>
      <c r="R2" s="131"/>
      <c r="S2" s="131"/>
      <c r="T2" s="131"/>
      <c r="U2" s="131"/>
      <c r="V2" s="131"/>
      <c r="W2" s="131"/>
      <c r="X2" s="131"/>
      <c r="Y2" s="131"/>
      <c r="Z2" s="131"/>
      <c r="AA2" s="131"/>
    </row>
    <row r="3" spans="1:26" ht="18.7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7" ht="18.75" customHeight="1">
      <c r="A4" s="275" t="s">
        <v>202</v>
      </c>
      <c r="B4" s="274"/>
      <c r="C4" s="130" t="s">
        <v>201</v>
      </c>
      <c r="D4" s="130"/>
      <c r="E4" s="130"/>
      <c r="F4" s="130"/>
      <c r="G4" s="130"/>
      <c r="H4" s="114"/>
      <c r="I4" s="113" t="s">
        <v>200</v>
      </c>
      <c r="J4" s="130"/>
      <c r="K4" s="130"/>
      <c r="L4" s="130"/>
      <c r="M4" s="130"/>
      <c r="N4" s="130"/>
      <c r="Q4" s="295" t="s">
        <v>244</v>
      </c>
      <c r="R4" s="293" t="s">
        <v>243</v>
      </c>
      <c r="S4" s="332"/>
      <c r="T4" s="331" t="s">
        <v>242</v>
      </c>
      <c r="U4" s="331" t="s">
        <v>241</v>
      </c>
      <c r="V4" s="331" t="s">
        <v>240</v>
      </c>
      <c r="W4" s="331" t="s">
        <v>239</v>
      </c>
      <c r="X4" s="331" t="s">
        <v>238</v>
      </c>
      <c r="Y4" s="293" t="s">
        <v>237</v>
      </c>
      <c r="Z4" s="332"/>
      <c r="AA4" s="293" t="s">
        <v>236</v>
      </c>
    </row>
    <row r="5" spans="1:27" ht="18.75" customHeight="1">
      <c r="A5" s="273"/>
      <c r="B5" s="272"/>
      <c r="C5" s="157" t="s">
        <v>198</v>
      </c>
      <c r="D5" s="269" t="s">
        <v>197</v>
      </c>
      <c r="E5" s="268" t="s">
        <v>196</v>
      </c>
      <c r="F5" s="267" t="s">
        <v>195</v>
      </c>
      <c r="G5" s="267" t="s">
        <v>194</v>
      </c>
      <c r="H5" s="271" t="s">
        <v>199</v>
      </c>
      <c r="I5" s="270" t="s">
        <v>198</v>
      </c>
      <c r="J5" s="269" t="s">
        <v>197</v>
      </c>
      <c r="K5" s="268" t="s">
        <v>196</v>
      </c>
      <c r="L5" s="267" t="s">
        <v>195</v>
      </c>
      <c r="M5" s="267" t="s">
        <v>194</v>
      </c>
      <c r="N5" s="266" t="s">
        <v>193</v>
      </c>
      <c r="Q5" s="327"/>
      <c r="R5" s="183"/>
      <c r="S5" s="338"/>
      <c r="T5" s="342"/>
      <c r="U5" s="342"/>
      <c r="V5" s="342"/>
      <c r="W5" s="342"/>
      <c r="X5" s="342"/>
      <c r="Y5" s="193"/>
      <c r="Z5" s="339"/>
      <c r="AA5" s="183"/>
    </row>
    <row r="6" spans="1:27" ht="18.75" customHeight="1">
      <c r="A6" s="265"/>
      <c r="B6" s="264"/>
      <c r="C6" s="263"/>
      <c r="D6" s="260"/>
      <c r="E6" s="259" t="s">
        <v>191</v>
      </c>
      <c r="F6" s="259" t="s">
        <v>190</v>
      </c>
      <c r="G6" s="258" t="s">
        <v>189</v>
      </c>
      <c r="H6" s="262" t="s">
        <v>192</v>
      </c>
      <c r="I6" s="261"/>
      <c r="J6" s="260"/>
      <c r="K6" s="259" t="s">
        <v>191</v>
      </c>
      <c r="L6" s="259" t="s">
        <v>190</v>
      </c>
      <c r="M6" s="258" t="s">
        <v>189</v>
      </c>
      <c r="N6" s="257" t="s">
        <v>188</v>
      </c>
      <c r="Q6" s="327"/>
      <c r="R6" s="183"/>
      <c r="S6" s="338"/>
      <c r="T6" s="342"/>
      <c r="U6" s="342"/>
      <c r="V6" s="342"/>
      <c r="W6" s="342"/>
      <c r="X6" s="342"/>
      <c r="Y6" s="271" t="s">
        <v>235</v>
      </c>
      <c r="Z6" s="271" t="s">
        <v>234</v>
      </c>
      <c r="AA6" s="183"/>
    </row>
    <row r="7" spans="1:27" ht="18.75" customHeight="1">
      <c r="A7" s="256" t="s">
        <v>187</v>
      </c>
      <c r="B7" s="255"/>
      <c r="C7" s="254">
        <f>SUM(D7:H7)</f>
        <v>23359</v>
      </c>
      <c r="D7" s="252">
        <v>13486</v>
      </c>
      <c r="E7" s="253">
        <v>7858</v>
      </c>
      <c r="F7" s="253">
        <v>1519</v>
      </c>
      <c r="G7" s="253">
        <v>445</v>
      </c>
      <c r="H7" s="252">
        <v>51</v>
      </c>
      <c r="I7" s="252">
        <f>SUM(J7:N7)</f>
        <v>324524</v>
      </c>
      <c r="J7" s="252">
        <v>23498</v>
      </c>
      <c r="K7" s="253">
        <v>88008</v>
      </c>
      <c r="L7" s="253">
        <v>78067</v>
      </c>
      <c r="M7" s="253">
        <v>84892</v>
      </c>
      <c r="N7" s="252">
        <v>50059</v>
      </c>
      <c r="Q7" s="263"/>
      <c r="R7" s="193"/>
      <c r="S7" s="339"/>
      <c r="T7" s="315"/>
      <c r="U7" s="315"/>
      <c r="V7" s="315"/>
      <c r="W7" s="315"/>
      <c r="X7" s="315"/>
      <c r="Y7" s="337"/>
      <c r="Z7" s="337"/>
      <c r="AA7" s="193"/>
    </row>
    <row r="8" spans="1:27" ht="18.75" customHeight="1">
      <c r="A8" s="251" t="s">
        <v>186</v>
      </c>
      <c r="B8" s="249"/>
      <c r="C8" s="242">
        <f>SUM(D8:H8)</f>
        <v>22920</v>
      </c>
      <c r="D8" s="241">
        <v>13215</v>
      </c>
      <c r="E8" s="240">
        <v>7739</v>
      </c>
      <c r="F8" s="240">
        <v>1480</v>
      </c>
      <c r="G8" s="240">
        <v>438</v>
      </c>
      <c r="H8" s="241">
        <v>48</v>
      </c>
      <c r="I8" s="241">
        <f>SUM(J8:N8)</f>
        <v>319897</v>
      </c>
      <c r="J8" s="241">
        <v>23324</v>
      </c>
      <c r="K8" s="240">
        <v>86415</v>
      </c>
      <c r="L8" s="240">
        <v>76522</v>
      </c>
      <c r="M8" s="240">
        <v>84876</v>
      </c>
      <c r="N8" s="241">
        <v>48760</v>
      </c>
      <c r="Q8" s="321"/>
      <c r="R8" s="85"/>
      <c r="T8" s="320" t="s">
        <v>233</v>
      </c>
      <c r="U8" s="320" t="s">
        <v>232</v>
      </c>
      <c r="V8" s="320" t="s">
        <v>231</v>
      </c>
      <c r="W8" s="320" t="s">
        <v>230</v>
      </c>
      <c r="X8" s="320" t="s">
        <v>230</v>
      </c>
      <c r="Y8" s="320" t="s">
        <v>230</v>
      </c>
      <c r="Z8" s="320" t="s">
        <v>230</v>
      </c>
      <c r="AA8" s="320" t="s">
        <v>230</v>
      </c>
    </row>
    <row r="9" spans="1:27" ht="18.75" customHeight="1">
      <c r="A9" s="250" t="s">
        <v>185</v>
      </c>
      <c r="B9" s="249"/>
      <c r="C9" s="242">
        <f>SUM(D9:H9)</f>
        <v>22641</v>
      </c>
      <c r="D9" s="241">
        <v>13008</v>
      </c>
      <c r="E9" s="240">
        <v>7689</v>
      </c>
      <c r="F9" s="240">
        <v>1455</v>
      </c>
      <c r="G9" s="240">
        <v>439</v>
      </c>
      <c r="H9" s="241">
        <v>50</v>
      </c>
      <c r="I9" s="241">
        <f>SUM(J9:N9)</f>
        <v>318082</v>
      </c>
      <c r="J9" s="241">
        <v>23176</v>
      </c>
      <c r="K9" s="240">
        <v>86054</v>
      </c>
      <c r="L9" s="240">
        <v>74669</v>
      </c>
      <c r="M9" s="240">
        <v>84932</v>
      </c>
      <c r="N9" s="241">
        <v>49251</v>
      </c>
      <c r="Q9" s="98" t="s">
        <v>229</v>
      </c>
      <c r="R9" s="117">
        <v>30608</v>
      </c>
      <c r="S9" s="118"/>
      <c r="T9" s="13">
        <v>409691</v>
      </c>
      <c r="U9" s="13">
        <v>14559121</v>
      </c>
      <c r="V9" s="13">
        <v>7340517</v>
      </c>
      <c r="W9" s="13">
        <v>4923</v>
      </c>
      <c r="X9" s="13">
        <v>5711</v>
      </c>
      <c r="Y9" s="13">
        <v>5739568</v>
      </c>
      <c r="Z9" s="13">
        <v>593779</v>
      </c>
      <c r="AA9" s="13">
        <v>1952857</v>
      </c>
    </row>
    <row r="10" spans="1:27" ht="18.75" customHeight="1">
      <c r="A10" s="250" t="s">
        <v>184</v>
      </c>
      <c r="B10" s="249"/>
      <c r="C10" s="242">
        <f>SUM(D10:H10)</f>
        <v>22664</v>
      </c>
      <c r="D10" s="241">
        <v>13132</v>
      </c>
      <c r="E10" s="240">
        <v>7575</v>
      </c>
      <c r="F10" s="240">
        <v>1463</v>
      </c>
      <c r="G10" s="240">
        <v>446</v>
      </c>
      <c r="H10" s="241">
        <v>48</v>
      </c>
      <c r="I10" s="241">
        <f>SUM(J10:N10)</f>
        <v>318514</v>
      </c>
      <c r="J10" s="241">
        <v>23123</v>
      </c>
      <c r="K10" s="240">
        <v>84414</v>
      </c>
      <c r="L10" s="240">
        <v>74967</v>
      </c>
      <c r="M10" s="240">
        <v>87609</v>
      </c>
      <c r="N10" s="241">
        <v>48401</v>
      </c>
      <c r="Q10" s="284" t="s">
        <v>228</v>
      </c>
      <c r="R10" s="117">
        <v>30534</v>
      </c>
      <c r="S10" s="118"/>
      <c r="T10" s="13">
        <v>407415</v>
      </c>
      <c r="U10" s="13">
        <v>13333868</v>
      </c>
      <c r="V10" s="13">
        <v>7178769</v>
      </c>
      <c r="W10" s="13">
        <v>4734</v>
      </c>
      <c r="X10" s="13">
        <v>5768</v>
      </c>
      <c r="Y10" s="13">
        <v>8334449</v>
      </c>
      <c r="Z10" s="13">
        <v>625129</v>
      </c>
      <c r="AA10" s="13">
        <v>1937984</v>
      </c>
    </row>
    <row r="11" spans="1:27" ht="18.75" customHeight="1">
      <c r="A11" s="248" t="s">
        <v>183</v>
      </c>
      <c r="B11" s="146"/>
      <c r="C11" s="247">
        <f>SUM(C13:C18,C39:C45)</f>
        <v>22547</v>
      </c>
      <c r="D11" s="246">
        <f>SUM(D13:D18,D39:D45)</f>
        <v>13149</v>
      </c>
      <c r="E11" s="246">
        <f>SUM(E13:E18,E39:E45)</f>
        <v>7476</v>
      </c>
      <c r="F11" s="246">
        <f>SUM(F13:F18,F39:F45)</f>
        <v>1427</v>
      </c>
      <c r="G11" s="246">
        <f>SUM(G13:G18,G39:G45)</f>
        <v>444</v>
      </c>
      <c r="H11" s="246">
        <f>SUM(H13:H18,H39:H45)</f>
        <v>51</v>
      </c>
      <c r="I11" s="246">
        <f>SUM(I13:I18,I39:I45)</f>
        <v>313941</v>
      </c>
      <c r="J11" s="246">
        <f>SUM(J13:J18,J39:J45)</f>
        <v>22856</v>
      </c>
      <c r="K11" s="246">
        <f>SUM(K13:K18,K39:K45)</f>
        <v>83477</v>
      </c>
      <c r="L11" s="246">
        <f>SUM(L13:L18,L39:L45)</f>
        <v>73381</v>
      </c>
      <c r="M11" s="246">
        <f>SUM(M13:M18,M39:M45)</f>
        <v>86308</v>
      </c>
      <c r="N11" s="246">
        <f>SUM(N13:N18,N39:N45)</f>
        <v>47919</v>
      </c>
      <c r="Q11" s="284" t="s">
        <v>227</v>
      </c>
      <c r="R11" s="117">
        <v>30674</v>
      </c>
      <c r="S11" s="118"/>
      <c r="T11" s="13">
        <v>424019</v>
      </c>
      <c r="U11" s="13">
        <v>12488078</v>
      </c>
      <c r="V11" s="13">
        <v>6895960</v>
      </c>
      <c r="W11" s="15">
        <v>4866</v>
      </c>
      <c r="X11" s="15">
        <v>5723</v>
      </c>
      <c r="Y11" s="13">
        <v>6521154</v>
      </c>
      <c r="Z11" s="13">
        <v>641864</v>
      </c>
      <c r="AA11" s="13">
        <v>1816277</v>
      </c>
    </row>
    <row r="12" spans="1:27" ht="18.75" customHeight="1">
      <c r="A12" s="180"/>
      <c r="B12" s="180"/>
      <c r="C12" s="245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Q12" s="319" t="s">
        <v>226</v>
      </c>
      <c r="R12" s="117">
        <v>30485</v>
      </c>
      <c r="S12" s="118"/>
      <c r="T12" s="13">
        <v>419465</v>
      </c>
      <c r="U12" s="15">
        <v>12549113</v>
      </c>
      <c r="V12" s="13">
        <v>6992616</v>
      </c>
      <c r="W12" s="15">
        <v>4989</v>
      </c>
      <c r="X12" s="15">
        <v>5788</v>
      </c>
      <c r="Y12" s="13">
        <v>3475336</v>
      </c>
      <c r="Z12" s="13">
        <v>603324</v>
      </c>
      <c r="AA12" s="13">
        <v>1839108</v>
      </c>
    </row>
    <row r="13" spans="1:27" ht="18.75" customHeight="1">
      <c r="A13" s="124" t="s">
        <v>182</v>
      </c>
      <c r="B13" s="124"/>
      <c r="C13" s="242">
        <f>SUM(D13:H13)</f>
        <v>79</v>
      </c>
      <c r="D13" s="240">
        <v>51</v>
      </c>
      <c r="E13" s="240">
        <v>27</v>
      </c>
      <c r="F13" s="240">
        <v>1</v>
      </c>
      <c r="G13" s="239" t="s">
        <v>149</v>
      </c>
      <c r="H13" s="239" t="s">
        <v>149</v>
      </c>
      <c r="I13" s="241">
        <f>SUM(J13:N13)</f>
        <v>411</v>
      </c>
      <c r="J13" s="240">
        <v>85</v>
      </c>
      <c r="K13" s="240">
        <v>286</v>
      </c>
      <c r="L13" s="240">
        <v>40</v>
      </c>
      <c r="M13" s="239" t="s">
        <v>149</v>
      </c>
      <c r="N13" s="239" t="s">
        <v>149</v>
      </c>
      <c r="Q13" s="280">
        <v>13</v>
      </c>
      <c r="R13" s="340">
        <v>29074</v>
      </c>
      <c r="S13" s="341"/>
      <c r="T13" s="317">
        <v>468181</v>
      </c>
      <c r="U13" s="318">
        <v>12009483</v>
      </c>
      <c r="V13" s="317">
        <v>6711393</v>
      </c>
      <c r="W13" s="318" t="s">
        <v>225</v>
      </c>
      <c r="X13" s="318" t="s">
        <v>225</v>
      </c>
      <c r="Y13" s="317">
        <v>6308971</v>
      </c>
      <c r="Z13" s="317">
        <v>588477</v>
      </c>
      <c r="AA13" s="317">
        <v>1673501</v>
      </c>
    </row>
    <row r="14" spans="1:26" ht="18.75" customHeight="1">
      <c r="A14" s="129" t="s">
        <v>181</v>
      </c>
      <c r="B14" s="129"/>
      <c r="C14" s="242">
        <f>SUM(D14:H14)</f>
        <v>54</v>
      </c>
      <c r="D14" s="241">
        <v>30</v>
      </c>
      <c r="E14" s="241">
        <v>19</v>
      </c>
      <c r="F14" s="241">
        <v>5</v>
      </c>
      <c r="G14" s="239" t="s">
        <v>149</v>
      </c>
      <c r="H14" s="239" t="s">
        <v>149</v>
      </c>
      <c r="I14" s="241">
        <f>SUM(J14:N14)</f>
        <v>521</v>
      </c>
      <c r="J14" s="241">
        <v>30</v>
      </c>
      <c r="K14" s="241">
        <v>229</v>
      </c>
      <c r="L14" s="241">
        <v>262</v>
      </c>
      <c r="M14" s="239" t="s">
        <v>149</v>
      </c>
      <c r="N14" s="239" t="s">
        <v>149</v>
      </c>
      <c r="Q14" s="59" t="s">
        <v>224</v>
      </c>
      <c r="R14" s="59"/>
      <c r="S14" s="59"/>
      <c r="T14" s="59"/>
      <c r="U14" s="11"/>
      <c r="V14" s="11"/>
      <c r="W14" s="11"/>
      <c r="X14" s="11"/>
      <c r="Y14" s="11"/>
      <c r="Z14" s="11"/>
    </row>
    <row r="15" spans="1:14" ht="18.75" customHeight="1">
      <c r="A15" s="124" t="s">
        <v>180</v>
      </c>
      <c r="B15" s="124"/>
      <c r="C15" s="242">
        <f>SUM(D15:H15)</f>
        <v>12</v>
      </c>
      <c r="D15" s="240">
        <v>4</v>
      </c>
      <c r="E15" s="240">
        <v>6</v>
      </c>
      <c r="F15" s="240">
        <v>2</v>
      </c>
      <c r="G15" s="239" t="s">
        <v>149</v>
      </c>
      <c r="H15" s="239" t="s">
        <v>149</v>
      </c>
      <c r="I15" s="241">
        <f>SUM(J15:N15)</f>
        <v>174</v>
      </c>
      <c r="J15" s="240">
        <v>3</v>
      </c>
      <c r="K15" s="240">
        <v>57</v>
      </c>
      <c r="L15" s="240">
        <v>114</v>
      </c>
      <c r="M15" s="239" t="s">
        <v>149</v>
      </c>
      <c r="N15" s="239" t="s">
        <v>149</v>
      </c>
    </row>
    <row r="16" spans="1:14" ht="18.75" customHeight="1">
      <c r="A16" s="124" t="s">
        <v>179</v>
      </c>
      <c r="B16" s="124"/>
      <c r="C16" s="242">
        <f>SUM(D16:H16)</f>
        <v>50</v>
      </c>
      <c r="D16" s="240">
        <v>24</v>
      </c>
      <c r="E16" s="240">
        <v>24</v>
      </c>
      <c r="F16" s="240">
        <v>2</v>
      </c>
      <c r="G16" s="239" t="s">
        <v>149</v>
      </c>
      <c r="H16" s="239" t="s">
        <v>149</v>
      </c>
      <c r="I16" s="241">
        <f>SUM(J16:N16)</f>
        <v>369</v>
      </c>
      <c r="J16" s="240">
        <v>41</v>
      </c>
      <c r="K16" s="240">
        <v>218</v>
      </c>
      <c r="L16" s="240">
        <v>110</v>
      </c>
      <c r="M16" s="239" t="s">
        <v>149</v>
      </c>
      <c r="N16" s="239" t="s">
        <v>149</v>
      </c>
    </row>
    <row r="17" spans="1:14" ht="18.75" customHeight="1">
      <c r="A17" s="124" t="s">
        <v>178</v>
      </c>
      <c r="B17" s="124"/>
      <c r="C17" s="242">
        <f>SUM(D17:H17)</f>
        <v>3942</v>
      </c>
      <c r="D17" s="240">
        <v>2411</v>
      </c>
      <c r="E17" s="240">
        <v>1366</v>
      </c>
      <c r="F17" s="240">
        <v>135</v>
      </c>
      <c r="G17" s="240">
        <v>29</v>
      </c>
      <c r="H17" s="240">
        <v>1</v>
      </c>
      <c r="I17" s="241">
        <f>SUM(J17:N17)</f>
        <v>31651</v>
      </c>
      <c r="J17" s="240">
        <v>4166</v>
      </c>
      <c r="K17" s="240">
        <v>14349</v>
      </c>
      <c r="L17" s="240">
        <v>6594</v>
      </c>
      <c r="M17" s="240">
        <v>6031</v>
      </c>
      <c r="N17" s="240">
        <v>511</v>
      </c>
    </row>
    <row r="18" spans="1:26" ht="18.75" customHeight="1">
      <c r="A18" s="124" t="s">
        <v>177</v>
      </c>
      <c r="B18" s="124"/>
      <c r="C18" s="242">
        <f>SUM(C19:C38)</f>
        <v>4877</v>
      </c>
      <c r="D18" s="241">
        <f>SUM(D19:D38)</f>
        <v>2618</v>
      </c>
      <c r="E18" s="241">
        <f>SUM(E19:E38)</f>
        <v>1711</v>
      </c>
      <c r="F18" s="241">
        <f>SUM(F19:F38)</f>
        <v>404</v>
      </c>
      <c r="G18" s="241">
        <f>SUM(G19:G38)</f>
        <v>124</v>
      </c>
      <c r="H18" s="241">
        <f>SUM(H19:H38)</f>
        <v>20</v>
      </c>
      <c r="I18" s="241">
        <f>SUM(I19:I38)</f>
        <v>88354</v>
      </c>
      <c r="J18" s="241">
        <f>SUM(J19:J38)</f>
        <v>4268</v>
      </c>
      <c r="K18" s="241">
        <f>SUM(K19:K38)</f>
        <v>20408</v>
      </c>
      <c r="L18" s="241">
        <f>SUM(L19:L38)</f>
        <v>20442</v>
      </c>
      <c r="M18" s="241">
        <f>SUM(M19:M38)</f>
        <v>24127</v>
      </c>
      <c r="N18" s="241">
        <f>SUM(N19:N38)</f>
        <v>19109</v>
      </c>
      <c r="Q18" s="104" t="s">
        <v>262</v>
      </c>
      <c r="R18" s="104"/>
      <c r="S18" s="104"/>
      <c r="T18" s="104"/>
      <c r="U18" s="104"/>
      <c r="V18" s="104"/>
      <c r="W18" s="104"/>
      <c r="X18" s="104"/>
      <c r="Y18" s="104"/>
      <c r="Z18" s="104"/>
    </row>
    <row r="19" spans="1:26" ht="18.75" customHeight="1">
      <c r="A19" s="64"/>
      <c r="B19" s="243" t="s">
        <v>176</v>
      </c>
      <c r="C19" s="242">
        <f>SUM(D19:H19)</f>
        <v>527</v>
      </c>
      <c r="D19" s="240">
        <v>253</v>
      </c>
      <c r="E19" s="240">
        <v>212</v>
      </c>
      <c r="F19" s="240">
        <v>43</v>
      </c>
      <c r="G19" s="240">
        <v>18</v>
      </c>
      <c r="H19" s="240">
        <v>1</v>
      </c>
      <c r="I19" s="241">
        <f>SUM(J19:N19)</f>
        <v>8761</v>
      </c>
      <c r="J19" s="240">
        <v>500</v>
      </c>
      <c r="K19" s="240">
        <v>2650</v>
      </c>
      <c r="L19" s="240">
        <v>2192</v>
      </c>
      <c r="M19" s="240">
        <v>2721</v>
      </c>
      <c r="N19" s="240">
        <v>698</v>
      </c>
      <c r="Q19" s="131" t="s">
        <v>261</v>
      </c>
      <c r="R19" s="131"/>
      <c r="S19" s="131"/>
      <c r="T19" s="131"/>
      <c r="U19" s="131"/>
      <c r="V19" s="131"/>
      <c r="W19" s="131"/>
      <c r="X19" s="131"/>
      <c r="Y19" s="131"/>
      <c r="Z19" s="131"/>
    </row>
    <row r="20" spans="1:26" ht="18.75" customHeight="1" thickBot="1">
      <c r="A20" s="64"/>
      <c r="B20" s="25" t="s">
        <v>175</v>
      </c>
      <c r="C20" s="242">
        <f>SUM(D20:H20)</f>
        <v>1013</v>
      </c>
      <c r="D20" s="240">
        <v>663</v>
      </c>
      <c r="E20" s="240">
        <v>274</v>
      </c>
      <c r="F20" s="240">
        <v>62</v>
      </c>
      <c r="G20" s="240">
        <v>13</v>
      </c>
      <c r="H20" s="240">
        <v>1</v>
      </c>
      <c r="I20" s="241">
        <f>SUM(J20:N20)</f>
        <v>10971</v>
      </c>
      <c r="J20" s="240">
        <v>981</v>
      </c>
      <c r="K20" s="240">
        <v>3214</v>
      </c>
      <c r="L20" s="240">
        <v>3166</v>
      </c>
      <c r="M20" s="240">
        <v>2517</v>
      </c>
      <c r="N20" s="240">
        <v>1093</v>
      </c>
      <c r="Q20" s="11"/>
      <c r="R20" s="11"/>
      <c r="S20" s="11"/>
      <c r="T20" s="11"/>
      <c r="U20" s="11"/>
      <c r="V20" s="11"/>
      <c r="W20" s="11"/>
      <c r="X20" s="11"/>
      <c r="Y20" s="11"/>
      <c r="Z20" s="21" t="s">
        <v>260</v>
      </c>
    </row>
    <row r="21" spans="1:26" ht="18.75" customHeight="1">
      <c r="A21" s="64"/>
      <c r="B21" s="27" t="s">
        <v>174</v>
      </c>
      <c r="C21" s="242">
        <f>SUM(D21:H21)</f>
        <v>195</v>
      </c>
      <c r="D21" s="241">
        <v>78</v>
      </c>
      <c r="E21" s="241">
        <v>82</v>
      </c>
      <c r="F21" s="241">
        <v>32</v>
      </c>
      <c r="G21" s="241">
        <v>3</v>
      </c>
      <c r="H21" s="239" t="s">
        <v>149</v>
      </c>
      <c r="I21" s="241">
        <f>SUM(J21:N21)</f>
        <v>3400</v>
      </c>
      <c r="J21" s="241">
        <v>117</v>
      </c>
      <c r="K21" s="241">
        <v>1148</v>
      </c>
      <c r="L21" s="241">
        <v>1595</v>
      </c>
      <c r="M21" s="241">
        <v>540</v>
      </c>
      <c r="N21" s="239" t="s">
        <v>149</v>
      </c>
      <c r="Q21" s="130" t="s">
        <v>259</v>
      </c>
      <c r="R21" s="151"/>
      <c r="S21" s="152"/>
      <c r="T21" s="22" t="s">
        <v>16</v>
      </c>
      <c r="U21" s="22" t="s">
        <v>22</v>
      </c>
      <c r="V21" s="22" t="s">
        <v>23</v>
      </c>
      <c r="W21" s="88" t="s">
        <v>24</v>
      </c>
      <c r="X21" s="22" t="s">
        <v>25</v>
      </c>
      <c r="Y21" s="22" t="s">
        <v>258</v>
      </c>
      <c r="Z21" s="24" t="s">
        <v>257</v>
      </c>
    </row>
    <row r="22" spans="1:26" ht="18.75" customHeight="1">
      <c r="A22" s="64"/>
      <c r="B22" s="25" t="s">
        <v>173</v>
      </c>
      <c r="C22" s="242">
        <f>SUM(D22:H22)</f>
        <v>229</v>
      </c>
      <c r="D22" s="240">
        <v>159</v>
      </c>
      <c r="E22" s="240">
        <v>63</v>
      </c>
      <c r="F22" s="240">
        <v>6</v>
      </c>
      <c r="G22" s="240">
        <v>1</v>
      </c>
      <c r="H22" s="239" t="s">
        <v>149</v>
      </c>
      <c r="I22" s="241">
        <f>SUM(J22:N22)</f>
        <v>1358</v>
      </c>
      <c r="J22" s="240">
        <v>269</v>
      </c>
      <c r="K22" s="240">
        <v>607</v>
      </c>
      <c r="L22" s="240">
        <v>265</v>
      </c>
      <c r="M22" s="240">
        <v>217</v>
      </c>
      <c r="N22" s="239" t="s">
        <v>149</v>
      </c>
      <c r="Q22" s="336" t="s">
        <v>256</v>
      </c>
      <c r="R22" s="335"/>
      <c r="S22" s="47" t="s">
        <v>1</v>
      </c>
      <c r="T22" s="53">
        <f>SUM(T25,T27,T29,T31,T33,T35,T37,T39)</f>
        <v>42220</v>
      </c>
      <c r="U22" s="54">
        <f>SUM(U25,U27,U29,U31,U33,U35,U37,U39)</f>
        <v>40965</v>
      </c>
      <c r="V22" s="54">
        <f>SUM(V25,V27,V29,V31,V33,V35,V37,V39)</f>
        <v>39348</v>
      </c>
      <c r="W22" s="54">
        <f>SUM(W25,W27,W29,W31,W33,W35,W37,W39)</f>
        <v>40220</v>
      </c>
      <c r="X22" s="54">
        <f>SUM(X25,X27,X29,X31,X33,X35,X37,X39)</f>
        <v>39968</v>
      </c>
      <c r="Y22" s="54">
        <f>SUM(Y25,Y27,Y29,Y31,Y33,Y35,Y37,Y39)</f>
        <v>36431</v>
      </c>
      <c r="Z22" s="54">
        <f>SUM(Z25,Z27,Z29,Z31,Z33,Z35,Z37,Z39)</f>
        <v>3396</v>
      </c>
    </row>
    <row r="23" spans="1:26" ht="18.75" customHeight="1">
      <c r="A23" s="64"/>
      <c r="B23" s="27" t="s">
        <v>172</v>
      </c>
      <c r="C23" s="242">
        <f>SUM(D23:H23)</f>
        <v>182</v>
      </c>
      <c r="D23" s="241">
        <v>133</v>
      </c>
      <c r="E23" s="241">
        <v>41</v>
      </c>
      <c r="F23" s="241">
        <v>6</v>
      </c>
      <c r="G23" s="239" t="s">
        <v>149</v>
      </c>
      <c r="H23" s="241">
        <v>2</v>
      </c>
      <c r="I23" s="241">
        <f>SUM(J23:N23)</f>
        <v>2371</v>
      </c>
      <c r="J23" s="241">
        <v>202</v>
      </c>
      <c r="K23" s="241">
        <v>363</v>
      </c>
      <c r="L23" s="241">
        <v>228</v>
      </c>
      <c r="M23" s="239" t="s">
        <v>149</v>
      </c>
      <c r="N23" s="241">
        <v>1578</v>
      </c>
      <c r="Q23" s="128"/>
      <c r="R23" s="81"/>
      <c r="S23" s="49" t="s">
        <v>255</v>
      </c>
      <c r="T23" s="55">
        <v>5292</v>
      </c>
      <c r="U23" s="50">
        <v>5126</v>
      </c>
      <c r="V23" s="50">
        <v>5007</v>
      </c>
      <c r="W23" s="50">
        <v>5231</v>
      </c>
      <c r="X23" s="50">
        <v>5140</v>
      </c>
      <c r="Y23" s="50">
        <v>4821</v>
      </c>
      <c r="Z23" s="50">
        <v>319</v>
      </c>
    </row>
    <row r="24" spans="1:26" ht="18.75" customHeight="1">
      <c r="A24" s="64"/>
      <c r="B24" s="25" t="s">
        <v>171</v>
      </c>
      <c r="C24" s="242">
        <f>SUM(D24:H24)</f>
        <v>77</v>
      </c>
      <c r="D24" s="240">
        <v>38</v>
      </c>
      <c r="E24" s="240">
        <v>31</v>
      </c>
      <c r="F24" s="240">
        <v>7</v>
      </c>
      <c r="G24" s="240">
        <v>1</v>
      </c>
      <c r="H24" s="239" t="s">
        <v>149</v>
      </c>
      <c r="I24" s="241">
        <f>SUM(J24:N24)</f>
        <v>997</v>
      </c>
      <c r="J24" s="240">
        <v>82</v>
      </c>
      <c r="K24" s="240">
        <v>378</v>
      </c>
      <c r="L24" s="240">
        <v>391</v>
      </c>
      <c r="M24" s="240">
        <v>146</v>
      </c>
      <c r="N24" s="239" t="s">
        <v>149</v>
      </c>
      <c r="Q24" s="128"/>
      <c r="R24" s="82"/>
      <c r="S24" s="49" t="s">
        <v>2</v>
      </c>
      <c r="T24" s="55">
        <v>7340517</v>
      </c>
      <c r="U24" s="50">
        <v>7178769</v>
      </c>
      <c r="V24" s="50">
        <f>SUM(V26,V28,V30,V32,V34,V36,V38,V40)</f>
        <v>6895960</v>
      </c>
      <c r="W24" s="50">
        <v>6992616</v>
      </c>
      <c r="X24" s="50">
        <f>SUM(X26,X28,X30,X32,X34,X36,X38,X40)</f>
        <v>6711393</v>
      </c>
      <c r="Y24" s="50">
        <v>6108741</v>
      </c>
      <c r="Z24" s="50">
        <v>598571</v>
      </c>
    </row>
    <row r="25" spans="1:26" ht="18.75" customHeight="1">
      <c r="A25" s="64"/>
      <c r="B25" s="27" t="s">
        <v>170</v>
      </c>
      <c r="C25" s="242">
        <f>SUM(D25:H25)</f>
        <v>264</v>
      </c>
      <c r="D25" s="241">
        <v>132</v>
      </c>
      <c r="E25" s="241">
        <v>93</v>
      </c>
      <c r="F25" s="241">
        <v>25</v>
      </c>
      <c r="G25" s="241">
        <v>14</v>
      </c>
      <c r="H25" s="239" t="s">
        <v>149</v>
      </c>
      <c r="I25" s="241">
        <f>SUM(J25:N25)</f>
        <v>5767</v>
      </c>
      <c r="J25" s="241">
        <v>204</v>
      </c>
      <c r="K25" s="241">
        <v>1179</v>
      </c>
      <c r="L25" s="241">
        <v>1241</v>
      </c>
      <c r="M25" s="241">
        <v>3143</v>
      </c>
      <c r="N25" s="239" t="s">
        <v>149</v>
      </c>
      <c r="Q25" s="124" t="s">
        <v>254</v>
      </c>
      <c r="R25" s="25"/>
      <c r="S25" s="26" t="s">
        <v>1</v>
      </c>
      <c r="T25" s="12">
        <v>22917</v>
      </c>
      <c r="U25" s="13">
        <v>22039</v>
      </c>
      <c r="V25" s="13">
        <v>20586</v>
      </c>
      <c r="W25" s="13">
        <v>21247</v>
      </c>
      <c r="X25" s="13">
        <v>21116</v>
      </c>
      <c r="Y25" s="13">
        <v>19295</v>
      </c>
      <c r="Z25" s="13">
        <v>1821</v>
      </c>
    </row>
    <row r="26" spans="1:26" ht="18.75" customHeight="1">
      <c r="A26" s="64"/>
      <c r="B26" s="25" t="s">
        <v>169</v>
      </c>
      <c r="C26" s="242">
        <f>SUM(D26:H26)</f>
        <v>39</v>
      </c>
      <c r="D26" s="240">
        <v>12</v>
      </c>
      <c r="E26" s="240">
        <v>19</v>
      </c>
      <c r="F26" s="240">
        <v>4</v>
      </c>
      <c r="G26" s="240">
        <v>4</v>
      </c>
      <c r="H26" s="239" t="s">
        <v>149</v>
      </c>
      <c r="I26" s="241">
        <f>SUM(J26:N26)</f>
        <v>1207</v>
      </c>
      <c r="J26" s="240">
        <v>12</v>
      </c>
      <c r="K26" s="240">
        <v>242</v>
      </c>
      <c r="L26" s="240">
        <v>221</v>
      </c>
      <c r="M26" s="240">
        <v>732</v>
      </c>
      <c r="N26" s="239" t="s">
        <v>149</v>
      </c>
      <c r="Q26" s="122"/>
      <c r="R26" s="64"/>
      <c r="S26" s="26" t="s">
        <v>2</v>
      </c>
      <c r="T26" s="12">
        <v>2404885</v>
      </c>
      <c r="U26" s="13">
        <v>2224843</v>
      </c>
      <c r="V26" s="13">
        <v>2096311</v>
      </c>
      <c r="W26" s="13">
        <v>2235276</v>
      </c>
      <c r="X26" s="13">
        <v>1967791</v>
      </c>
      <c r="Y26" s="13">
        <v>1747175</v>
      </c>
      <c r="Z26" s="13">
        <v>220616</v>
      </c>
    </row>
    <row r="27" spans="1:26" ht="18.75" customHeight="1">
      <c r="A27" s="64"/>
      <c r="B27" s="27" t="s">
        <v>168</v>
      </c>
      <c r="C27" s="242">
        <f>SUM(D27:H27)</f>
        <v>7</v>
      </c>
      <c r="D27" s="241">
        <v>3</v>
      </c>
      <c r="E27" s="241">
        <v>2</v>
      </c>
      <c r="F27" s="241">
        <v>2</v>
      </c>
      <c r="G27" s="239" t="s">
        <v>149</v>
      </c>
      <c r="H27" s="239" t="s">
        <v>149</v>
      </c>
      <c r="I27" s="241">
        <f>SUM(J27:N27)</f>
        <v>123</v>
      </c>
      <c r="J27" s="241">
        <v>6</v>
      </c>
      <c r="K27" s="241">
        <v>23</v>
      </c>
      <c r="L27" s="241">
        <v>94</v>
      </c>
      <c r="M27" s="239" t="s">
        <v>149</v>
      </c>
      <c r="N27" s="239" t="s">
        <v>149</v>
      </c>
      <c r="Q27" s="124" t="s">
        <v>253</v>
      </c>
      <c r="R27" s="25"/>
      <c r="S27" s="26" t="s">
        <v>1</v>
      </c>
      <c r="T27" s="12">
        <v>5084</v>
      </c>
      <c r="U27" s="13">
        <v>4643</v>
      </c>
      <c r="V27" s="13">
        <v>4406</v>
      </c>
      <c r="W27" s="13">
        <v>4520</v>
      </c>
      <c r="X27" s="13">
        <v>4091</v>
      </c>
      <c r="Y27" s="13">
        <v>3823</v>
      </c>
      <c r="Z27" s="13">
        <v>268</v>
      </c>
    </row>
    <row r="28" spans="1:26" ht="18.75" customHeight="1">
      <c r="A28" s="64"/>
      <c r="B28" s="27" t="s">
        <v>167</v>
      </c>
      <c r="C28" s="242">
        <f>SUM(D28:H28)</f>
        <v>18</v>
      </c>
      <c r="D28" s="241">
        <v>6</v>
      </c>
      <c r="E28" s="241">
        <v>11</v>
      </c>
      <c r="F28" s="241">
        <v>1</v>
      </c>
      <c r="G28" s="239" t="s">
        <v>149</v>
      </c>
      <c r="H28" s="239" t="s">
        <v>149</v>
      </c>
      <c r="I28" s="241">
        <f>SUM(J28:N28)</f>
        <v>196</v>
      </c>
      <c r="J28" s="241">
        <v>12</v>
      </c>
      <c r="K28" s="241">
        <v>130</v>
      </c>
      <c r="L28" s="241">
        <v>54</v>
      </c>
      <c r="M28" s="239" t="s">
        <v>149</v>
      </c>
      <c r="N28" s="239" t="s">
        <v>149</v>
      </c>
      <c r="Q28" s="122"/>
      <c r="R28" s="64"/>
      <c r="S28" s="26" t="s">
        <v>2</v>
      </c>
      <c r="T28" s="12">
        <v>873696</v>
      </c>
      <c r="U28" s="13">
        <v>818584</v>
      </c>
      <c r="V28" s="13">
        <v>761490</v>
      </c>
      <c r="W28" s="13">
        <v>805401</v>
      </c>
      <c r="X28" s="13">
        <v>708579</v>
      </c>
      <c r="Y28" s="13">
        <v>669199</v>
      </c>
      <c r="Z28" s="13">
        <v>39380</v>
      </c>
    </row>
    <row r="29" spans="1:26" ht="18.75" customHeight="1">
      <c r="A29" s="64"/>
      <c r="B29" s="27" t="s">
        <v>166</v>
      </c>
      <c r="C29" s="242">
        <f>SUM(D29:H29)</f>
        <v>5</v>
      </c>
      <c r="D29" s="241">
        <v>1</v>
      </c>
      <c r="E29" s="241">
        <v>4</v>
      </c>
      <c r="F29" s="239" t="s">
        <v>149</v>
      </c>
      <c r="G29" s="239" t="s">
        <v>149</v>
      </c>
      <c r="H29" s="239" t="s">
        <v>149</v>
      </c>
      <c r="I29" s="241">
        <f>SUM(J29:N29)</f>
        <v>57</v>
      </c>
      <c r="J29" s="241">
        <v>3</v>
      </c>
      <c r="K29" s="241">
        <v>54</v>
      </c>
      <c r="L29" s="239" t="s">
        <v>149</v>
      </c>
      <c r="M29" s="239" t="s">
        <v>149</v>
      </c>
      <c r="N29" s="239" t="s">
        <v>149</v>
      </c>
      <c r="Q29" s="124" t="s">
        <v>252</v>
      </c>
      <c r="R29" s="25"/>
      <c r="S29" s="26" t="s">
        <v>1</v>
      </c>
      <c r="T29" s="12">
        <v>233</v>
      </c>
      <c r="U29" s="13">
        <v>216</v>
      </c>
      <c r="V29" s="13">
        <v>199</v>
      </c>
      <c r="W29" s="13">
        <v>167</v>
      </c>
      <c r="X29" s="13">
        <v>182</v>
      </c>
      <c r="Y29" s="13">
        <v>177</v>
      </c>
      <c r="Z29" s="13">
        <v>5</v>
      </c>
    </row>
    <row r="30" spans="1:26" ht="18.75" customHeight="1">
      <c r="A30" s="59"/>
      <c r="B30" s="25" t="s">
        <v>165</v>
      </c>
      <c r="C30" s="242">
        <f>SUM(D30:H30)</f>
        <v>235</v>
      </c>
      <c r="D30" s="240">
        <v>109</v>
      </c>
      <c r="E30" s="240">
        <v>116</v>
      </c>
      <c r="F30" s="240">
        <v>7</v>
      </c>
      <c r="G30" s="240">
        <v>2</v>
      </c>
      <c r="H30" s="240">
        <v>1</v>
      </c>
      <c r="I30" s="241">
        <f>SUM(J30:N30)</f>
        <v>3125</v>
      </c>
      <c r="J30" s="240">
        <v>174</v>
      </c>
      <c r="K30" s="240">
        <v>1391</v>
      </c>
      <c r="L30" s="240">
        <v>363</v>
      </c>
      <c r="M30" s="240">
        <v>255</v>
      </c>
      <c r="N30" s="240">
        <v>942</v>
      </c>
      <c r="Q30" s="122"/>
      <c r="R30" s="27"/>
      <c r="S30" s="26" t="s">
        <v>2</v>
      </c>
      <c r="T30" s="12">
        <v>455015</v>
      </c>
      <c r="U30" s="13">
        <v>418604</v>
      </c>
      <c r="V30" s="13">
        <v>361439</v>
      </c>
      <c r="W30" s="13">
        <v>307131</v>
      </c>
      <c r="X30" s="13">
        <v>304577</v>
      </c>
      <c r="Y30" s="13">
        <v>299508</v>
      </c>
      <c r="Z30" s="13">
        <v>5069</v>
      </c>
    </row>
    <row r="31" spans="1:26" ht="18.75" customHeight="1">
      <c r="A31" s="59"/>
      <c r="B31" s="25" t="s">
        <v>164</v>
      </c>
      <c r="C31" s="242">
        <f>SUM(D31:H31)</f>
        <v>96</v>
      </c>
      <c r="D31" s="240">
        <v>50</v>
      </c>
      <c r="E31" s="240">
        <v>34</v>
      </c>
      <c r="F31" s="240">
        <v>11</v>
      </c>
      <c r="G31" s="240">
        <v>1</v>
      </c>
      <c r="H31" s="239" t="s">
        <v>149</v>
      </c>
      <c r="I31" s="241">
        <f>SUM(J31:N31)</f>
        <v>1192</v>
      </c>
      <c r="J31" s="240">
        <v>93</v>
      </c>
      <c r="K31" s="240">
        <v>357</v>
      </c>
      <c r="L31" s="240">
        <v>615</v>
      </c>
      <c r="M31" s="240">
        <v>127</v>
      </c>
      <c r="N31" s="239" t="s">
        <v>149</v>
      </c>
      <c r="Q31" s="124" t="s">
        <v>251</v>
      </c>
      <c r="R31" s="25"/>
      <c r="S31" s="26" t="s">
        <v>1</v>
      </c>
      <c r="T31" s="12">
        <v>7</v>
      </c>
      <c r="U31" s="13">
        <v>8</v>
      </c>
      <c r="V31" s="13">
        <v>9</v>
      </c>
      <c r="W31" s="13">
        <v>7</v>
      </c>
      <c r="X31" s="13">
        <v>5</v>
      </c>
      <c r="Y31" s="13">
        <v>3</v>
      </c>
      <c r="Z31" s="15">
        <v>2</v>
      </c>
    </row>
    <row r="32" spans="1:26" ht="18.75" customHeight="1">
      <c r="A32" s="59"/>
      <c r="B32" s="25" t="s">
        <v>163</v>
      </c>
      <c r="C32" s="242">
        <f>SUM(D32:H32)</f>
        <v>32</v>
      </c>
      <c r="D32" s="240">
        <v>12</v>
      </c>
      <c r="E32" s="240">
        <v>16</v>
      </c>
      <c r="F32" s="239" t="s">
        <v>149</v>
      </c>
      <c r="G32" s="241">
        <v>4</v>
      </c>
      <c r="H32" s="239" t="s">
        <v>149</v>
      </c>
      <c r="I32" s="241">
        <f>SUM(J32:N32)</f>
        <v>932</v>
      </c>
      <c r="J32" s="240">
        <v>21</v>
      </c>
      <c r="K32" s="240">
        <v>181</v>
      </c>
      <c r="L32" s="239" t="s">
        <v>149</v>
      </c>
      <c r="M32" s="240">
        <v>730</v>
      </c>
      <c r="N32" s="239" t="s">
        <v>149</v>
      </c>
      <c r="Q32" s="122"/>
      <c r="R32" s="27"/>
      <c r="S32" s="26" t="s">
        <v>2</v>
      </c>
      <c r="T32" s="12">
        <v>40176</v>
      </c>
      <c r="U32" s="13">
        <v>66676</v>
      </c>
      <c r="V32" s="13">
        <v>58690</v>
      </c>
      <c r="W32" s="13">
        <v>24327</v>
      </c>
      <c r="X32" s="13">
        <v>31545</v>
      </c>
      <c r="Y32" s="13">
        <v>12494</v>
      </c>
      <c r="Z32" s="15">
        <v>19051</v>
      </c>
    </row>
    <row r="33" spans="1:26" ht="18.75" customHeight="1">
      <c r="A33" s="59"/>
      <c r="B33" s="25" t="s">
        <v>162</v>
      </c>
      <c r="C33" s="242">
        <f>SUM(D33:H33)</f>
        <v>481</v>
      </c>
      <c r="D33" s="240">
        <v>236</v>
      </c>
      <c r="E33" s="240">
        <v>200</v>
      </c>
      <c r="F33" s="240">
        <v>41</v>
      </c>
      <c r="G33" s="240">
        <v>4</v>
      </c>
      <c r="H33" s="239" t="s">
        <v>149</v>
      </c>
      <c r="I33" s="241">
        <f>SUM(J33:N33)</f>
        <v>5303</v>
      </c>
      <c r="J33" s="240">
        <v>368</v>
      </c>
      <c r="K33" s="240">
        <v>2428</v>
      </c>
      <c r="L33" s="240">
        <v>1880</v>
      </c>
      <c r="M33" s="240">
        <v>627</v>
      </c>
      <c r="N33" s="239" t="s">
        <v>149</v>
      </c>
      <c r="Q33" s="124" t="s">
        <v>250</v>
      </c>
      <c r="R33" s="25"/>
      <c r="S33" s="26" t="s">
        <v>1</v>
      </c>
      <c r="T33" s="12">
        <v>39</v>
      </c>
      <c r="U33" s="13">
        <v>37</v>
      </c>
      <c r="V33" s="13">
        <v>27</v>
      </c>
      <c r="W33" s="13">
        <v>24</v>
      </c>
      <c r="X33" s="13">
        <v>23</v>
      </c>
      <c r="Y33" s="13">
        <v>21</v>
      </c>
      <c r="Z33" s="13">
        <v>2</v>
      </c>
    </row>
    <row r="34" spans="1:26" ht="18.75" customHeight="1">
      <c r="A34" s="59"/>
      <c r="B34" s="25" t="s">
        <v>161</v>
      </c>
      <c r="C34" s="242">
        <f>SUM(D34:H34)</f>
        <v>670</v>
      </c>
      <c r="D34" s="240">
        <v>341</v>
      </c>
      <c r="E34" s="240">
        <v>230</v>
      </c>
      <c r="F34" s="240">
        <v>76</v>
      </c>
      <c r="G34" s="240">
        <v>20</v>
      </c>
      <c r="H34" s="240">
        <v>3</v>
      </c>
      <c r="I34" s="241">
        <f>SUM(J34:N34)</f>
        <v>15223</v>
      </c>
      <c r="J34" s="240">
        <v>587</v>
      </c>
      <c r="K34" s="240">
        <v>2675</v>
      </c>
      <c r="L34" s="240">
        <v>3875</v>
      </c>
      <c r="M34" s="240">
        <v>3801</v>
      </c>
      <c r="N34" s="240">
        <v>4285</v>
      </c>
      <c r="Q34" s="122"/>
      <c r="R34" s="27"/>
      <c r="S34" s="26" t="s">
        <v>2</v>
      </c>
      <c r="T34" s="12">
        <v>23157</v>
      </c>
      <c r="U34" s="13">
        <v>23130</v>
      </c>
      <c r="V34" s="13">
        <v>17330</v>
      </c>
      <c r="W34" s="13">
        <v>14480</v>
      </c>
      <c r="X34" s="13">
        <v>13535</v>
      </c>
      <c r="Y34" s="13">
        <v>12333</v>
      </c>
      <c r="Z34" s="13">
        <v>1202</v>
      </c>
    </row>
    <row r="35" spans="1:26" ht="18.75" customHeight="1">
      <c r="A35" s="59"/>
      <c r="B35" s="27" t="s">
        <v>160</v>
      </c>
      <c r="C35" s="242">
        <f>SUM(D35:H35)</f>
        <v>271</v>
      </c>
      <c r="D35" s="241">
        <v>92</v>
      </c>
      <c r="E35" s="241">
        <v>101</v>
      </c>
      <c r="F35" s="241">
        <v>40</v>
      </c>
      <c r="G35" s="241">
        <v>29</v>
      </c>
      <c r="H35" s="241">
        <v>9</v>
      </c>
      <c r="I35" s="241">
        <f>SUM(J35:N35)</f>
        <v>18533</v>
      </c>
      <c r="J35" s="241">
        <v>153</v>
      </c>
      <c r="K35" s="241">
        <v>1226</v>
      </c>
      <c r="L35" s="241">
        <v>2143</v>
      </c>
      <c r="M35" s="241">
        <v>6825</v>
      </c>
      <c r="N35" s="241">
        <v>8186</v>
      </c>
      <c r="Q35" s="122" t="s">
        <v>249</v>
      </c>
      <c r="R35" s="25"/>
      <c r="S35" s="26" t="s">
        <v>1</v>
      </c>
      <c r="T35" s="16" t="s">
        <v>3</v>
      </c>
      <c r="U35" s="15" t="s">
        <v>3</v>
      </c>
      <c r="V35" s="15">
        <v>426</v>
      </c>
      <c r="W35" s="15">
        <v>428</v>
      </c>
      <c r="X35" s="13">
        <v>442</v>
      </c>
      <c r="Y35" s="13">
        <v>391</v>
      </c>
      <c r="Z35" s="13">
        <v>51</v>
      </c>
    </row>
    <row r="36" spans="1:26" ht="18.75" customHeight="1">
      <c r="A36" s="59"/>
      <c r="B36" s="27" t="s">
        <v>159</v>
      </c>
      <c r="C36" s="242">
        <f>SUM(D36:H36)</f>
        <v>149</v>
      </c>
      <c r="D36" s="241">
        <v>53</v>
      </c>
      <c r="E36" s="241">
        <v>73</v>
      </c>
      <c r="F36" s="241">
        <v>16</v>
      </c>
      <c r="G36" s="241">
        <v>5</v>
      </c>
      <c r="H36" s="241">
        <v>2</v>
      </c>
      <c r="I36" s="241">
        <f>SUM(J36:N36)</f>
        <v>4337</v>
      </c>
      <c r="J36" s="241">
        <v>92</v>
      </c>
      <c r="K36" s="241">
        <v>889</v>
      </c>
      <c r="L36" s="241">
        <v>780</v>
      </c>
      <c r="M36" s="241">
        <v>909</v>
      </c>
      <c r="N36" s="241">
        <v>1667</v>
      </c>
      <c r="Q36" s="122"/>
      <c r="R36" s="27"/>
      <c r="S36" s="26" t="s">
        <v>2</v>
      </c>
      <c r="T36" s="16" t="s">
        <v>3</v>
      </c>
      <c r="U36" s="15" t="s">
        <v>3</v>
      </c>
      <c r="V36" s="15">
        <v>63773</v>
      </c>
      <c r="W36" s="15">
        <v>62037</v>
      </c>
      <c r="X36" s="13">
        <v>63888</v>
      </c>
      <c r="Y36" s="13">
        <v>54447</v>
      </c>
      <c r="Z36" s="13">
        <v>9441</v>
      </c>
    </row>
    <row r="37" spans="1:26" ht="18.75" customHeight="1">
      <c r="A37" s="59"/>
      <c r="B37" s="25" t="s">
        <v>158</v>
      </c>
      <c r="C37" s="242">
        <f>SUM(D37:H37)</f>
        <v>14</v>
      </c>
      <c r="D37" s="240">
        <v>5</v>
      </c>
      <c r="E37" s="240">
        <v>6</v>
      </c>
      <c r="F37" s="240">
        <v>2</v>
      </c>
      <c r="G37" s="240">
        <v>1</v>
      </c>
      <c r="H37" s="239" t="s">
        <v>149</v>
      </c>
      <c r="I37" s="241">
        <f>SUM(J37:N37)</f>
        <v>486</v>
      </c>
      <c r="J37" s="240">
        <v>14</v>
      </c>
      <c r="K37" s="240">
        <v>70</v>
      </c>
      <c r="L37" s="240">
        <v>149</v>
      </c>
      <c r="M37" s="240">
        <v>253</v>
      </c>
      <c r="N37" s="239" t="s">
        <v>149</v>
      </c>
      <c r="Q37" s="124" t="s">
        <v>248</v>
      </c>
      <c r="R37" s="25"/>
      <c r="S37" s="26" t="s">
        <v>1</v>
      </c>
      <c r="T37" s="12">
        <v>13940</v>
      </c>
      <c r="U37" s="13">
        <v>14022</v>
      </c>
      <c r="V37" s="13">
        <v>13695</v>
      </c>
      <c r="W37" s="13">
        <v>13827</v>
      </c>
      <c r="X37" s="13">
        <v>13968</v>
      </c>
      <c r="Y37" s="13">
        <v>12721</v>
      </c>
      <c r="Z37" s="13">
        <v>1247</v>
      </c>
    </row>
    <row r="38" spans="1:26" ht="18.75" customHeight="1">
      <c r="A38" s="59"/>
      <c r="B38" s="25" t="s">
        <v>157</v>
      </c>
      <c r="C38" s="242">
        <f>SUM(D38:H38)</f>
        <v>373</v>
      </c>
      <c r="D38" s="240">
        <v>242</v>
      </c>
      <c r="E38" s="240">
        <v>103</v>
      </c>
      <c r="F38" s="241">
        <v>23</v>
      </c>
      <c r="G38" s="241">
        <v>4</v>
      </c>
      <c r="H38" s="241">
        <v>1</v>
      </c>
      <c r="I38" s="241">
        <f>SUM(J38:N38)</f>
        <v>4015</v>
      </c>
      <c r="J38" s="240">
        <v>378</v>
      </c>
      <c r="K38" s="240">
        <v>1203</v>
      </c>
      <c r="L38" s="240">
        <v>1190</v>
      </c>
      <c r="M38" s="240">
        <v>584</v>
      </c>
      <c r="N38" s="186">
        <v>660</v>
      </c>
      <c r="Q38" s="122"/>
      <c r="R38" s="27"/>
      <c r="S38" s="26" t="s">
        <v>2</v>
      </c>
      <c r="T38" s="12">
        <v>3543584</v>
      </c>
      <c r="U38" s="13">
        <v>3626931</v>
      </c>
      <c r="V38" s="13">
        <v>3536927</v>
      </c>
      <c r="W38" s="13">
        <v>3543965</v>
      </c>
      <c r="X38" s="13">
        <v>3617397</v>
      </c>
      <c r="Y38" s="13">
        <v>3313584</v>
      </c>
      <c r="Z38" s="13">
        <v>303813</v>
      </c>
    </row>
    <row r="39" spans="1:26" ht="18.75" customHeight="1">
      <c r="A39" s="124" t="s">
        <v>156</v>
      </c>
      <c r="B39" s="124"/>
      <c r="C39" s="242">
        <f>SUM(D39:H39)</f>
        <v>10</v>
      </c>
      <c r="D39" s="240">
        <v>6</v>
      </c>
      <c r="E39" s="240">
        <v>2</v>
      </c>
      <c r="F39" s="240">
        <v>2</v>
      </c>
      <c r="G39" s="239" t="s">
        <v>149</v>
      </c>
      <c r="H39" s="239" t="s">
        <v>149</v>
      </c>
      <c r="I39" s="241">
        <f>SUM(J39:N39)</f>
        <v>140</v>
      </c>
      <c r="J39" s="240">
        <v>13</v>
      </c>
      <c r="K39" s="240">
        <v>38</v>
      </c>
      <c r="L39" s="240">
        <v>89</v>
      </c>
      <c r="M39" s="239" t="s">
        <v>149</v>
      </c>
      <c r="N39" s="239" t="s">
        <v>149</v>
      </c>
      <c r="Q39" s="149" t="s">
        <v>247</v>
      </c>
      <c r="R39" s="27"/>
      <c r="S39" s="26" t="s">
        <v>1</v>
      </c>
      <c r="T39" s="15" t="s">
        <v>3</v>
      </c>
      <c r="U39" s="15" t="s">
        <v>3</v>
      </c>
      <c r="V39" s="15" t="s">
        <v>3</v>
      </c>
      <c r="W39" s="15" t="s">
        <v>3</v>
      </c>
      <c r="X39" s="13">
        <v>141</v>
      </c>
      <c r="Y39" s="15" t="s">
        <v>3</v>
      </c>
      <c r="Z39" s="15" t="s">
        <v>3</v>
      </c>
    </row>
    <row r="40" spans="1:26" ht="18.75" customHeight="1">
      <c r="A40" s="124" t="s">
        <v>155</v>
      </c>
      <c r="B40" s="124"/>
      <c r="C40" s="242">
        <f>SUM(D40:H40)</f>
        <v>928</v>
      </c>
      <c r="D40" s="240">
        <v>324</v>
      </c>
      <c r="E40" s="240">
        <v>430</v>
      </c>
      <c r="F40" s="240">
        <v>130</v>
      </c>
      <c r="G40" s="240">
        <v>37</v>
      </c>
      <c r="H40" s="240">
        <v>7</v>
      </c>
      <c r="I40" s="241">
        <f>SUM(J40:N40)</f>
        <v>28711</v>
      </c>
      <c r="J40" s="240">
        <v>587</v>
      </c>
      <c r="K40" s="240">
        <v>5332</v>
      </c>
      <c r="L40" s="240">
        <v>6476</v>
      </c>
      <c r="M40" s="240">
        <v>6964</v>
      </c>
      <c r="N40" s="240">
        <v>9352</v>
      </c>
      <c r="Q40" s="334"/>
      <c r="R40" s="32"/>
      <c r="S40" s="33" t="s">
        <v>2</v>
      </c>
      <c r="T40" s="18" t="s">
        <v>3</v>
      </c>
      <c r="U40" s="18" t="s">
        <v>3</v>
      </c>
      <c r="V40" s="18" t="s">
        <v>3</v>
      </c>
      <c r="W40" s="18" t="s">
        <v>3</v>
      </c>
      <c r="X40" s="14">
        <v>4081</v>
      </c>
      <c r="Y40" s="18" t="s">
        <v>3</v>
      </c>
      <c r="Z40" s="18" t="s">
        <v>3</v>
      </c>
    </row>
    <row r="41" spans="1:26" ht="18.75" customHeight="1">
      <c r="A41" s="124" t="s">
        <v>154</v>
      </c>
      <c r="B41" s="124"/>
      <c r="C41" s="242">
        <f>SUM(D41:H41)</f>
        <v>5002</v>
      </c>
      <c r="D41" s="240">
        <v>3138</v>
      </c>
      <c r="E41" s="240">
        <v>1510</v>
      </c>
      <c r="F41" s="240">
        <v>264</v>
      </c>
      <c r="G41" s="240">
        <v>82</v>
      </c>
      <c r="H41" s="240">
        <v>8</v>
      </c>
      <c r="I41" s="241">
        <f>SUM(J41:N41)</f>
        <v>56427</v>
      </c>
      <c r="J41" s="240">
        <v>5135</v>
      </c>
      <c r="K41" s="240">
        <v>16512</v>
      </c>
      <c r="L41" s="240">
        <v>13776</v>
      </c>
      <c r="M41" s="240">
        <v>15009</v>
      </c>
      <c r="N41" s="240">
        <v>5995</v>
      </c>
      <c r="Q41" s="59" t="s">
        <v>223</v>
      </c>
      <c r="R41" s="59"/>
      <c r="S41" s="59"/>
      <c r="T41" s="85"/>
      <c r="U41" s="13"/>
      <c r="V41" s="13"/>
      <c r="W41" s="13"/>
      <c r="X41" s="333"/>
      <c r="Y41" s="333"/>
      <c r="Z41" s="333"/>
    </row>
    <row r="42" spans="1:14" ht="18.75" customHeight="1">
      <c r="A42" s="124" t="s">
        <v>153</v>
      </c>
      <c r="B42" s="124"/>
      <c r="C42" s="242">
        <f>SUM(D42:H42)</f>
        <v>481</v>
      </c>
      <c r="D42" s="240">
        <v>286</v>
      </c>
      <c r="E42" s="240">
        <v>134</v>
      </c>
      <c r="F42" s="240">
        <v>41</v>
      </c>
      <c r="G42" s="186">
        <v>16</v>
      </c>
      <c r="H42" s="186">
        <v>4</v>
      </c>
      <c r="I42" s="241">
        <f>SUM(J42:N42)</f>
        <v>12256</v>
      </c>
      <c r="J42" s="240">
        <v>437</v>
      </c>
      <c r="K42" s="240">
        <v>1609</v>
      </c>
      <c r="L42" s="240">
        <v>2084</v>
      </c>
      <c r="M42" s="186">
        <v>3261</v>
      </c>
      <c r="N42" s="186">
        <v>4865</v>
      </c>
    </row>
    <row r="43" spans="1:14" ht="18.75" customHeight="1">
      <c r="A43" s="124" t="s">
        <v>152</v>
      </c>
      <c r="B43" s="124"/>
      <c r="C43" s="242">
        <f>SUM(D43:H43)</f>
        <v>6846</v>
      </c>
      <c r="D43" s="240">
        <v>4121</v>
      </c>
      <c r="E43" s="240">
        <v>2154</v>
      </c>
      <c r="F43" s="240">
        <v>411</v>
      </c>
      <c r="G43" s="240">
        <v>149</v>
      </c>
      <c r="H43" s="240">
        <v>11</v>
      </c>
      <c r="I43" s="241">
        <f>SUM(J43:N43)</f>
        <v>90696</v>
      </c>
      <c r="J43" s="240">
        <v>7835</v>
      </c>
      <c r="K43" s="240">
        <v>23372</v>
      </c>
      <c r="L43" s="240">
        <v>21800</v>
      </c>
      <c r="M43" s="240">
        <v>29602</v>
      </c>
      <c r="N43" s="240">
        <v>8087</v>
      </c>
    </row>
    <row r="44" spans="1:14" ht="18.75" customHeight="1">
      <c r="A44" s="124" t="s">
        <v>151</v>
      </c>
      <c r="B44" s="124"/>
      <c r="C44" s="242">
        <f>SUM(D44:H44)</f>
        <v>260</v>
      </c>
      <c r="D44" s="240">
        <v>131</v>
      </c>
      <c r="E44" s="240">
        <v>92</v>
      </c>
      <c r="F44" s="240">
        <v>30</v>
      </c>
      <c r="G44" s="240">
        <v>7</v>
      </c>
      <c r="H44" s="239" t="s">
        <v>149</v>
      </c>
      <c r="I44" s="241">
        <f>SUM(J44:N44)</f>
        <v>4211</v>
      </c>
      <c r="J44" s="240">
        <v>251</v>
      </c>
      <c r="K44" s="240">
        <v>1052</v>
      </c>
      <c r="L44" s="240">
        <v>1594</v>
      </c>
      <c r="M44" s="240">
        <v>1314</v>
      </c>
      <c r="N44" s="239" t="s">
        <v>149</v>
      </c>
    </row>
    <row r="45" spans="1:27" ht="18.75" customHeight="1">
      <c r="A45" s="238" t="s">
        <v>150</v>
      </c>
      <c r="B45" s="238"/>
      <c r="C45" s="237">
        <f>SUM(D45:H45)</f>
        <v>6</v>
      </c>
      <c r="D45" s="235">
        <v>5</v>
      </c>
      <c r="E45" s="235">
        <v>1</v>
      </c>
      <c r="F45" s="234" t="s">
        <v>149</v>
      </c>
      <c r="G45" s="234" t="s">
        <v>149</v>
      </c>
      <c r="H45" s="234" t="s">
        <v>149</v>
      </c>
      <c r="I45" s="236">
        <f>SUM(J45:N45)</f>
        <v>20</v>
      </c>
      <c r="J45" s="235">
        <v>5</v>
      </c>
      <c r="K45" s="235">
        <v>15</v>
      </c>
      <c r="L45" s="234" t="s">
        <v>149</v>
      </c>
      <c r="M45" s="234" t="s">
        <v>149</v>
      </c>
      <c r="N45" s="234" t="s">
        <v>149</v>
      </c>
      <c r="Q45" s="104" t="s">
        <v>280</v>
      </c>
      <c r="R45" s="147"/>
      <c r="S45" s="147"/>
      <c r="T45" s="147"/>
      <c r="U45" s="147"/>
      <c r="V45" s="147"/>
      <c r="W45" s="147"/>
      <c r="X45" s="147"/>
      <c r="Y45" s="147"/>
      <c r="Z45" s="147"/>
      <c r="AA45" s="147"/>
    </row>
    <row r="46" spans="1:27" ht="18.75" customHeight="1">
      <c r="A46" s="233" t="s">
        <v>148</v>
      </c>
      <c r="B46" s="38"/>
      <c r="C46" s="38"/>
      <c r="D46" s="38"/>
      <c r="E46" s="38"/>
      <c r="F46" s="38"/>
      <c r="G46" s="85"/>
      <c r="H46" s="85"/>
      <c r="I46" s="39"/>
      <c r="J46" s="39"/>
      <c r="K46" s="39"/>
      <c r="L46" s="39"/>
      <c r="M46" s="39"/>
      <c r="N46" s="39"/>
      <c r="Q46" s="131" t="s">
        <v>279</v>
      </c>
      <c r="R46" s="148"/>
      <c r="S46" s="148"/>
      <c r="T46" s="148"/>
      <c r="U46" s="148"/>
      <c r="V46" s="148"/>
      <c r="W46" s="148"/>
      <c r="X46" s="148"/>
      <c r="Y46" s="148"/>
      <c r="Z46" s="148"/>
      <c r="AA46" s="148"/>
    </row>
    <row r="47" spans="17:27" ht="18.75" customHeight="1" thickBot="1"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21" t="s">
        <v>278</v>
      </c>
    </row>
    <row r="48" spans="17:27" ht="18.75" customHeight="1">
      <c r="Q48" s="366"/>
      <c r="R48" s="366"/>
      <c r="S48" s="365" t="s">
        <v>277</v>
      </c>
      <c r="T48" s="331" t="s">
        <v>276</v>
      </c>
      <c r="U48" s="364" t="s">
        <v>275</v>
      </c>
      <c r="V48" s="364" t="s">
        <v>274</v>
      </c>
      <c r="W48" s="364" t="s">
        <v>273</v>
      </c>
      <c r="X48" s="364" t="s">
        <v>272</v>
      </c>
      <c r="Y48" s="364" t="s">
        <v>271</v>
      </c>
      <c r="Z48" s="364" t="s">
        <v>270</v>
      </c>
      <c r="AA48" s="363" t="s">
        <v>269</v>
      </c>
    </row>
    <row r="49" spans="17:27" ht="18.75" customHeight="1">
      <c r="Q49" s="85" t="s">
        <v>268</v>
      </c>
      <c r="R49" s="85"/>
      <c r="S49" s="169"/>
      <c r="T49" s="362"/>
      <c r="U49" s="361"/>
      <c r="V49" s="361"/>
      <c r="W49" s="361"/>
      <c r="X49" s="361"/>
      <c r="Y49" s="361"/>
      <c r="Z49" s="361"/>
      <c r="AA49" s="360"/>
    </row>
    <row r="50" spans="1:27" ht="18.75" customHeight="1">
      <c r="A50" s="104" t="s">
        <v>220</v>
      </c>
      <c r="B50" s="104"/>
      <c r="C50" s="104"/>
      <c r="D50" s="104"/>
      <c r="E50" s="104"/>
      <c r="F50" s="104"/>
      <c r="G50" s="104"/>
      <c r="H50" s="104"/>
      <c r="I50" s="104"/>
      <c r="J50" s="104"/>
      <c r="Q50" s="336" t="s">
        <v>256</v>
      </c>
      <c r="R50" s="335"/>
      <c r="S50" s="47" t="s">
        <v>1</v>
      </c>
      <c r="T50" s="359">
        <f>SUM(T52,T54,T56,T58,T60,T62,T64,T66)</f>
        <v>141</v>
      </c>
      <c r="U50" s="358">
        <f>SUM(U52,U54,U56,U58,U60,U62,U64,U66)</f>
        <v>22270</v>
      </c>
      <c r="V50" s="358">
        <f>SUM(V52,V54,V56,V58,V60,V62,V64,V66)</f>
        <v>6282</v>
      </c>
      <c r="W50" s="358">
        <f>SUM(W52,W54,W56,W58,W60,W62,W64,W66)</f>
        <v>4674</v>
      </c>
      <c r="X50" s="358">
        <f>SUM(X52,X54,X56,X58,X60,X62,X64,X66)</f>
        <v>3021</v>
      </c>
      <c r="Y50" s="358">
        <f>SUM(Y52,Y54,Y56,Y58,Y60,Y62,Y64,Y66)</f>
        <v>3580</v>
      </c>
      <c r="Z50" s="358">
        <f>SUM(Z52,Z54,Z56,Z58,Z60,Z62,Z64,Z66)</f>
        <v>39968</v>
      </c>
      <c r="AA50" s="357"/>
    </row>
    <row r="51" spans="1:27" ht="18.75" customHeight="1">
      <c r="A51" s="131" t="s">
        <v>219</v>
      </c>
      <c r="B51" s="131"/>
      <c r="C51" s="131"/>
      <c r="D51" s="131"/>
      <c r="E51" s="131"/>
      <c r="F51" s="131"/>
      <c r="G51" s="131"/>
      <c r="H51" s="131"/>
      <c r="I51" s="131"/>
      <c r="J51" s="131"/>
      <c r="Q51" s="128"/>
      <c r="R51" s="82"/>
      <c r="S51" s="49" t="s">
        <v>2</v>
      </c>
      <c r="T51" s="356">
        <f>SUM(T53,T55,T57,T59,T61,T63,T65,T67)</f>
        <v>4081</v>
      </c>
      <c r="U51" s="355">
        <f>SUM(U53,U55,U57,U59,U61,U63,U65,U67)</f>
        <v>3750359</v>
      </c>
      <c r="V51" s="355">
        <f>SUM(V53,V55,V57,V59,V61,V63,V65,V67)</f>
        <v>1121406</v>
      </c>
      <c r="W51" s="355">
        <f>SUM(W53,W55,W57,W59,W61,W63,W65,W67)</f>
        <v>779117</v>
      </c>
      <c r="X51" s="355">
        <v>452750</v>
      </c>
      <c r="Y51" s="355">
        <f>SUM(Y53,Y55,Y57,Y59,Y61,Y63,Y65,Y67)</f>
        <v>603680</v>
      </c>
      <c r="Z51" s="355">
        <f>SUM(Z53,Z55,Z57,Z59,Z61,Z63,Z65,Z67)</f>
        <v>6711393</v>
      </c>
      <c r="AA51" s="354">
        <v>95.98</v>
      </c>
    </row>
    <row r="52" spans="1:27" ht="18.75" customHeight="1" thickBot="1">
      <c r="A52" s="85"/>
      <c r="C52" s="20"/>
      <c r="D52" s="52"/>
      <c r="E52" s="52"/>
      <c r="F52" s="52"/>
      <c r="G52" s="52"/>
      <c r="H52" s="52"/>
      <c r="I52" s="296"/>
      <c r="J52" s="296" t="s">
        <v>218</v>
      </c>
      <c r="Q52" s="124" t="s">
        <v>267</v>
      </c>
      <c r="R52" s="25"/>
      <c r="S52" s="26" t="s">
        <v>1</v>
      </c>
      <c r="T52" s="16" t="s">
        <v>3</v>
      </c>
      <c r="U52" s="13">
        <v>12675</v>
      </c>
      <c r="V52" s="13">
        <v>2821</v>
      </c>
      <c r="W52" s="13">
        <v>2213</v>
      </c>
      <c r="X52" s="13">
        <v>1872</v>
      </c>
      <c r="Y52" s="13">
        <v>1535</v>
      </c>
      <c r="Z52" s="347">
        <f>SUM(T52:Y52)</f>
        <v>21116</v>
      </c>
      <c r="AA52" s="352"/>
    </row>
    <row r="53" spans="1:27" ht="18.75" customHeight="1">
      <c r="A53" s="310" t="s">
        <v>221</v>
      </c>
      <c r="B53" s="295"/>
      <c r="C53" s="294" t="s">
        <v>217</v>
      </c>
      <c r="D53" s="311" t="s">
        <v>216</v>
      </c>
      <c r="E53" s="311" t="s">
        <v>215</v>
      </c>
      <c r="F53" s="113" t="s">
        <v>214</v>
      </c>
      <c r="G53" s="130"/>
      <c r="H53" s="130"/>
      <c r="I53" s="114"/>
      <c r="J53" s="293" t="s">
        <v>213</v>
      </c>
      <c r="Q53" s="122"/>
      <c r="R53" s="64"/>
      <c r="S53" s="26" t="s">
        <v>2</v>
      </c>
      <c r="T53" s="16" t="s">
        <v>3</v>
      </c>
      <c r="U53" s="351">
        <v>1124154</v>
      </c>
      <c r="V53" s="13">
        <v>233603</v>
      </c>
      <c r="W53" s="13">
        <v>232352</v>
      </c>
      <c r="X53" s="13">
        <v>206222</v>
      </c>
      <c r="Y53" s="13">
        <v>171460</v>
      </c>
      <c r="Z53" s="347">
        <f>SUM(T53:Y53)</f>
        <v>1967791</v>
      </c>
      <c r="AA53" s="352">
        <v>88.03</v>
      </c>
    </row>
    <row r="54" spans="1:27" ht="18.75" customHeight="1">
      <c r="A54" s="131"/>
      <c r="B54" s="228"/>
      <c r="C54" s="292"/>
      <c r="D54" s="312"/>
      <c r="E54" s="312"/>
      <c r="F54" s="291" t="s">
        <v>212</v>
      </c>
      <c r="G54" s="314"/>
      <c r="H54" s="269" t="s">
        <v>211</v>
      </c>
      <c r="I54" s="316" t="s">
        <v>222</v>
      </c>
      <c r="J54" s="183"/>
      <c r="Q54" s="124" t="s">
        <v>266</v>
      </c>
      <c r="R54" s="25"/>
      <c r="S54" s="26" t="s">
        <v>1</v>
      </c>
      <c r="T54" s="16" t="s">
        <v>3</v>
      </c>
      <c r="U54" s="351">
        <v>2030</v>
      </c>
      <c r="V54" s="13">
        <v>532</v>
      </c>
      <c r="W54" s="15">
        <v>507</v>
      </c>
      <c r="X54" s="13">
        <v>419</v>
      </c>
      <c r="Y54" s="13">
        <v>603</v>
      </c>
      <c r="Z54" s="347">
        <f>SUM(T54:Y54)</f>
        <v>4091</v>
      </c>
      <c r="AA54" s="352"/>
    </row>
    <row r="55" spans="1:27" ht="18.75" customHeight="1">
      <c r="A55" s="308"/>
      <c r="B55" s="309"/>
      <c r="C55" s="290"/>
      <c r="D55" s="313"/>
      <c r="E55" s="313"/>
      <c r="F55" s="289" t="s">
        <v>210</v>
      </c>
      <c r="G55" s="288" t="s">
        <v>209</v>
      </c>
      <c r="H55" s="315"/>
      <c r="I55" s="315"/>
      <c r="J55" s="193"/>
      <c r="Q55" s="122"/>
      <c r="R55" s="64"/>
      <c r="S55" s="26" t="s">
        <v>2</v>
      </c>
      <c r="T55" s="16" t="s">
        <v>3</v>
      </c>
      <c r="U55" s="350">
        <v>369559</v>
      </c>
      <c r="V55" s="15">
        <v>88533</v>
      </c>
      <c r="W55" s="15">
        <v>83712</v>
      </c>
      <c r="X55" s="15">
        <v>64605</v>
      </c>
      <c r="Y55" s="15">
        <v>102171</v>
      </c>
      <c r="Z55" s="347">
        <v>708579</v>
      </c>
      <c r="AA55" s="352">
        <v>87.98</v>
      </c>
    </row>
    <row r="56" spans="1:27" ht="18.75" customHeight="1">
      <c r="A56" s="131" t="s">
        <v>208</v>
      </c>
      <c r="B56" s="301"/>
      <c r="C56" s="15">
        <v>15174361</v>
      </c>
      <c r="D56" s="15">
        <v>22270</v>
      </c>
      <c r="E56" s="15">
        <v>21570</v>
      </c>
      <c r="F56" s="15">
        <v>7711</v>
      </c>
      <c r="G56" s="15">
        <v>13093223</v>
      </c>
      <c r="H56" s="15">
        <v>1060311</v>
      </c>
      <c r="I56" s="15">
        <v>1334751</v>
      </c>
      <c r="J56" s="15">
        <v>2461479</v>
      </c>
      <c r="Q56" s="124" t="s">
        <v>252</v>
      </c>
      <c r="R56" s="25"/>
      <c r="S56" s="26" t="s">
        <v>1</v>
      </c>
      <c r="T56" s="16" t="s">
        <v>3</v>
      </c>
      <c r="U56" s="353">
        <v>112</v>
      </c>
      <c r="V56" s="353">
        <v>34</v>
      </c>
      <c r="W56" s="353">
        <v>15</v>
      </c>
      <c r="X56" s="353">
        <v>6</v>
      </c>
      <c r="Y56" s="353">
        <v>15</v>
      </c>
      <c r="Z56" s="347">
        <f>SUM(T56:Y56)</f>
        <v>182</v>
      </c>
      <c r="AA56" s="352"/>
    </row>
    <row r="57" spans="1:27" ht="18.75" customHeight="1">
      <c r="A57" s="59"/>
      <c r="B57" s="302"/>
      <c r="C57" s="59"/>
      <c r="D57" s="59"/>
      <c r="E57" s="59"/>
      <c r="F57" s="59"/>
      <c r="G57" s="286"/>
      <c r="H57" s="11"/>
      <c r="I57" s="11"/>
      <c r="J57" s="11"/>
      <c r="Q57" s="122"/>
      <c r="R57" s="27"/>
      <c r="S57" s="26" t="s">
        <v>2</v>
      </c>
      <c r="T57" s="16" t="s">
        <v>3</v>
      </c>
      <c r="U57" s="351">
        <v>183514</v>
      </c>
      <c r="V57" s="351">
        <v>59145</v>
      </c>
      <c r="W57" s="351">
        <v>29231</v>
      </c>
      <c r="X57" s="351">
        <v>8467</v>
      </c>
      <c r="Y57" s="351">
        <v>24219</v>
      </c>
      <c r="Z57" s="347">
        <v>304577</v>
      </c>
      <c r="AA57" s="352">
        <v>99.17</v>
      </c>
    </row>
    <row r="58" spans="1:27" ht="18.75" customHeight="1">
      <c r="A58" s="303" t="s">
        <v>186</v>
      </c>
      <c r="B58" s="304"/>
      <c r="C58" s="15">
        <v>15071909</v>
      </c>
      <c r="D58" s="15">
        <v>25514</v>
      </c>
      <c r="E58" s="15">
        <v>24773</v>
      </c>
      <c r="F58" s="15">
        <v>9656</v>
      </c>
      <c r="G58" s="15">
        <v>16466279</v>
      </c>
      <c r="H58" s="15">
        <v>1201051</v>
      </c>
      <c r="I58" s="15">
        <v>1228484</v>
      </c>
      <c r="J58" s="15">
        <v>2534598</v>
      </c>
      <c r="Q58" s="124" t="s">
        <v>251</v>
      </c>
      <c r="R58" s="25"/>
      <c r="S58" s="26" t="s">
        <v>1</v>
      </c>
      <c r="T58" s="16" t="s">
        <v>3</v>
      </c>
      <c r="U58" s="351">
        <v>3</v>
      </c>
      <c r="V58" s="351">
        <v>1</v>
      </c>
      <c r="W58" s="350">
        <v>1</v>
      </c>
      <c r="X58" s="350" t="s">
        <v>3</v>
      </c>
      <c r="Y58" s="350" t="s">
        <v>3</v>
      </c>
      <c r="Z58" s="347">
        <f>SUM(T58:Y58)</f>
        <v>5</v>
      </c>
      <c r="AA58" s="346"/>
    </row>
    <row r="59" spans="1:27" ht="18.75" customHeight="1">
      <c r="A59" s="59"/>
      <c r="B59" s="302"/>
      <c r="C59" s="59"/>
      <c r="D59" s="59"/>
      <c r="E59" s="59"/>
      <c r="F59" s="59"/>
      <c r="G59" s="11"/>
      <c r="H59" s="11"/>
      <c r="I59" s="11"/>
      <c r="J59" s="11"/>
      <c r="Q59" s="122"/>
      <c r="R59" s="27"/>
      <c r="S59" s="26" t="s">
        <v>2</v>
      </c>
      <c r="T59" s="16" t="s">
        <v>3</v>
      </c>
      <c r="U59" s="97">
        <v>20484</v>
      </c>
      <c r="V59" s="97">
        <v>6666</v>
      </c>
      <c r="W59" s="348">
        <v>4395</v>
      </c>
      <c r="X59" s="348" t="s">
        <v>3</v>
      </c>
      <c r="Y59" s="350" t="s">
        <v>3</v>
      </c>
      <c r="Z59" s="347">
        <f>SUM(T59:Y59)</f>
        <v>31545</v>
      </c>
      <c r="AA59" s="346">
        <v>129.67</v>
      </c>
    </row>
    <row r="60" spans="1:27" ht="18.75" customHeight="1">
      <c r="A60" s="303" t="s">
        <v>207</v>
      </c>
      <c r="B60" s="304"/>
      <c r="C60" s="15">
        <v>14391744</v>
      </c>
      <c r="D60" s="15">
        <v>24372</v>
      </c>
      <c r="E60" s="15">
        <v>23777</v>
      </c>
      <c r="F60" s="15">
        <v>9762</v>
      </c>
      <c r="G60" s="283">
        <v>17123094</v>
      </c>
      <c r="H60" s="285">
        <v>723818</v>
      </c>
      <c r="I60" s="285">
        <v>1252731</v>
      </c>
      <c r="J60" s="283">
        <v>2406681</v>
      </c>
      <c r="Q60" s="124" t="s">
        <v>250</v>
      </c>
      <c r="R60" s="25"/>
      <c r="S60" s="26" t="s">
        <v>1</v>
      </c>
      <c r="T60" s="16" t="s">
        <v>3</v>
      </c>
      <c r="U60" s="97">
        <v>9</v>
      </c>
      <c r="V60" s="97">
        <v>3</v>
      </c>
      <c r="W60" s="97">
        <v>7</v>
      </c>
      <c r="X60" s="348">
        <v>3</v>
      </c>
      <c r="Y60" s="97">
        <v>1</v>
      </c>
      <c r="Z60" s="347">
        <f>SUM(T60:Y60)</f>
        <v>23</v>
      </c>
      <c r="AA60" s="349"/>
    </row>
    <row r="61" spans="1:27" ht="18.75" customHeight="1">
      <c r="A61" s="59"/>
      <c r="B61" s="302"/>
      <c r="C61" s="59"/>
      <c r="D61" s="59"/>
      <c r="E61" s="59"/>
      <c r="F61" s="59"/>
      <c r="G61" s="11"/>
      <c r="H61" s="11"/>
      <c r="I61" s="11"/>
      <c r="J61" s="11"/>
      <c r="Q61" s="122"/>
      <c r="R61" s="27"/>
      <c r="S61" s="26" t="s">
        <v>2</v>
      </c>
      <c r="T61" s="16" t="s">
        <v>3</v>
      </c>
      <c r="U61" s="97">
        <v>5479</v>
      </c>
      <c r="V61" s="97">
        <v>2038</v>
      </c>
      <c r="W61" s="97">
        <v>3680</v>
      </c>
      <c r="X61" s="348">
        <v>1802</v>
      </c>
      <c r="Y61" s="97">
        <v>535</v>
      </c>
      <c r="Z61" s="347">
        <v>13535</v>
      </c>
      <c r="AA61" s="346">
        <v>93.48</v>
      </c>
    </row>
    <row r="62" spans="1:27" ht="18.75" customHeight="1">
      <c r="A62" s="303" t="s">
        <v>206</v>
      </c>
      <c r="B62" s="304"/>
      <c r="C62" s="283">
        <v>14222770</v>
      </c>
      <c r="D62" s="283">
        <v>24356</v>
      </c>
      <c r="E62" s="283">
        <v>23687</v>
      </c>
      <c r="F62" s="283">
        <v>8974</v>
      </c>
      <c r="G62" s="282">
        <v>15500670</v>
      </c>
      <c r="H62" s="282">
        <v>444872</v>
      </c>
      <c r="I62" s="282">
        <v>1200980</v>
      </c>
      <c r="J62" s="282">
        <v>1994660</v>
      </c>
      <c r="Q62" s="122" t="s">
        <v>249</v>
      </c>
      <c r="R62" s="25"/>
      <c r="S62" s="26" t="s">
        <v>1</v>
      </c>
      <c r="T62" s="16" t="s">
        <v>3</v>
      </c>
      <c r="U62" s="97">
        <v>208</v>
      </c>
      <c r="V62" s="97">
        <v>91</v>
      </c>
      <c r="W62" s="97">
        <v>58</v>
      </c>
      <c r="X62" s="97">
        <v>33</v>
      </c>
      <c r="Y62" s="97">
        <v>52</v>
      </c>
      <c r="Z62" s="347">
        <f>SUM(T62:Y62)</f>
        <v>442</v>
      </c>
      <c r="AA62" s="346"/>
    </row>
    <row r="63" spans="1:27" ht="18.75" customHeight="1">
      <c r="A63" s="59"/>
      <c r="B63" s="302"/>
      <c r="C63" s="59"/>
      <c r="D63" s="59"/>
      <c r="E63" s="59"/>
      <c r="F63" s="59"/>
      <c r="G63" s="11"/>
      <c r="H63" s="11"/>
      <c r="I63" s="11"/>
      <c r="J63" s="11"/>
      <c r="Q63" s="122"/>
      <c r="R63" s="27"/>
      <c r="S63" s="26" t="s">
        <v>2</v>
      </c>
      <c r="T63" s="16" t="s">
        <v>3</v>
      </c>
      <c r="U63" s="97">
        <v>33043</v>
      </c>
      <c r="V63" s="97">
        <v>11897</v>
      </c>
      <c r="W63" s="97">
        <v>8151</v>
      </c>
      <c r="X63" s="97">
        <v>5023</v>
      </c>
      <c r="Y63" s="97">
        <v>5774</v>
      </c>
      <c r="Z63" s="347">
        <f>SUM(T63:Y63)</f>
        <v>63888</v>
      </c>
      <c r="AA63" s="346">
        <v>102.98</v>
      </c>
    </row>
    <row r="64" spans="1:27" ht="18.75" customHeight="1">
      <c r="A64" s="305" t="s">
        <v>183</v>
      </c>
      <c r="B64" s="306"/>
      <c r="C64" s="279">
        <v>19065484</v>
      </c>
      <c r="D64" s="279">
        <v>26306</v>
      </c>
      <c r="E64" s="279">
        <v>26190</v>
      </c>
      <c r="F64" s="279">
        <v>10206</v>
      </c>
      <c r="G64" s="278">
        <v>18247278</v>
      </c>
      <c r="H64" s="278">
        <v>489706</v>
      </c>
      <c r="I64" s="278">
        <v>1119656</v>
      </c>
      <c r="J64" s="278">
        <v>1464398</v>
      </c>
      <c r="Q64" s="124" t="s">
        <v>248</v>
      </c>
      <c r="R64" s="25"/>
      <c r="S64" s="26" t="s">
        <v>1</v>
      </c>
      <c r="T64" s="16" t="s">
        <v>3</v>
      </c>
      <c r="U64" s="97">
        <v>7233</v>
      </c>
      <c r="V64" s="97">
        <v>2800</v>
      </c>
      <c r="W64" s="97">
        <v>1873</v>
      </c>
      <c r="X64" s="97">
        <v>688</v>
      </c>
      <c r="Y64" s="97">
        <v>1374</v>
      </c>
      <c r="Z64" s="347">
        <f>SUM(T64:Y64)</f>
        <v>13968</v>
      </c>
      <c r="AA64" s="346"/>
    </row>
    <row r="65" spans="1:27" ht="18.75" customHeight="1">
      <c r="A65" s="85" t="s">
        <v>205</v>
      </c>
      <c r="B65" s="85"/>
      <c r="C65" s="97"/>
      <c r="D65" s="97"/>
      <c r="E65" s="277"/>
      <c r="F65" s="276"/>
      <c r="G65" s="276"/>
      <c r="H65" s="276"/>
      <c r="I65" s="11"/>
      <c r="Q65" s="122"/>
      <c r="R65" s="27"/>
      <c r="S65" s="26" t="s">
        <v>2</v>
      </c>
      <c r="T65" s="16" t="s">
        <v>3</v>
      </c>
      <c r="U65" s="97">
        <v>2014126</v>
      </c>
      <c r="V65" s="97">
        <v>719524</v>
      </c>
      <c r="W65" s="97">
        <v>417596</v>
      </c>
      <c r="X65" s="97">
        <v>166630</v>
      </c>
      <c r="Y65" s="97">
        <v>299521</v>
      </c>
      <c r="Z65" s="347">
        <f>SUM(T65:Y65)</f>
        <v>3617397</v>
      </c>
      <c r="AA65" s="346">
        <v>102.07</v>
      </c>
    </row>
    <row r="66" spans="1:27" ht="18.75" customHeight="1">
      <c r="A66" s="64" t="s">
        <v>148</v>
      </c>
      <c r="B66" s="64"/>
      <c r="C66" s="85"/>
      <c r="D66" s="85"/>
      <c r="E66" s="85"/>
      <c r="F66" s="11"/>
      <c r="G66" s="39"/>
      <c r="H66" s="39"/>
      <c r="I66" s="276"/>
      <c r="Q66" s="149" t="s">
        <v>265</v>
      </c>
      <c r="R66" s="27"/>
      <c r="S66" s="26" t="s">
        <v>1</v>
      </c>
      <c r="T66" s="15">
        <v>141</v>
      </c>
      <c r="U66" s="348" t="s">
        <v>3</v>
      </c>
      <c r="V66" s="348" t="s">
        <v>3</v>
      </c>
      <c r="W66" s="348" t="s">
        <v>3</v>
      </c>
      <c r="X66" s="348" t="s">
        <v>3</v>
      </c>
      <c r="Y66" s="348" t="s">
        <v>3</v>
      </c>
      <c r="Z66" s="347">
        <f>SUM(T66:Y66)</f>
        <v>141</v>
      </c>
      <c r="AA66" s="346"/>
    </row>
    <row r="67" spans="17:27" ht="18.75" customHeight="1">
      <c r="Q67" s="334"/>
      <c r="R67" s="32"/>
      <c r="S67" s="33" t="s">
        <v>2</v>
      </c>
      <c r="T67" s="18">
        <v>4081</v>
      </c>
      <c r="U67" s="345" t="s">
        <v>3</v>
      </c>
      <c r="V67" s="345" t="s">
        <v>3</v>
      </c>
      <c r="W67" s="345" t="s">
        <v>3</v>
      </c>
      <c r="X67" s="345" t="s">
        <v>3</v>
      </c>
      <c r="Y67" s="345" t="s">
        <v>3</v>
      </c>
      <c r="Z67" s="344">
        <f>SUM(T67:Y67)</f>
        <v>4081</v>
      </c>
      <c r="AA67" s="343" t="s">
        <v>264</v>
      </c>
    </row>
    <row r="68" spans="17:27" ht="18.75" customHeight="1">
      <c r="Q68" s="59" t="s">
        <v>263</v>
      </c>
      <c r="R68" s="59"/>
      <c r="S68" s="59"/>
      <c r="T68" s="59"/>
      <c r="U68" s="59"/>
      <c r="V68" s="59"/>
      <c r="W68" s="11"/>
      <c r="X68" s="11"/>
      <c r="Y68" s="11"/>
      <c r="Z68" s="11"/>
      <c r="AA68" s="11"/>
    </row>
    <row r="69" spans="17:27" ht="18.75" customHeight="1">
      <c r="Q69" s="59" t="s">
        <v>223</v>
      </c>
      <c r="R69" s="59"/>
      <c r="S69" s="59"/>
      <c r="T69" s="59"/>
      <c r="U69" s="59"/>
      <c r="V69" s="59"/>
      <c r="W69" s="11"/>
      <c r="X69" s="11"/>
      <c r="Y69" s="11"/>
      <c r="Z69" s="11"/>
      <c r="AA69" s="11"/>
    </row>
  </sheetData>
  <sheetProtection/>
  <mergeCells count="90">
    <mergeCell ref="W48:W49"/>
    <mergeCell ref="X48:X49"/>
    <mergeCell ref="V48:V49"/>
    <mergeCell ref="Q58:Q59"/>
    <mergeCell ref="Q66:Q67"/>
    <mergeCell ref="Q56:Q57"/>
    <mergeCell ref="Q54:Q55"/>
    <mergeCell ref="Q45:AA45"/>
    <mergeCell ref="Q46:AA46"/>
    <mergeCell ref="Z48:Z49"/>
    <mergeCell ref="AA48:AA49"/>
    <mergeCell ref="Q50:Q51"/>
    <mergeCell ref="AA4:AA7"/>
    <mergeCell ref="Q1:AA1"/>
    <mergeCell ref="Q2:AA2"/>
    <mergeCell ref="Q60:Q61"/>
    <mergeCell ref="Q62:Q63"/>
    <mergeCell ref="Q64:Q65"/>
    <mergeCell ref="Y48:Y49"/>
    <mergeCell ref="Q52:Q53"/>
    <mergeCell ref="T48:T49"/>
    <mergeCell ref="U48:U49"/>
    <mergeCell ref="Q33:Q34"/>
    <mergeCell ref="Q35:Q36"/>
    <mergeCell ref="R4:S7"/>
    <mergeCell ref="R9:S9"/>
    <mergeCell ref="R10:S10"/>
    <mergeCell ref="R11:S11"/>
    <mergeCell ref="R12:S12"/>
    <mergeCell ref="R13:S13"/>
    <mergeCell ref="Q37:Q38"/>
    <mergeCell ref="Q27:Q28"/>
    <mergeCell ref="Q18:Z18"/>
    <mergeCell ref="Q39:Q40"/>
    <mergeCell ref="Q21:S21"/>
    <mergeCell ref="Q19:Z19"/>
    <mergeCell ref="Q29:Q30"/>
    <mergeCell ref="Q31:Q32"/>
    <mergeCell ref="Q22:Q24"/>
    <mergeCell ref="Q25:Q26"/>
    <mergeCell ref="V4:V7"/>
    <mergeCell ref="U4:U7"/>
    <mergeCell ref="Q4:Q7"/>
    <mergeCell ref="T4:T7"/>
    <mergeCell ref="W4:W7"/>
    <mergeCell ref="X4:X7"/>
    <mergeCell ref="Y4:Z5"/>
    <mergeCell ref="A64:B64"/>
    <mergeCell ref="A50:J50"/>
    <mergeCell ref="A51:J51"/>
    <mergeCell ref="D53:D55"/>
    <mergeCell ref="E53:E55"/>
    <mergeCell ref="F53:I53"/>
    <mergeCell ref="F54:G54"/>
    <mergeCell ref="H54:H55"/>
    <mergeCell ref="I54:I55"/>
    <mergeCell ref="J53:J55"/>
    <mergeCell ref="C53:C55"/>
    <mergeCell ref="A53:B55"/>
    <mergeCell ref="A56:B56"/>
    <mergeCell ref="A58:B58"/>
    <mergeCell ref="A60:B60"/>
    <mergeCell ref="A45:B45"/>
    <mergeCell ref="A40:B40"/>
    <mergeCell ref="A41:B41"/>
    <mergeCell ref="A62:B62"/>
    <mergeCell ref="A15:B15"/>
    <mergeCell ref="A16:B16"/>
    <mergeCell ref="A17:B17"/>
    <mergeCell ref="A42:B42"/>
    <mergeCell ref="A43:B43"/>
    <mergeCell ref="A44:B44"/>
    <mergeCell ref="A10:B10"/>
    <mergeCell ref="A7:B7"/>
    <mergeCell ref="A8:B8"/>
    <mergeCell ref="A9:B9"/>
    <mergeCell ref="J5:J6"/>
    <mergeCell ref="A39:B39"/>
    <mergeCell ref="A18:B18"/>
    <mergeCell ref="A11:B11"/>
    <mergeCell ref="A13:B13"/>
    <mergeCell ref="A14:B14"/>
    <mergeCell ref="A1:N1"/>
    <mergeCell ref="A2:N2"/>
    <mergeCell ref="C4:H4"/>
    <mergeCell ref="C5:C6"/>
    <mergeCell ref="I5:I6"/>
    <mergeCell ref="I4:N4"/>
    <mergeCell ref="A4:B6"/>
    <mergeCell ref="D5:D6"/>
  </mergeCells>
  <printOptions horizontalCentered="1" verticalCentered="1"/>
  <pageMargins left="0.5118110236220472" right="0.31496062992125984" top="0.5511811023622047" bottom="0.35433070866141736" header="0" footer="0"/>
  <pageSetup horizontalDpi="600" verticalDpi="600" orientation="landscape" paperSize="8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75"/>
  <sheetViews>
    <sheetView zoomScalePageLayoutView="0" workbookViewId="0" topLeftCell="A1">
      <selection activeCell="A1" sqref="A1:N1"/>
    </sheetView>
  </sheetViews>
  <sheetFormatPr defaultColWidth="8.796875" defaultRowHeight="18.75" customHeight="1"/>
  <cols>
    <col min="1" max="1" width="3.09765625" style="0" customWidth="1"/>
    <col min="2" max="2" width="10.59765625" style="0" customWidth="1"/>
    <col min="3" max="5" width="9.3984375" style="0" customWidth="1"/>
    <col min="6" max="6" width="1.8984375" style="0" customWidth="1"/>
    <col min="7" max="7" width="9.3984375" style="0" customWidth="1"/>
    <col min="8" max="10" width="10.59765625" style="0" customWidth="1"/>
    <col min="11" max="13" width="13.09765625" style="0" customWidth="1"/>
    <col min="14" max="14" width="10.59765625" style="0" customWidth="1"/>
    <col min="15" max="16" width="6.19921875" style="0" customWidth="1"/>
    <col min="17" max="17" width="3.09765625" style="0" customWidth="1"/>
    <col min="18" max="19" width="10.59765625" style="0" customWidth="1"/>
    <col min="20" max="22" width="9.3984375" style="0" customWidth="1"/>
    <col min="23" max="23" width="12" style="0" customWidth="1"/>
    <col min="24" max="25" width="9.3984375" style="0" customWidth="1"/>
    <col min="26" max="26" width="11.8984375" style="0" customWidth="1"/>
    <col min="27" max="28" width="9.3984375" style="0" customWidth="1"/>
    <col min="29" max="30" width="10.59765625" style="0" customWidth="1"/>
    <col min="31" max="34" width="9.3984375" style="0" customWidth="1"/>
    <col min="35" max="16384" width="11.8984375" style="0" customWidth="1"/>
  </cols>
  <sheetData>
    <row r="1" spans="1:35" ht="18.75" customHeight="1">
      <c r="A1" s="104" t="s">
        <v>354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Q1" s="104" t="s">
        <v>378</v>
      </c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</row>
    <row r="2" spans="1:35" ht="18.75" customHeight="1">
      <c r="A2" s="131" t="s">
        <v>353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Q2" s="148" t="s">
        <v>377</v>
      </c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</row>
    <row r="3" spans="1:35" ht="18.7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21" t="s">
        <v>352</v>
      </c>
      <c r="Q3" s="21"/>
      <c r="R3" s="21"/>
      <c r="S3" s="2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ht="18.75" customHeight="1">
      <c r="A4" s="275" t="s">
        <v>351</v>
      </c>
      <c r="B4" s="402"/>
      <c r="C4" s="363" t="s">
        <v>350</v>
      </c>
      <c r="D4" s="397"/>
      <c r="E4" s="401"/>
      <c r="F4" s="400" t="s">
        <v>349</v>
      </c>
      <c r="G4" s="330"/>
      <c r="H4" s="331" t="s">
        <v>348</v>
      </c>
      <c r="I4" s="293" t="s">
        <v>347</v>
      </c>
      <c r="J4" s="399"/>
      <c r="K4" s="398" t="s">
        <v>346</v>
      </c>
      <c r="L4" s="397"/>
      <c r="M4" s="397"/>
      <c r="N4" s="397"/>
      <c r="Q4" s="275" t="s">
        <v>351</v>
      </c>
      <c r="R4" s="402"/>
      <c r="S4" s="402" t="s">
        <v>376</v>
      </c>
      <c r="T4" s="421" t="s">
        <v>375</v>
      </c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2"/>
      <c r="AF4" s="422" t="s">
        <v>379</v>
      </c>
      <c r="AG4" s="420" t="s">
        <v>374</v>
      </c>
      <c r="AH4" s="420"/>
      <c r="AI4" s="419"/>
    </row>
    <row r="5" spans="1:35" ht="18.75" customHeight="1">
      <c r="A5" s="395"/>
      <c r="B5" s="326"/>
      <c r="C5" s="360"/>
      <c r="D5" s="396"/>
      <c r="E5" s="198"/>
      <c r="F5" s="394"/>
      <c r="G5" s="393"/>
      <c r="H5" s="325"/>
      <c r="I5" s="322"/>
      <c r="J5" s="265"/>
      <c r="K5" s="360"/>
      <c r="L5" s="396"/>
      <c r="M5" s="396"/>
      <c r="N5" s="396"/>
      <c r="Q5" s="395"/>
      <c r="R5" s="326"/>
      <c r="S5" s="326"/>
      <c r="T5" s="418" t="s">
        <v>373</v>
      </c>
      <c r="U5" s="418" t="s">
        <v>372</v>
      </c>
      <c r="V5" s="418" t="s">
        <v>371</v>
      </c>
      <c r="W5" s="416" t="s">
        <v>370</v>
      </c>
      <c r="X5" s="416" t="s">
        <v>369</v>
      </c>
      <c r="Y5" s="418" t="s">
        <v>368</v>
      </c>
      <c r="Z5" s="416" t="s">
        <v>367</v>
      </c>
      <c r="AA5" s="416" t="s">
        <v>366</v>
      </c>
      <c r="AB5" s="416" t="s">
        <v>365</v>
      </c>
      <c r="AC5" s="416" t="s">
        <v>364</v>
      </c>
      <c r="AD5" s="416" t="s">
        <v>363</v>
      </c>
      <c r="AE5" s="418" t="s">
        <v>362</v>
      </c>
      <c r="AF5" s="325"/>
      <c r="AG5" s="418" t="s">
        <v>361</v>
      </c>
      <c r="AH5" s="418" t="s">
        <v>360</v>
      </c>
      <c r="AI5" s="417" t="s">
        <v>359</v>
      </c>
    </row>
    <row r="6" spans="1:35" ht="18.75" customHeight="1">
      <c r="A6" s="395"/>
      <c r="B6" s="326"/>
      <c r="C6" s="270" t="s">
        <v>342</v>
      </c>
      <c r="D6" s="270" t="s">
        <v>345</v>
      </c>
      <c r="E6" s="270" t="s">
        <v>344</v>
      </c>
      <c r="F6" s="394"/>
      <c r="G6" s="393"/>
      <c r="H6" s="325"/>
      <c r="I6" s="392" t="s">
        <v>343</v>
      </c>
      <c r="J6" s="391" t="s">
        <v>340</v>
      </c>
      <c r="K6" s="390" t="s">
        <v>342</v>
      </c>
      <c r="L6" s="389" t="s">
        <v>341</v>
      </c>
      <c r="M6" s="388" t="s">
        <v>340</v>
      </c>
      <c r="N6" s="387" t="s">
        <v>339</v>
      </c>
      <c r="Q6" s="395"/>
      <c r="R6" s="326"/>
      <c r="S6" s="326"/>
      <c r="T6" s="415"/>
      <c r="U6" s="415"/>
      <c r="V6" s="415"/>
      <c r="W6" s="416"/>
      <c r="X6" s="416"/>
      <c r="Y6" s="415"/>
      <c r="Z6" s="416"/>
      <c r="AA6" s="416"/>
      <c r="AB6" s="416"/>
      <c r="AC6" s="416"/>
      <c r="AD6" s="416"/>
      <c r="AE6" s="415"/>
      <c r="AF6" s="325"/>
      <c r="AG6" s="415"/>
      <c r="AH6" s="415"/>
      <c r="AI6" s="414"/>
    </row>
    <row r="7" spans="1:35" ht="18.75" customHeight="1">
      <c r="A7" s="386"/>
      <c r="B7" s="324"/>
      <c r="C7" s="323"/>
      <c r="D7" s="323"/>
      <c r="E7" s="323"/>
      <c r="F7" s="329"/>
      <c r="G7" s="328"/>
      <c r="H7" s="287"/>
      <c r="I7" s="324"/>
      <c r="J7" s="360"/>
      <c r="K7" s="323"/>
      <c r="L7" s="287"/>
      <c r="M7" s="323"/>
      <c r="N7" s="360"/>
      <c r="Q7" s="386"/>
      <c r="R7" s="324"/>
      <c r="S7" s="324"/>
      <c r="T7" s="415"/>
      <c r="U7" s="415"/>
      <c r="V7" s="415"/>
      <c r="W7" s="416"/>
      <c r="X7" s="416"/>
      <c r="Y7" s="415"/>
      <c r="Z7" s="416"/>
      <c r="AA7" s="416"/>
      <c r="AB7" s="416"/>
      <c r="AC7" s="416"/>
      <c r="AD7" s="416"/>
      <c r="AE7" s="415"/>
      <c r="AF7" s="287"/>
      <c r="AG7" s="415"/>
      <c r="AH7" s="415"/>
      <c r="AI7" s="414"/>
    </row>
    <row r="8" spans="1:35" ht="18.75" customHeight="1">
      <c r="A8" s="385" t="s">
        <v>338</v>
      </c>
      <c r="B8" s="384"/>
      <c r="C8" s="383">
        <f>SUM(D8:E8)</f>
        <v>222809</v>
      </c>
      <c r="D8" s="239">
        <v>90582</v>
      </c>
      <c r="E8" s="239">
        <v>132227</v>
      </c>
      <c r="F8" s="239"/>
      <c r="G8" s="239">
        <v>2940</v>
      </c>
      <c r="H8" s="239">
        <v>27470</v>
      </c>
      <c r="I8" s="239">
        <v>142903</v>
      </c>
      <c r="J8" s="239">
        <v>87041</v>
      </c>
      <c r="K8" s="382">
        <f>SUM(L8:N8)</f>
        <v>40005167</v>
      </c>
      <c r="L8" s="239">
        <v>12329150</v>
      </c>
      <c r="M8" s="239">
        <v>27464156</v>
      </c>
      <c r="N8" s="241">
        <v>211861</v>
      </c>
      <c r="Q8" s="385" t="s">
        <v>338</v>
      </c>
      <c r="R8" s="384"/>
      <c r="S8" s="413">
        <f>SUM(T8:AI8)</f>
        <v>2371</v>
      </c>
      <c r="T8" s="412">
        <v>121</v>
      </c>
      <c r="U8" s="412">
        <v>47</v>
      </c>
      <c r="V8" s="412">
        <v>351</v>
      </c>
      <c r="W8" s="412">
        <v>145</v>
      </c>
      <c r="X8" s="412">
        <v>917</v>
      </c>
      <c r="Y8" s="412">
        <v>112</v>
      </c>
      <c r="Z8" s="412">
        <v>61</v>
      </c>
      <c r="AA8" s="412">
        <v>44</v>
      </c>
      <c r="AB8" s="412">
        <v>86</v>
      </c>
      <c r="AC8" s="412">
        <v>23</v>
      </c>
      <c r="AD8" s="412">
        <v>1</v>
      </c>
      <c r="AE8" s="412">
        <v>82</v>
      </c>
      <c r="AF8" s="412">
        <v>248</v>
      </c>
      <c r="AG8" s="412">
        <v>40</v>
      </c>
      <c r="AH8" s="412">
        <v>31</v>
      </c>
      <c r="AI8" s="412">
        <v>62</v>
      </c>
    </row>
    <row r="9" spans="1:35" ht="18.75" customHeight="1">
      <c r="A9" s="381" t="s">
        <v>183</v>
      </c>
      <c r="B9" s="372"/>
      <c r="C9" s="371">
        <f>SUM(C11:C20,C23,C29,C39,C46,C52,C60,C66)</f>
        <v>228294</v>
      </c>
      <c r="D9" s="370">
        <f>SUM(D11:D20,D23,D29,D39,D46,D52,D60,D66)</f>
        <v>92814</v>
      </c>
      <c r="E9" s="370">
        <f>SUM(E11:E20,E23,E29,E39,E46,E52,E60,E66)</f>
        <v>135480</v>
      </c>
      <c r="F9" s="370"/>
      <c r="G9" s="370">
        <v>2837</v>
      </c>
      <c r="H9" s="370">
        <f>SUM(H11:H20,H23,H29,H39,H46,H52,H60,H66)</f>
        <v>31239</v>
      </c>
      <c r="I9" s="370">
        <f>SUM(I11:I20,I23,I29,I39,I46,I52,I60,I66)</f>
        <v>181749</v>
      </c>
      <c r="J9" s="370">
        <f>SUM(J11:J20,J23,J29,J39,J46,J52,J60,J66)</f>
        <v>96159</v>
      </c>
      <c r="K9" s="370">
        <f>SUM(K11:K20,K23,K29,K39,K46,K52,K60,K66)</f>
        <v>48835822</v>
      </c>
      <c r="L9" s="370">
        <v>16998627</v>
      </c>
      <c r="M9" s="370">
        <f>SUM(M11:M20,M23,M29,M39,M46,M52,M60,M66)</f>
        <v>31485880</v>
      </c>
      <c r="N9" s="370">
        <v>351318</v>
      </c>
      <c r="Q9" s="300" t="s">
        <v>183</v>
      </c>
      <c r="R9" s="411"/>
      <c r="S9" s="370">
        <f>SUM(S11:S20,S23,S29,S39,S46,S52,S60,S66)</f>
        <v>2499</v>
      </c>
      <c r="T9" s="370">
        <f>SUM(T11:T20,T23,T29,T39,T46,T52,T60,T66)</f>
        <v>130</v>
      </c>
      <c r="U9" s="370">
        <f>SUM(U11:U20,U23,U29,U39,U46,U52,U60,U66)</f>
        <v>44</v>
      </c>
      <c r="V9" s="370">
        <f>SUM(V11:V20,V23,V29,V39,V46,V52,V60,V66)</f>
        <v>362</v>
      </c>
      <c r="W9" s="370">
        <f>SUM(W11:W20,W23,W29,W39,W46,W52,W60,W66)</f>
        <v>154</v>
      </c>
      <c r="X9" s="370">
        <f>SUM(X11:X20,X23,X29,X39,X46,X52,X60,X66)</f>
        <v>968</v>
      </c>
      <c r="Y9" s="370">
        <f>SUM(Y11:Y20,Y23,Y29,Y39,Y46,Y52,Y60,Y66)</f>
        <v>123</v>
      </c>
      <c r="Z9" s="370">
        <f>SUM(Z11:Z20,Z23,Z29,Z39,Z46,Z52,Z60,Z66)</f>
        <v>66</v>
      </c>
      <c r="AA9" s="370">
        <f>SUM(AA11:AA20,AA23,AA29,AA39,AA46,AA52,AA60,AA66)</f>
        <v>47</v>
      </c>
      <c r="AB9" s="370">
        <f>SUM(AB11:AB20,AB23,AB29,AB39,AB46,AB52,AB60,AB66)</f>
        <v>87</v>
      </c>
      <c r="AC9" s="370">
        <f>SUM(AC11:AC20,AC23,AC29,AC39,AC46,AC52,AC60,AC66)</f>
        <v>31</v>
      </c>
      <c r="AD9" s="370">
        <f>SUM(AD11:AD20,AD23,AD29,AD39,AD46,AD52,AD60,AD66)</f>
        <v>3</v>
      </c>
      <c r="AE9" s="370">
        <f>SUM(AE11:AE20,AE23,AE29,AE39,AE46,AE52,AE60,AE66)</f>
        <v>91</v>
      </c>
      <c r="AF9" s="370">
        <f>SUM(AF11:AF20,AF23,AF29,AF39,AF46,AF52,AF60,AF66)</f>
        <v>256</v>
      </c>
      <c r="AG9" s="370">
        <f>SUM(AG11:AG20,AG23,AG29,AG39,AG46,AG52,AG60,AG66)</f>
        <v>43</v>
      </c>
      <c r="AH9" s="370">
        <f>SUM(AH11:AH20,AH23,AH29,AH39,AH46,AH52,AH60,AH66)</f>
        <v>34</v>
      </c>
      <c r="AI9" s="370">
        <f>SUM(AI11:AI20,AI23,AI29,AI39,AI46,AI52,AI60,AI66)</f>
        <v>60</v>
      </c>
    </row>
    <row r="10" spans="1:35" ht="18.75" customHeight="1">
      <c r="A10" s="81"/>
      <c r="B10" s="379"/>
      <c r="C10" s="378"/>
      <c r="D10" s="378"/>
      <c r="E10" s="378"/>
      <c r="F10" s="378"/>
      <c r="G10" s="378"/>
      <c r="H10" s="378"/>
      <c r="I10" s="378"/>
      <c r="J10" s="378"/>
      <c r="K10" s="378"/>
      <c r="L10" s="378"/>
      <c r="M10" s="378"/>
      <c r="N10" s="378"/>
      <c r="Q10" s="81"/>
      <c r="R10" s="379"/>
      <c r="S10" s="374"/>
      <c r="T10" s="374"/>
      <c r="U10" s="374"/>
      <c r="V10" s="374"/>
      <c r="W10" s="374"/>
      <c r="X10" s="374"/>
      <c r="Y10" s="374"/>
      <c r="Z10" s="374"/>
      <c r="AA10" s="374"/>
      <c r="AB10" s="374"/>
      <c r="AC10" s="374"/>
      <c r="AD10" s="374"/>
      <c r="AE10" s="374"/>
      <c r="AF10" s="374"/>
      <c r="AG10" s="374"/>
      <c r="AH10" s="374"/>
      <c r="AI10" s="374"/>
    </row>
    <row r="11" spans="1:35" ht="18.75" customHeight="1">
      <c r="A11" s="373" t="s">
        <v>337</v>
      </c>
      <c r="B11" s="372"/>
      <c r="C11" s="371">
        <f>SUM(D11:E11)</f>
        <v>75501</v>
      </c>
      <c r="D11" s="380">
        <v>30622</v>
      </c>
      <c r="E11" s="380">
        <v>44879</v>
      </c>
      <c r="F11" s="380"/>
      <c r="G11" s="380">
        <v>3150</v>
      </c>
      <c r="H11" s="380">
        <v>11081</v>
      </c>
      <c r="I11" s="380">
        <v>64668</v>
      </c>
      <c r="J11" s="380">
        <v>34250</v>
      </c>
      <c r="K11" s="370">
        <f>SUM(L11:N11)</f>
        <v>17054166</v>
      </c>
      <c r="L11" s="370">
        <v>5960581</v>
      </c>
      <c r="M11" s="370">
        <v>10953768</v>
      </c>
      <c r="N11" s="246">
        <v>139817</v>
      </c>
      <c r="Q11" s="373" t="s">
        <v>337</v>
      </c>
      <c r="R11" s="372"/>
      <c r="S11" s="410">
        <f>SUM(T11:AI11)</f>
        <v>1021</v>
      </c>
      <c r="T11" s="378">
        <v>51</v>
      </c>
      <c r="U11" s="378">
        <v>12</v>
      </c>
      <c r="V11" s="378">
        <v>149</v>
      </c>
      <c r="W11" s="378">
        <v>64</v>
      </c>
      <c r="X11" s="378">
        <v>426</v>
      </c>
      <c r="Y11" s="378">
        <v>51</v>
      </c>
      <c r="Z11" s="378">
        <v>25</v>
      </c>
      <c r="AA11" s="378">
        <v>14</v>
      </c>
      <c r="AB11" s="378">
        <v>33</v>
      </c>
      <c r="AC11" s="378">
        <v>9</v>
      </c>
      <c r="AD11" s="378">
        <v>1</v>
      </c>
      <c r="AE11" s="378">
        <v>45</v>
      </c>
      <c r="AF11" s="378">
        <v>90</v>
      </c>
      <c r="AG11" s="378">
        <v>14</v>
      </c>
      <c r="AH11" s="378">
        <v>10</v>
      </c>
      <c r="AI11" s="378">
        <v>27</v>
      </c>
    </row>
    <row r="12" spans="1:35" ht="18.75" customHeight="1">
      <c r="A12" s="373" t="s">
        <v>336</v>
      </c>
      <c r="B12" s="377"/>
      <c r="C12" s="371">
        <f>SUM(D12:E12)</f>
        <v>10723</v>
      </c>
      <c r="D12" s="370">
        <v>4248</v>
      </c>
      <c r="E12" s="370">
        <v>6475</v>
      </c>
      <c r="F12" s="370"/>
      <c r="G12" s="370">
        <v>2730</v>
      </c>
      <c r="H12" s="370">
        <v>1319</v>
      </c>
      <c r="I12" s="370">
        <v>6913</v>
      </c>
      <c r="J12" s="370">
        <v>4171</v>
      </c>
      <c r="K12" s="370">
        <v>1911295</v>
      </c>
      <c r="L12" s="370">
        <v>578082</v>
      </c>
      <c r="M12" s="370">
        <v>1320000</v>
      </c>
      <c r="N12" s="246">
        <v>13212</v>
      </c>
      <c r="Q12" s="373" t="s">
        <v>336</v>
      </c>
      <c r="R12" s="377"/>
      <c r="S12" s="410">
        <f>SUM(T12:AI12)</f>
        <v>127</v>
      </c>
      <c r="T12" s="378">
        <v>6</v>
      </c>
      <c r="U12" s="378">
        <v>2</v>
      </c>
      <c r="V12" s="378">
        <v>16</v>
      </c>
      <c r="W12" s="378">
        <v>8</v>
      </c>
      <c r="X12" s="378">
        <v>53</v>
      </c>
      <c r="Y12" s="378">
        <v>3</v>
      </c>
      <c r="Z12" s="378">
        <v>4</v>
      </c>
      <c r="AA12" s="378">
        <v>2</v>
      </c>
      <c r="AB12" s="378">
        <v>6</v>
      </c>
      <c r="AC12" s="407" t="s">
        <v>3</v>
      </c>
      <c r="AD12" s="407" t="s">
        <v>3</v>
      </c>
      <c r="AE12" s="378">
        <v>5</v>
      </c>
      <c r="AF12" s="378">
        <v>14</v>
      </c>
      <c r="AG12" s="378">
        <v>2</v>
      </c>
      <c r="AH12" s="378">
        <v>1</v>
      </c>
      <c r="AI12" s="378">
        <v>5</v>
      </c>
    </row>
    <row r="13" spans="1:35" ht="18.75" customHeight="1">
      <c r="A13" s="373" t="s">
        <v>335</v>
      </c>
      <c r="B13" s="377"/>
      <c r="C13" s="371">
        <f>SUM(D13:E13)</f>
        <v>20633</v>
      </c>
      <c r="D13" s="380">
        <v>8489</v>
      </c>
      <c r="E13" s="380">
        <v>12144</v>
      </c>
      <c r="F13" s="380"/>
      <c r="G13" s="380">
        <v>2800</v>
      </c>
      <c r="H13" s="380">
        <v>2899</v>
      </c>
      <c r="I13" s="380">
        <v>19826</v>
      </c>
      <c r="J13" s="380">
        <v>7558</v>
      </c>
      <c r="K13" s="370">
        <f>SUM(L13:N13)</f>
        <v>4381281</v>
      </c>
      <c r="L13" s="370">
        <v>1981731</v>
      </c>
      <c r="M13" s="370">
        <v>2372691</v>
      </c>
      <c r="N13" s="246">
        <v>26859</v>
      </c>
      <c r="Q13" s="373" t="s">
        <v>335</v>
      </c>
      <c r="R13" s="377"/>
      <c r="S13" s="410">
        <f>SUM(T13:AI13)</f>
        <v>215</v>
      </c>
      <c r="T13" s="378">
        <v>9</v>
      </c>
      <c r="U13" s="378">
        <v>4</v>
      </c>
      <c r="V13" s="378">
        <v>31</v>
      </c>
      <c r="W13" s="378">
        <v>13</v>
      </c>
      <c r="X13" s="378">
        <v>84</v>
      </c>
      <c r="Y13" s="378">
        <v>11</v>
      </c>
      <c r="Z13" s="378">
        <v>7</v>
      </c>
      <c r="AA13" s="378">
        <v>4</v>
      </c>
      <c r="AB13" s="378">
        <v>7</v>
      </c>
      <c r="AC13" s="378">
        <v>3</v>
      </c>
      <c r="AD13" s="407" t="s">
        <v>3</v>
      </c>
      <c r="AE13" s="378">
        <v>9</v>
      </c>
      <c r="AF13" s="378">
        <v>21</v>
      </c>
      <c r="AG13" s="378">
        <v>4</v>
      </c>
      <c r="AH13" s="378">
        <v>3</v>
      </c>
      <c r="AI13" s="378">
        <v>5</v>
      </c>
    </row>
    <row r="14" spans="1:35" ht="18.75" customHeight="1">
      <c r="A14" s="373" t="s">
        <v>334</v>
      </c>
      <c r="B14" s="377"/>
      <c r="C14" s="371">
        <f>SUM(D14:E14)</f>
        <v>7844</v>
      </c>
      <c r="D14" s="380">
        <v>3190</v>
      </c>
      <c r="E14" s="380">
        <v>4654</v>
      </c>
      <c r="F14" s="380"/>
      <c r="G14" s="380">
        <v>2975</v>
      </c>
      <c r="H14" s="380">
        <v>916</v>
      </c>
      <c r="I14" s="380">
        <v>5692</v>
      </c>
      <c r="J14" s="380">
        <v>3154</v>
      </c>
      <c r="K14" s="370">
        <f>SUM(L14:N14)</f>
        <v>1399743</v>
      </c>
      <c r="L14" s="370">
        <v>402516</v>
      </c>
      <c r="M14" s="370">
        <v>986719</v>
      </c>
      <c r="N14" s="246">
        <v>10508</v>
      </c>
      <c r="Q14" s="373" t="s">
        <v>334</v>
      </c>
      <c r="R14" s="377"/>
      <c r="S14" s="410">
        <f>SUM(T14:AI14)</f>
        <v>46</v>
      </c>
      <c r="T14" s="378">
        <v>4</v>
      </c>
      <c r="U14" s="378">
        <v>1</v>
      </c>
      <c r="V14" s="378">
        <v>8</v>
      </c>
      <c r="W14" s="378">
        <v>3</v>
      </c>
      <c r="X14" s="378">
        <v>19</v>
      </c>
      <c r="Y14" s="378">
        <v>2</v>
      </c>
      <c r="Z14" s="378">
        <v>1</v>
      </c>
      <c r="AA14" s="378">
        <v>1</v>
      </c>
      <c r="AB14" s="378">
        <v>1</v>
      </c>
      <c r="AC14" s="407" t="s">
        <v>3</v>
      </c>
      <c r="AD14" s="407" t="s">
        <v>3</v>
      </c>
      <c r="AE14" s="407" t="s">
        <v>3</v>
      </c>
      <c r="AF14" s="378">
        <v>4</v>
      </c>
      <c r="AG14" s="378">
        <v>1</v>
      </c>
      <c r="AH14" s="378">
        <v>1</v>
      </c>
      <c r="AI14" s="407" t="s">
        <v>3</v>
      </c>
    </row>
    <row r="15" spans="1:35" ht="18.75" customHeight="1">
      <c r="A15" s="373" t="s">
        <v>333</v>
      </c>
      <c r="B15" s="377"/>
      <c r="C15" s="371">
        <f>SUM(D15:E15)</f>
        <v>6845</v>
      </c>
      <c r="D15" s="380">
        <v>2764</v>
      </c>
      <c r="E15" s="380">
        <v>4081</v>
      </c>
      <c r="F15" s="380"/>
      <c r="G15" s="380">
        <v>2600</v>
      </c>
      <c r="H15" s="380">
        <v>1030</v>
      </c>
      <c r="I15" s="380">
        <v>7938</v>
      </c>
      <c r="J15" s="380">
        <v>2331</v>
      </c>
      <c r="K15" s="370">
        <f>SUM(L15:N15)</f>
        <v>1383235</v>
      </c>
      <c r="L15" s="370">
        <v>636300</v>
      </c>
      <c r="M15" s="370">
        <v>738181</v>
      </c>
      <c r="N15" s="246">
        <v>8754</v>
      </c>
      <c r="Q15" s="373" t="s">
        <v>333</v>
      </c>
      <c r="R15" s="377"/>
      <c r="S15" s="410">
        <f>SUM(T15:AI15)</f>
        <v>35</v>
      </c>
      <c r="T15" s="378">
        <v>2</v>
      </c>
      <c r="U15" s="378">
        <v>2</v>
      </c>
      <c r="V15" s="378">
        <v>3</v>
      </c>
      <c r="W15" s="378">
        <v>2</v>
      </c>
      <c r="X15" s="378">
        <v>11</v>
      </c>
      <c r="Y15" s="378">
        <v>4</v>
      </c>
      <c r="Z15" s="407" t="s">
        <v>3</v>
      </c>
      <c r="AA15" s="378">
        <v>1</v>
      </c>
      <c r="AB15" s="407" t="s">
        <v>3</v>
      </c>
      <c r="AC15" s="407">
        <v>1</v>
      </c>
      <c r="AD15" s="407" t="s">
        <v>3</v>
      </c>
      <c r="AE15" s="378">
        <v>3</v>
      </c>
      <c r="AF15" s="378">
        <v>4</v>
      </c>
      <c r="AG15" s="378">
        <v>1</v>
      </c>
      <c r="AH15" s="407" t="s">
        <v>3</v>
      </c>
      <c r="AI15" s="378">
        <v>1</v>
      </c>
    </row>
    <row r="16" spans="1:35" ht="18.75" customHeight="1">
      <c r="A16" s="373" t="s">
        <v>332</v>
      </c>
      <c r="B16" s="377"/>
      <c r="C16" s="371">
        <f>SUM(D16:E16)</f>
        <v>14092</v>
      </c>
      <c r="D16" s="380">
        <v>5573</v>
      </c>
      <c r="E16" s="380">
        <v>8519</v>
      </c>
      <c r="F16" s="380"/>
      <c r="G16" s="380">
        <v>3250</v>
      </c>
      <c r="H16" s="380">
        <v>1824</v>
      </c>
      <c r="I16" s="380">
        <v>10265</v>
      </c>
      <c r="J16" s="380">
        <v>5911</v>
      </c>
      <c r="K16" s="370">
        <f>SUM(L16:N16)</f>
        <v>2836069</v>
      </c>
      <c r="L16" s="370">
        <v>913873</v>
      </c>
      <c r="M16" s="370">
        <v>1899247</v>
      </c>
      <c r="N16" s="246">
        <v>22949</v>
      </c>
      <c r="Q16" s="373" t="s">
        <v>332</v>
      </c>
      <c r="R16" s="377"/>
      <c r="S16" s="410">
        <f>SUM(T16:AI16)</f>
        <v>139</v>
      </c>
      <c r="T16" s="378">
        <v>5</v>
      </c>
      <c r="U16" s="378">
        <v>2</v>
      </c>
      <c r="V16" s="378">
        <v>17</v>
      </c>
      <c r="W16" s="378">
        <v>9</v>
      </c>
      <c r="X16" s="378">
        <v>52</v>
      </c>
      <c r="Y16" s="378">
        <v>6</v>
      </c>
      <c r="Z16" s="378">
        <v>7</v>
      </c>
      <c r="AA16" s="378">
        <v>3</v>
      </c>
      <c r="AB16" s="378">
        <v>5</v>
      </c>
      <c r="AC16" s="378">
        <v>5</v>
      </c>
      <c r="AD16" s="407">
        <v>1</v>
      </c>
      <c r="AE16" s="378">
        <v>2</v>
      </c>
      <c r="AF16" s="378">
        <v>17</v>
      </c>
      <c r="AG16" s="378">
        <v>2</v>
      </c>
      <c r="AH16" s="378">
        <v>4</v>
      </c>
      <c r="AI16" s="378">
        <v>2</v>
      </c>
    </row>
    <row r="17" spans="1:35" ht="18.75" customHeight="1">
      <c r="A17" s="373" t="s">
        <v>331</v>
      </c>
      <c r="B17" s="377"/>
      <c r="C17" s="371">
        <f>SUM(D17:E17)</f>
        <v>6319</v>
      </c>
      <c r="D17" s="380">
        <v>2560</v>
      </c>
      <c r="E17" s="380">
        <v>3759</v>
      </c>
      <c r="F17" s="380"/>
      <c r="G17" s="380">
        <v>2800</v>
      </c>
      <c r="H17" s="380">
        <v>733</v>
      </c>
      <c r="I17" s="380">
        <v>4268</v>
      </c>
      <c r="J17" s="380">
        <v>2289</v>
      </c>
      <c r="K17" s="370">
        <f>SUM(L17:N17)</f>
        <v>1148084</v>
      </c>
      <c r="L17" s="370">
        <v>427661</v>
      </c>
      <c r="M17" s="370">
        <v>713718</v>
      </c>
      <c r="N17" s="246">
        <v>6705</v>
      </c>
      <c r="Q17" s="373" t="s">
        <v>331</v>
      </c>
      <c r="R17" s="377"/>
      <c r="S17" s="410">
        <f>SUM(T17:AI17)</f>
        <v>82</v>
      </c>
      <c r="T17" s="378">
        <v>4</v>
      </c>
      <c r="U17" s="378">
        <v>2</v>
      </c>
      <c r="V17" s="378">
        <v>13</v>
      </c>
      <c r="W17" s="378">
        <v>8</v>
      </c>
      <c r="X17" s="378">
        <v>35</v>
      </c>
      <c r="Y17" s="378">
        <v>3</v>
      </c>
      <c r="Z17" s="378">
        <v>3</v>
      </c>
      <c r="AA17" s="378">
        <v>1</v>
      </c>
      <c r="AB17" s="378">
        <v>1</v>
      </c>
      <c r="AC17" s="407" t="s">
        <v>3</v>
      </c>
      <c r="AD17" s="407">
        <v>1</v>
      </c>
      <c r="AE17" s="378">
        <v>3</v>
      </c>
      <c r="AF17" s="378">
        <v>6</v>
      </c>
      <c r="AG17" s="378">
        <v>1</v>
      </c>
      <c r="AH17" s="378">
        <v>1</v>
      </c>
      <c r="AI17" s="407" t="s">
        <v>3</v>
      </c>
    </row>
    <row r="18" spans="1:35" ht="18.75" customHeight="1">
      <c r="A18" s="373" t="s">
        <v>330</v>
      </c>
      <c r="B18" s="377"/>
      <c r="C18" s="371">
        <f>SUM(D18:E18)</f>
        <v>9995</v>
      </c>
      <c r="D18" s="380">
        <v>4139</v>
      </c>
      <c r="E18" s="380">
        <v>5856</v>
      </c>
      <c r="F18" s="380"/>
      <c r="G18" s="380">
        <v>2605</v>
      </c>
      <c r="H18" s="380">
        <v>1329</v>
      </c>
      <c r="I18" s="380">
        <v>8089</v>
      </c>
      <c r="J18" s="380">
        <v>4241</v>
      </c>
      <c r="K18" s="370">
        <v>2217230</v>
      </c>
      <c r="L18" s="370">
        <v>791547</v>
      </c>
      <c r="M18" s="370">
        <v>1413310</v>
      </c>
      <c r="N18" s="246">
        <v>12372</v>
      </c>
      <c r="Q18" s="373" t="s">
        <v>330</v>
      </c>
      <c r="R18" s="377"/>
      <c r="S18" s="410">
        <f>SUM(T18:AI18)</f>
        <v>106</v>
      </c>
      <c r="T18" s="378">
        <v>4</v>
      </c>
      <c r="U18" s="378">
        <v>1</v>
      </c>
      <c r="V18" s="378">
        <v>21</v>
      </c>
      <c r="W18" s="378">
        <v>10</v>
      </c>
      <c r="X18" s="378">
        <v>46</v>
      </c>
      <c r="Y18" s="378">
        <v>4</v>
      </c>
      <c r="Z18" s="378">
        <v>1</v>
      </c>
      <c r="AA18" s="378">
        <v>2</v>
      </c>
      <c r="AB18" s="378">
        <v>2</v>
      </c>
      <c r="AC18" s="378">
        <v>1</v>
      </c>
      <c r="AD18" s="407" t="s">
        <v>3</v>
      </c>
      <c r="AE18" s="378">
        <v>1</v>
      </c>
      <c r="AF18" s="378">
        <v>9</v>
      </c>
      <c r="AG18" s="378">
        <v>2</v>
      </c>
      <c r="AH18" s="378">
        <v>1</v>
      </c>
      <c r="AI18" s="378">
        <v>1</v>
      </c>
    </row>
    <row r="19" spans="1:35" ht="18.75" customHeight="1">
      <c r="A19" s="81"/>
      <c r="B19" s="379"/>
      <c r="C19" s="378"/>
      <c r="D19" s="378"/>
      <c r="E19" s="378"/>
      <c r="F19" s="378"/>
      <c r="G19" s="378"/>
      <c r="H19" s="378"/>
      <c r="I19" s="378"/>
      <c r="J19" s="378"/>
      <c r="K19" s="378"/>
      <c r="L19" s="378"/>
      <c r="M19" s="378"/>
      <c r="N19" s="378"/>
      <c r="Q19" s="81"/>
      <c r="R19" s="379"/>
      <c r="S19" s="378"/>
      <c r="T19" s="378"/>
      <c r="U19" s="378"/>
      <c r="V19" s="378"/>
      <c r="W19" s="378"/>
      <c r="X19" s="378"/>
      <c r="Y19" s="378"/>
      <c r="Z19" s="378"/>
      <c r="AA19" s="378"/>
      <c r="AB19" s="378"/>
      <c r="AC19" s="378"/>
      <c r="AD19" s="378"/>
      <c r="AE19" s="378"/>
      <c r="AF19" s="378"/>
      <c r="AG19" s="378"/>
      <c r="AH19" s="378"/>
      <c r="AI19" s="378"/>
    </row>
    <row r="20" spans="1:35" ht="18.75" customHeight="1">
      <c r="A20" s="373" t="s">
        <v>329</v>
      </c>
      <c r="B20" s="377"/>
      <c r="C20" s="371">
        <f>SUM(C21)</f>
        <v>2571</v>
      </c>
      <c r="D20" s="370">
        <f>SUM(D21)</f>
        <v>1024</v>
      </c>
      <c r="E20" s="370">
        <f>SUM(E21)</f>
        <v>1547</v>
      </c>
      <c r="F20" s="370"/>
      <c r="G20" s="370">
        <f>AVERAGE(G21)</f>
        <v>3200</v>
      </c>
      <c r="H20" s="370">
        <f>SUM(H21)</f>
        <v>375</v>
      </c>
      <c r="I20" s="370">
        <f>SUM(I21)</f>
        <v>2486</v>
      </c>
      <c r="J20" s="370">
        <f>SUM(J21)</f>
        <v>1287</v>
      </c>
      <c r="K20" s="370">
        <f>SUM(K21)</f>
        <v>656124</v>
      </c>
      <c r="L20" s="370">
        <f>SUM(L21)</f>
        <v>235452</v>
      </c>
      <c r="M20" s="370">
        <f>SUM(M21)</f>
        <v>416089</v>
      </c>
      <c r="N20" s="370">
        <f>SUM(N21)</f>
        <v>4583</v>
      </c>
      <c r="Q20" s="373" t="s">
        <v>329</v>
      </c>
      <c r="R20" s="377"/>
      <c r="S20" s="371">
        <f>SUM(S21)</f>
        <v>25</v>
      </c>
      <c r="T20" s="370">
        <f>SUM(T21)</f>
        <v>3</v>
      </c>
      <c r="U20" s="370">
        <f>SUM(U21)</f>
        <v>1</v>
      </c>
      <c r="V20" s="370">
        <f>SUM(V21)</f>
        <v>2</v>
      </c>
      <c r="W20" s="407" t="s">
        <v>3</v>
      </c>
      <c r="X20" s="370">
        <f>SUM(X21)</f>
        <v>6</v>
      </c>
      <c r="Y20" s="370">
        <f>SUM(Y21)</f>
        <v>2</v>
      </c>
      <c r="Z20" s="370">
        <f>SUM(Z21)</f>
        <v>1</v>
      </c>
      <c r="AA20" s="370">
        <f>SUM(AA21)</f>
        <v>1</v>
      </c>
      <c r="AB20" s="370">
        <f>SUM(AB21)</f>
        <v>1</v>
      </c>
      <c r="AC20" s="370">
        <f>SUM(AC21)</f>
        <v>2</v>
      </c>
      <c r="AD20" s="407" t="s">
        <v>3</v>
      </c>
      <c r="AE20" s="407" t="s">
        <v>3</v>
      </c>
      <c r="AF20" s="370">
        <f>SUM(AF21)</f>
        <v>4</v>
      </c>
      <c r="AG20" s="370">
        <f>SUM(AG21)</f>
        <v>1</v>
      </c>
      <c r="AH20" s="370">
        <f>SUM(AH21)</f>
        <v>1</v>
      </c>
      <c r="AI20" s="407" t="s">
        <v>3</v>
      </c>
    </row>
    <row r="21" spans="1:35" ht="18.75" customHeight="1">
      <c r="A21" s="59"/>
      <c r="B21" s="26" t="s">
        <v>328</v>
      </c>
      <c r="C21" s="376">
        <f>SUM(D21:E21)</f>
        <v>2571</v>
      </c>
      <c r="D21" s="186">
        <v>1024</v>
      </c>
      <c r="E21" s="186">
        <v>1547</v>
      </c>
      <c r="F21" s="186"/>
      <c r="G21" s="186">
        <v>3200</v>
      </c>
      <c r="H21" s="186">
        <v>375</v>
      </c>
      <c r="I21" s="186">
        <v>2486</v>
      </c>
      <c r="J21" s="186">
        <v>1287</v>
      </c>
      <c r="K21" s="239">
        <f>SUM(L21:N21)</f>
        <v>656124</v>
      </c>
      <c r="L21" s="239">
        <v>235452</v>
      </c>
      <c r="M21" s="239">
        <v>416089</v>
      </c>
      <c r="N21" s="241">
        <v>4583</v>
      </c>
      <c r="Q21" s="59"/>
      <c r="R21" s="26" t="s">
        <v>328</v>
      </c>
      <c r="S21" s="409">
        <f>SUM(T21:AI21)</f>
        <v>25</v>
      </c>
      <c r="T21" s="374">
        <v>3</v>
      </c>
      <c r="U21" s="374">
        <v>1</v>
      </c>
      <c r="V21" s="374">
        <v>2</v>
      </c>
      <c r="W21" s="408" t="s">
        <v>3</v>
      </c>
      <c r="X21" s="374">
        <v>6</v>
      </c>
      <c r="Y21" s="374">
        <v>2</v>
      </c>
      <c r="Z21" s="374">
        <v>1</v>
      </c>
      <c r="AA21" s="374">
        <v>1</v>
      </c>
      <c r="AB21" s="374">
        <v>1</v>
      </c>
      <c r="AC21" s="374">
        <v>2</v>
      </c>
      <c r="AD21" s="408" t="s">
        <v>3</v>
      </c>
      <c r="AE21" s="408" t="s">
        <v>3</v>
      </c>
      <c r="AF21" s="374">
        <v>4</v>
      </c>
      <c r="AG21" s="374">
        <v>1</v>
      </c>
      <c r="AH21" s="374">
        <v>1</v>
      </c>
      <c r="AI21" s="408" t="s">
        <v>3</v>
      </c>
    </row>
    <row r="22" spans="1:35" ht="18.75" customHeight="1">
      <c r="A22" s="59"/>
      <c r="B22" s="281"/>
      <c r="C22" s="374"/>
      <c r="D22" s="374"/>
      <c r="E22" s="374"/>
      <c r="F22" s="374"/>
      <c r="G22" s="374"/>
      <c r="H22" s="374"/>
      <c r="I22" s="374"/>
      <c r="J22" s="374"/>
      <c r="K22" s="374"/>
      <c r="L22" s="374"/>
      <c r="M22" s="374"/>
      <c r="N22" s="374"/>
      <c r="Q22" s="59"/>
      <c r="R22" s="281"/>
      <c r="S22" s="374"/>
      <c r="T22" s="374"/>
      <c r="U22" s="374"/>
      <c r="V22" s="374"/>
      <c r="W22" s="374"/>
      <c r="X22" s="374"/>
      <c r="Y22" s="374"/>
      <c r="Z22" s="374"/>
      <c r="AA22" s="374"/>
      <c r="AB22" s="374"/>
      <c r="AC22" s="374"/>
      <c r="AD22" s="374"/>
      <c r="AE22" s="374"/>
      <c r="AF22" s="374"/>
      <c r="AG22" s="374"/>
      <c r="AH22" s="374"/>
      <c r="AI22" s="374"/>
    </row>
    <row r="23" spans="1:35" ht="18.75" customHeight="1">
      <c r="A23" s="373" t="s">
        <v>327</v>
      </c>
      <c r="B23" s="372"/>
      <c r="C23" s="371">
        <f>SUM(C24:C27)</f>
        <v>8840</v>
      </c>
      <c r="D23" s="370">
        <f>SUM(D24:D27)</f>
        <v>3701</v>
      </c>
      <c r="E23" s="370">
        <f>SUM(E24:E27)</f>
        <v>5139</v>
      </c>
      <c r="F23" s="370"/>
      <c r="G23" s="370">
        <f>AVERAGE(G24:G27)</f>
        <v>2525</v>
      </c>
      <c r="H23" s="370">
        <f>SUM(H24:H27)</f>
        <v>1212</v>
      </c>
      <c r="I23" s="370">
        <f>SUM(I24:I27)</f>
        <v>4580</v>
      </c>
      <c r="J23" s="370">
        <f>SUM(J24:J27)</f>
        <v>2813</v>
      </c>
      <c r="K23" s="370">
        <f>SUM(K24:K27)</f>
        <v>1885255</v>
      </c>
      <c r="L23" s="370">
        <f>SUM(L24:L27)</f>
        <v>663005</v>
      </c>
      <c r="M23" s="370">
        <f>SUM(M24:M27)</f>
        <v>1212125</v>
      </c>
      <c r="N23" s="370">
        <f>SUM(N24:N27)</f>
        <v>10127</v>
      </c>
      <c r="Q23" s="373" t="s">
        <v>327</v>
      </c>
      <c r="R23" s="372"/>
      <c r="S23" s="370">
        <f>SUM(S24:S27)</f>
        <v>106</v>
      </c>
      <c r="T23" s="370">
        <f>SUM(T24:T27)</f>
        <v>6</v>
      </c>
      <c r="U23" s="370">
        <f>SUM(U24:U27)</f>
        <v>2</v>
      </c>
      <c r="V23" s="370">
        <f>SUM(V24:V27)</f>
        <v>15</v>
      </c>
      <c r="W23" s="370">
        <f>SUM(W24:W27)</f>
        <v>8</v>
      </c>
      <c r="X23" s="370">
        <f>SUM(X24:X27)</f>
        <v>37</v>
      </c>
      <c r="Y23" s="370">
        <f>SUM(Y24:Y27)</f>
        <v>5</v>
      </c>
      <c r="Z23" s="370">
        <f>SUM(Z24:Z27)</f>
        <v>4</v>
      </c>
      <c r="AA23" s="370">
        <f>SUM(AA24:AA27)</f>
        <v>1</v>
      </c>
      <c r="AB23" s="370">
        <f>SUM(AB24:AB27)</f>
        <v>7</v>
      </c>
      <c r="AC23" s="370">
        <f>SUM(AC24:AC27)</f>
        <v>2</v>
      </c>
      <c r="AD23" s="407" t="s">
        <v>3</v>
      </c>
      <c r="AE23" s="370">
        <f>SUM(AE24:AE27)</f>
        <v>2</v>
      </c>
      <c r="AF23" s="370">
        <f>SUM(AF24:AF27)</f>
        <v>10</v>
      </c>
      <c r="AG23" s="370">
        <f>SUM(AG24:AG27)</f>
        <v>1</v>
      </c>
      <c r="AH23" s="370">
        <f>SUM(AH24:AH27)</f>
        <v>3</v>
      </c>
      <c r="AI23" s="370">
        <f>SUM(AI24:AI27)</f>
        <v>3</v>
      </c>
    </row>
    <row r="24" spans="1:35" ht="18.75" customHeight="1">
      <c r="A24" s="375"/>
      <c r="B24" s="26" t="s">
        <v>326</v>
      </c>
      <c r="C24" s="376">
        <f>SUM(D24:E24)</f>
        <v>2800</v>
      </c>
      <c r="D24" s="186">
        <v>1181</v>
      </c>
      <c r="E24" s="186">
        <v>1619</v>
      </c>
      <c r="F24" s="186"/>
      <c r="G24" s="186">
        <v>2700</v>
      </c>
      <c r="H24" s="186">
        <v>391</v>
      </c>
      <c r="I24" s="186">
        <v>1967</v>
      </c>
      <c r="J24" s="186">
        <v>1260</v>
      </c>
      <c r="K24" s="239">
        <f>SUM(L24:N24)</f>
        <v>595994</v>
      </c>
      <c r="L24" s="239">
        <v>207230</v>
      </c>
      <c r="M24" s="239">
        <v>386255</v>
      </c>
      <c r="N24" s="241">
        <v>2509</v>
      </c>
      <c r="Q24" s="375"/>
      <c r="R24" s="26" t="s">
        <v>326</v>
      </c>
      <c r="S24" s="409">
        <f>SUM(T24:AI24)</f>
        <v>31</v>
      </c>
      <c r="T24" s="374">
        <v>1</v>
      </c>
      <c r="U24" s="408" t="s">
        <v>3</v>
      </c>
      <c r="V24" s="374">
        <v>7</v>
      </c>
      <c r="W24" s="374">
        <v>3</v>
      </c>
      <c r="X24" s="374">
        <v>9</v>
      </c>
      <c r="Y24" s="374">
        <v>1</v>
      </c>
      <c r="Z24" s="374">
        <v>1</v>
      </c>
      <c r="AA24" s="408" t="s">
        <v>3</v>
      </c>
      <c r="AB24" s="374">
        <v>3</v>
      </c>
      <c r="AC24" s="408">
        <v>1</v>
      </c>
      <c r="AD24" s="408" t="s">
        <v>3</v>
      </c>
      <c r="AE24" s="408" t="s">
        <v>3</v>
      </c>
      <c r="AF24" s="374">
        <v>3</v>
      </c>
      <c r="AG24" s="408" t="s">
        <v>3</v>
      </c>
      <c r="AH24" s="374">
        <v>1</v>
      </c>
      <c r="AI24" s="374">
        <v>1</v>
      </c>
    </row>
    <row r="25" spans="1:35" ht="18.75" customHeight="1">
      <c r="A25" s="59"/>
      <c r="B25" s="26" t="s">
        <v>325</v>
      </c>
      <c r="C25" s="376">
        <f>SUM(D25:E25)</f>
        <v>2755</v>
      </c>
      <c r="D25" s="186">
        <v>1146</v>
      </c>
      <c r="E25" s="186">
        <v>1609</v>
      </c>
      <c r="F25" s="186"/>
      <c r="G25" s="186">
        <v>2700</v>
      </c>
      <c r="H25" s="186">
        <v>371</v>
      </c>
      <c r="I25" s="186">
        <v>180</v>
      </c>
      <c r="J25" s="186">
        <v>98</v>
      </c>
      <c r="K25" s="239">
        <f>SUM(L25:N25)</f>
        <v>598065</v>
      </c>
      <c r="L25" s="239">
        <v>230579</v>
      </c>
      <c r="M25" s="239">
        <v>364328</v>
      </c>
      <c r="N25" s="241">
        <v>3158</v>
      </c>
      <c r="Q25" s="59"/>
      <c r="R25" s="26" t="s">
        <v>325</v>
      </c>
      <c r="S25" s="409">
        <f>SUM(T25:AI25)</f>
        <v>34</v>
      </c>
      <c r="T25" s="374">
        <v>2</v>
      </c>
      <c r="U25" s="408">
        <v>1</v>
      </c>
      <c r="V25" s="374">
        <v>3</v>
      </c>
      <c r="W25" s="374">
        <v>1</v>
      </c>
      <c r="X25" s="374">
        <v>14</v>
      </c>
      <c r="Y25" s="374">
        <v>2</v>
      </c>
      <c r="Z25" s="374">
        <v>1</v>
      </c>
      <c r="AA25" s="374">
        <v>1</v>
      </c>
      <c r="AB25" s="374">
        <v>1</v>
      </c>
      <c r="AC25" s="408">
        <v>1</v>
      </c>
      <c r="AD25" s="408" t="s">
        <v>3</v>
      </c>
      <c r="AE25" s="374">
        <v>1</v>
      </c>
      <c r="AF25" s="374">
        <v>4</v>
      </c>
      <c r="AG25" s="374">
        <v>1</v>
      </c>
      <c r="AH25" s="374">
        <v>1</v>
      </c>
      <c r="AI25" s="408" t="s">
        <v>3</v>
      </c>
    </row>
    <row r="26" spans="1:35" ht="18.75" customHeight="1">
      <c r="A26" s="220"/>
      <c r="B26" s="26" t="s">
        <v>324</v>
      </c>
      <c r="C26" s="376">
        <f>SUM(D26:E26)</f>
        <v>2333</v>
      </c>
      <c r="D26" s="186">
        <v>985</v>
      </c>
      <c r="E26" s="186">
        <v>1348</v>
      </c>
      <c r="F26" s="186"/>
      <c r="G26" s="186">
        <v>2700</v>
      </c>
      <c r="H26" s="186">
        <v>314</v>
      </c>
      <c r="I26" s="186">
        <v>1598</v>
      </c>
      <c r="J26" s="186">
        <v>1088</v>
      </c>
      <c r="K26" s="239">
        <v>472706</v>
      </c>
      <c r="L26" s="239">
        <v>128741</v>
      </c>
      <c r="M26" s="239">
        <v>340827</v>
      </c>
      <c r="N26" s="241">
        <v>3139</v>
      </c>
      <c r="Q26" s="220"/>
      <c r="R26" s="26" t="s">
        <v>324</v>
      </c>
      <c r="S26" s="409">
        <f>SUM(T26:AI26)</f>
        <v>27</v>
      </c>
      <c r="T26" s="374">
        <v>1</v>
      </c>
      <c r="U26" s="408" t="s">
        <v>3</v>
      </c>
      <c r="V26" s="374">
        <v>3</v>
      </c>
      <c r="W26" s="374">
        <v>3</v>
      </c>
      <c r="X26" s="374">
        <v>12</v>
      </c>
      <c r="Y26" s="374">
        <v>1</v>
      </c>
      <c r="Z26" s="374">
        <v>1</v>
      </c>
      <c r="AA26" s="408" t="s">
        <v>3</v>
      </c>
      <c r="AB26" s="374">
        <v>2</v>
      </c>
      <c r="AC26" s="408" t="s">
        <v>3</v>
      </c>
      <c r="AD26" s="408" t="s">
        <v>3</v>
      </c>
      <c r="AE26" s="408" t="s">
        <v>3</v>
      </c>
      <c r="AF26" s="374">
        <v>2</v>
      </c>
      <c r="AG26" s="408" t="s">
        <v>3</v>
      </c>
      <c r="AH26" s="374">
        <v>1</v>
      </c>
      <c r="AI26" s="374">
        <v>1</v>
      </c>
    </row>
    <row r="27" spans="1:35" ht="18.75" customHeight="1">
      <c r="A27" s="375"/>
      <c r="B27" s="26" t="s">
        <v>323</v>
      </c>
      <c r="C27" s="376">
        <f>SUM(D27:E27)</f>
        <v>952</v>
      </c>
      <c r="D27" s="186">
        <v>389</v>
      </c>
      <c r="E27" s="186">
        <v>563</v>
      </c>
      <c r="F27" s="186"/>
      <c r="G27" s="186">
        <v>2000</v>
      </c>
      <c r="H27" s="186">
        <v>136</v>
      </c>
      <c r="I27" s="186">
        <v>835</v>
      </c>
      <c r="J27" s="186">
        <v>367</v>
      </c>
      <c r="K27" s="239">
        <v>218490</v>
      </c>
      <c r="L27" s="239">
        <v>96455</v>
      </c>
      <c r="M27" s="239">
        <v>120715</v>
      </c>
      <c r="N27" s="241">
        <v>1321</v>
      </c>
      <c r="Q27" s="375"/>
      <c r="R27" s="26" t="s">
        <v>323</v>
      </c>
      <c r="S27" s="409">
        <f>SUM(T27:AI27)</f>
        <v>14</v>
      </c>
      <c r="T27" s="374">
        <v>2</v>
      </c>
      <c r="U27" s="374">
        <v>1</v>
      </c>
      <c r="V27" s="374">
        <v>2</v>
      </c>
      <c r="W27" s="374">
        <v>1</v>
      </c>
      <c r="X27" s="374">
        <v>2</v>
      </c>
      <c r="Y27" s="374">
        <v>1</v>
      </c>
      <c r="Z27" s="374">
        <v>1</v>
      </c>
      <c r="AA27" s="408" t="s">
        <v>3</v>
      </c>
      <c r="AB27" s="374">
        <v>1</v>
      </c>
      <c r="AC27" s="408" t="s">
        <v>3</v>
      </c>
      <c r="AD27" s="408" t="s">
        <v>3</v>
      </c>
      <c r="AE27" s="374">
        <v>1</v>
      </c>
      <c r="AF27" s="374">
        <v>1</v>
      </c>
      <c r="AG27" s="408" t="s">
        <v>3</v>
      </c>
      <c r="AH27" s="408" t="s">
        <v>3</v>
      </c>
      <c r="AI27" s="374">
        <v>1</v>
      </c>
    </row>
    <row r="28" spans="1:35" ht="18.75" customHeight="1">
      <c r="A28" s="375"/>
      <c r="B28" s="26"/>
      <c r="C28" s="374"/>
      <c r="D28" s="374"/>
      <c r="E28" s="374"/>
      <c r="F28" s="374"/>
      <c r="G28" s="374"/>
      <c r="H28" s="374"/>
      <c r="I28" s="374"/>
      <c r="J28" s="374"/>
      <c r="K28" s="374"/>
      <c r="L28" s="239"/>
      <c r="M28" s="239"/>
      <c r="N28" s="241"/>
      <c r="Q28" s="375"/>
      <c r="R28" s="26"/>
      <c r="S28" s="374"/>
      <c r="T28" s="374"/>
      <c r="U28" s="374"/>
      <c r="V28" s="374"/>
      <c r="W28" s="374"/>
      <c r="X28" s="374"/>
      <c r="Y28" s="374"/>
      <c r="Z28" s="374"/>
      <c r="AA28" s="374"/>
      <c r="AB28" s="374"/>
      <c r="AC28" s="374"/>
      <c r="AD28" s="374"/>
      <c r="AE28" s="374"/>
      <c r="AF28" s="374"/>
      <c r="AG28" s="374"/>
      <c r="AH28" s="374"/>
      <c r="AI28" s="374"/>
    </row>
    <row r="29" spans="1:35" ht="18.75" customHeight="1">
      <c r="A29" s="373" t="s">
        <v>322</v>
      </c>
      <c r="B29" s="372"/>
      <c r="C29" s="371">
        <f>SUM(C30:C37)</f>
        <v>13278</v>
      </c>
      <c r="D29" s="370">
        <f>SUM(D30:D37)</f>
        <v>5515</v>
      </c>
      <c r="E29" s="370">
        <f>SUM(E30:E37)</f>
        <v>7763</v>
      </c>
      <c r="F29" s="370"/>
      <c r="G29" s="370">
        <f>AVERAGE(G30:G35)</f>
        <v>2785</v>
      </c>
      <c r="H29" s="370">
        <f>SUM(H30:H37)</f>
        <v>1710</v>
      </c>
      <c r="I29" s="370">
        <f>SUM(I30:I37)</f>
        <v>10127</v>
      </c>
      <c r="J29" s="370">
        <f>SUM(J30:J37)</f>
        <v>5438</v>
      </c>
      <c r="K29" s="370">
        <f>SUM(K30:K37)</f>
        <v>2807244</v>
      </c>
      <c r="L29" s="370">
        <f>SUM(L30:L37)</f>
        <v>1049070</v>
      </c>
      <c r="M29" s="370">
        <f>SUM(M30:M37)</f>
        <v>1740431</v>
      </c>
      <c r="N29" s="370">
        <f>SUM(N30:N37)</f>
        <v>17746</v>
      </c>
      <c r="Q29" s="373" t="s">
        <v>322</v>
      </c>
      <c r="R29" s="372"/>
      <c r="S29" s="370">
        <f>SUM(S30:S37)</f>
        <v>178</v>
      </c>
      <c r="T29" s="370">
        <f>SUM(T30:T37)</f>
        <v>7</v>
      </c>
      <c r="U29" s="370">
        <f>SUM(U30:U37)</f>
        <v>4</v>
      </c>
      <c r="V29" s="370">
        <f>SUM(V30:V37)</f>
        <v>28</v>
      </c>
      <c r="W29" s="370">
        <f>SUM(W30:W37)</f>
        <v>13</v>
      </c>
      <c r="X29" s="370">
        <f>SUM(X30:X37)</f>
        <v>67</v>
      </c>
      <c r="Y29" s="370">
        <f>SUM(Y30:Y37)</f>
        <v>8</v>
      </c>
      <c r="Z29" s="370">
        <f>SUM(Z30:Z37)</f>
        <v>4</v>
      </c>
      <c r="AA29" s="370">
        <f>SUM(AA30:AA37)</f>
        <v>3</v>
      </c>
      <c r="AB29" s="370">
        <f>SUM(AB30:AB37)</f>
        <v>5</v>
      </c>
      <c r="AC29" s="370">
        <f>SUM(AC30:AC37)</f>
        <v>2</v>
      </c>
      <c r="AD29" s="407" t="s">
        <v>3</v>
      </c>
      <c r="AE29" s="370">
        <f>SUM(AE30:AE37)</f>
        <v>10</v>
      </c>
      <c r="AF29" s="370">
        <f>SUM(AF30:AF37)</f>
        <v>20</v>
      </c>
      <c r="AG29" s="370">
        <f>SUM(AG30:AG37)</f>
        <v>2</v>
      </c>
      <c r="AH29" s="370">
        <f>SUM(AH30:AH37)</f>
        <v>2</v>
      </c>
      <c r="AI29" s="370">
        <f>SUM(AI30:AI37)</f>
        <v>3</v>
      </c>
    </row>
    <row r="30" spans="1:35" ht="18.75" customHeight="1">
      <c r="A30" s="59"/>
      <c r="B30" s="26" t="s">
        <v>321</v>
      </c>
      <c r="C30" s="376">
        <f>SUM(D30:E30)</f>
        <v>2478</v>
      </c>
      <c r="D30" s="186">
        <v>1025</v>
      </c>
      <c r="E30" s="186">
        <v>1453</v>
      </c>
      <c r="F30" s="186"/>
      <c r="G30" s="186">
        <v>2800</v>
      </c>
      <c r="H30" s="186">
        <v>358</v>
      </c>
      <c r="I30" s="186">
        <v>2293</v>
      </c>
      <c r="J30" s="186">
        <v>1292</v>
      </c>
      <c r="K30" s="239">
        <v>653130</v>
      </c>
      <c r="L30" s="239">
        <v>233644</v>
      </c>
      <c r="M30" s="239">
        <v>415017</v>
      </c>
      <c r="N30" s="241">
        <v>4470</v>
      </c>
      <c r="Q30" s="59"/>
      <c r="R30" s="26" t="s">
        <v>321</v>
      </c>
      <c r="S30" s="409">
        <f>SUM(T30:AI30)</f>
        <v>22</v>
      </c>
      <c r="T30" s="374">
        <v>1</v>
      </c>
      <c r="U30" s="374">
        <v>1</v>
      </c>
      <c r="V30" s="374">
        <v>4</v>
      </c>
      <c r="W30" s="374">
        <v>3</v>
      </c>
      <c r="X30" s="374">
        <v>10</v>
      </c>
      <c r="Y30" s="374">
        <v>1</v>
      </c>
      <c r="Z30" s="408" t="s">
        <v>3</v>
      </c>
      <c r="AA30" s="408" t="s">
        <v>3</v>
      </c>
      <c r="AB30" s="408" t="s">
        <v>3</v>
      </c>
      <c r="AC30" s="408" t="s">
        <v>3</v>
      </c>
      <c r="AD30" s="408" t="s">
        <v>3</v>
      </c>
      <c r="AE30" s="408" t="s">
        <v>3</v>
      </c>
      <c r="AF30" s="374">
        <v>2</v>
      </c>
      <c r="AG30" s="408" t="s">
        <v>3</v>
      </c>
      <c r="AH30" s="408" t="s">
        <v>3</v>
      </c>
      <c r="AI30" s="408" t="s">
        <v>3</v>
      </c>
    </row>
    <row r="31" spans="1:35" ht="18.75" customHeight="1">
      <c r="A31" s="59"/>
      <c r="B31" s="26" t="s">
        <v>320</v>
      </c>
      <c r="C31" s="376">
        <f>SUM(D31:E31)</f>
        <v>3526</v>
      </c>
      <c r="D31" s="186">
        <v>1460</v>
      </c>
      <c r="E31" s="186">
        <v>2066</v>
      </c>
      <c r="F31" s="186"/>
      <c r="G31" s="186">
        <v>2820</v>
      </c>
      <c r="H31" s="186">
        <v>422</v>
      </c>
      <c r="I31" s="186">
        <v>2412</v>
      </c>
      <c r="J31" s="186">
        <v>1404</v>
      </c>
      <c r="K31" s="239">
        <v>709212</v>
      </c>
      <c r="L31" s="239">
        <v>246572</v>
      </c>
      <c r="M31" s="239">
        <v>458307</v>
      </c>
      <c r="N31" s="241">
        <v>4334</v>
      </c>
      <c r="Q31" s="59"/>
      <c r="R31" s="26" t="s">
        <v>320</v>
      </c>
      <c r="S31" s="409">
        <f>SUM(T31:AI31)</f>
        <v>37</v>
      </c>
      <c r="T31" s="374">
        <v>1</v>
      </c>
      <c r="U31" s="374">
        <v>1</v>
      </c>
      <c r="V31" s="374">
        <v>5</v>
      </c>
      <c r="W31" s="374">
        <v>3</v>
      </c>
      <c r="X31" s="374">
        <v>15</v>
      </c>
      <c r="Y31" s="374">
        <v>2</v>
      </c>
      <c r="Z31" s="408" t="s">
        <v>3</v>
      </c>
      <c r="AA31" s="408" t="s">
        <v>3</v>
      </c>
      <c r="AB31" s="374">
        <v>1</v>
      </c>
      <c r="AC31" s="408" t="s">
        <v>3</v>
      </c>
      <c r="AD31" s="408" t="s">
        <v>3</v>
      </c>
      <c r="AE31" s="374">
        <v>2</v>
      </c>
      <c r="AF31" s="374">
        <v>6</v>
      </c>
      <c r="AG31" s="408" t="s">
        <v>3</v>
      </c>
      <c r="AH31" s="408" t="s">
        <v>3</v>
      </c>
      <c r="AI31" s="374">
        <v>1</v>
      </c>
    </row>
    <row r="32" spans="1:35" ht="18.75" customHeight="1">
      <c r="A32" s="59"/>
      <c r="B32" s="26" t="s">
        <v>319</v>
      </c>
      <c r="C32" s="376">
        <f>SUM(D32:E32)</f>
        <v>4964</v>
      </c>
      <c r="D32" s="186">
        <v>2081</v>
      </c>
      <c r="E32" s="186">
        <v>2883</v>
      </c>
      <c r="F32" s="186"/>
      <c r="G32" s="186">
        <v>2960</v>
      </c>
      <c r="H32" s="186">
        <v>632</v>
      </c>
      <c r="I32" s="186">
        <v>3350</v>
      </c>
      <c r="J32" s="186">
        <v>1928</v>
      </c>
      <c r="K32" s="239">
        <f>SUM(L32:N32)</f>
        <v>989589</v>
      </c>
      <c r="L32" s="239">
        <v>369771</v>
      </c>
      <c r="M32" s="239">
        <v>613370</v>
      </c>
      <c r="N32" s="241">
        <v>6448</v>
      </c>
      <c r="Q32" s="59"/>
      <c r="R32" s="26" t="s">
        <v>319</v>
      </c>
      <c r="S32" s="409">
        <f>SUM(T32:AI32)</f>
        <v>96</v>
      </c>
      <c r="T32" s="374">
        <v>4</v>
      </c>
      <c r="U32" s="374">
        <v>1</v>
      </c>
      <c r="V32" s="374">
        <v>15</v>
      </c>
      <c r="W32" s="374">
        <v>6</v>
      </c>
      <c r="X32" s="374">
        <v>35</v>
      </c>
      <c r="Y32" s="374">
        <v>3</v>
      </c>
      <c r="Z32" s="374">
        <v>3</v>
      </c>
      <c r="AA32" s="374">
        <v>2</v>
      </c>
      <c r="AB32" s="374">
        <v>4</v>
      </c>
      <c r="AC32" s="374">
        <v>2</v>
      </c>
      <c r="AD32" s="408" t="s">
        <v>3</v>
      </c>
      <c r="AE32" s="374">
        <v>8</v>
      </c>
      <c r="AF32" s="374">
        <v>8</v>
      </c>
      <c r="AG32" s="374">
        <v>1</v>
      </c>
      <c r="AH32" s="374">
        <v>2</v>
      </c>
      <c r="AI32" s="374">
        <v>2</v>
      </c>
    </row>
    <row r="33" spans="1:35" ht="18.75" customHeight="1">
      <c r="A33" s="59"/>
      <c r="B33" s="26" t="s">
        <v>318</v>
      </c>
      <c r="C33" s="376">
        <f>SUM(D33:E33)</f>
        <v>259</v>
      </c>
      <c r="D33" s="186">
        <v>105</v>
      </c>
      <c r="E33" s="186">
        <v>154</v>
      </c>
      <c r="F33" s="186"/>
      <c r="G33" s="186"/>
      <c r="H33" s="186"/>
      <c r="I33" s="186"/>
      <c r="J33" s="186"/>
      <c r="K33" s="186"/>
      <c r="L33" s="239"/>
      <c r="M33" s="239"/>
      <c r="N33" s="241"/>
      <c r="Q33" s="59"/>
      <c r="R33" s="26" t="s">
        <v>318</v>
      </c>
      <c r="S33" s="409">
        <f>SUM(T33:AI33)</f>
        <v>7</v>
      </c>
      <c r="T33" s="408" t="s">
        <v>3</v>
      </c>
      <c r="U33" s="408" t="s">
        <v>3</v>
      </c>
      <c r="V33" s="374">
        <v>1</v>
      </c>
      <c r="W33" s="374">
        <v>1</v>
      </c>
      <c r="X33" s="374">
        <v>3</v>
      </c>
      <c r="Y33" s="408" t="s">
        <v>3</v>
      </c>
      <c r="Z33" s="374">
        <v>1</v>
      </c>
      <c r="AA33" s="408" t="s">
        <v>3</v>
      </c>
      <c r="AB33" s="408" t="s">
        <v>3</v>
      </c>
      <c r="AC33" s="408" t="s">
        <v>3</v>
      </c>
      <c r="AD33" s="408" t="s">
        <v>3</v>
      </c>
      <c r="AE33" s="408" t="s">
        <v>3</v>
      </c>
      <c r="AF33" s="374">
        <v>1</v>
      </c>
      <c r="AG33" s="408" t="s">
        <v>3</v>
      </c>
      <c r="AH33" s="408" t="s">
        <v>3</v>
      </c>
      <c r="AI33" s="408" t="s">
        <v>3</v>
      </c>
    </row>
    <row r="34" spans="1:35" ht="18.75" customHeight="1">
      <c r="A34" s="59"/>
      <c r="B34" s="26" t="s">
        <v>317</v>
      </c>
      <c r="C34" s="376">
        <f>SUM(D34:E34)</f>
        <v>475</v>
      </c>
      <c r="D34" s="186">
        <v>179</v>
      </c>
      <c r="E34" s="186">
        <v>296</v>
      </c>
      <c r="F34" s="186"/>
      <c r="G34" s="186"/>
      <c r="H34" s="186"/>
      <c r="I34" s="186"/>
      <c r="J34" s="186"/>
      <c r="K34" s="186"/>
      <c r="L34" s="239"/>
      <c r="M34" s="239"/>
      <c r="N34" s="241"/>
      <c r="Q34" s="59"/>
      <c r="R34" s="26" t="s">
        <v>317</v>
      </c>
      <c r="S34" s="409">
        <f>SUM(T34:AI34)</f>
        <v>9</v>
      </c>
      <c r="T34" s="374">
        <v>1</v>
      </c>
      <c r="U34" s="374">
        <v>1</v>
      </c>
      <c r="V34" s="374">
        <v>1</v>
      </c>
      <c r="W34" s="408" t="s">
        <v>3</v>
      </c>
      <c r="X34" s="374">
        <v>1</v>
      </c>
      <c r="Y34" s="374">
        <v>1</v>
      </c>
      <c r="Z34" s="408" t="s">
        <v>3</v>
      </c>
      <c r="AA34" s="374">
        <v>1</v>
      </c>
      <c r="AB34" s="408" t="s">
        <v>3</v>
      </c>
      <c r="AC34" s="408" t="s">
        <v>3</v>
      </c>
      <c r="AD34" s="408" t="s">
        <v>3</v>
      </c>
      <c r="AE34" s="408" t="s">
        <v>3</v>
      </c>
      <c r="AF34" s="374">
        <v>2</v>
      </c>
      <c r="AG34" s="374">
        <v>1</v>
      </c>
      <c r="AH34" s="408" t="s">
        <v>3</v>
      </c>
      <c r="AI34" s="408" t="s">
        <v>3</v>
      </c>
    </row>
    <row r="35" spans="1:35" ht="18.75" customHeight="1">
      <c r="A35" s="375"/>
      <c r="B35" s="26" t="s">
        <v>316</v>
      </c>
      <c r="C35" s="376">
        <f>SUM(D35:E35)</f>
        <v>977</v>
      </c>
      <c r="D35" s="186">
        <v>404</v>
      </c>
      <c r="E35" s="186">
        <v>573</v>
      </c>
      <c r="F35" s="186"/>
      <c r="G35" s="186">
        <v>2560</v>
      </c>
      <c r="H35" s="186">
        <v>298</v>
      </c>
      <c r="I35" s="186">
        <v>2072</v>
      </c>
      <c r="J35" s="186">
        <v>814</v>
      </c>
      <c r="K35" s="239">
        <v>455313</v>
      </c>
      <c r="L35" s="239">
        <v>199083</v>
      </c>
      <c r="M35" s="239">
        <v>253737</v>
      </c>
      <c r="N35" s="241">
        <v>2494</v>
      </c>
      <c r="Q35" s="375"/>
      <c r="R35" s="26" t="s">
        <v>316</v>
      </c>
      <c r="S35" s="409">
        <f>SUM(T35:AI35)</f>
        <v>2</v>
      </c>
      <c r="T35" s="408" t="s">
        <v>3</v>
      </c>
      <c r="U35" s="408" t="s">
        <v>3</v>
      </c>
      <c r="V35" s="374">
        <v>1</v>
      </c>
      <c r="W35" s="408" t="s">
        <v>3</v>
      </c>
      <c r="X35" s="374">
        <v>1</v>
      </c>
      <c r="Y35" s="408" t="s">
        <v>3</v>
      </c>
      <c r="Z35" s="408" t="s">
        <v>3</v>
      </c>
      <c r="AA35" s="408" t="s">
        <v>3</v>
      </c>
      <c r="AB35" s="408" t="s">
        <v>3</v>
      </c>
      <c r="AC35" s="408" t="s">
        <v>3</v>
      </c>
      <c r="AD35" s="408" t="s">
        <v>3</v>
      </c>
      <c r="AE35" s="408" t="s">
        <v>3</v>
      </c>
      <c r="AF35" s="408" t="s">
        <v>3</v>
      </c>
      <c r="AG35" s="408" t="s">
        <v>3</v>
      </c>
      <c r="AH35" s="408" t="s">
        <v>3</v>
      </c>
      <c r="AI35" s="408" t="s">
        <v>3</v>
      </c>
    </row>
    <row r="36" spans="1:35" ht="18.75" customHeight="1">
      <c r="A36" s="375"/>
      <c r="B36" s="26" t="s">
        <v>315</v>
      </c>
      <c r="C36" s="376">
        <f>SUM(D36:E36)</f>
        <v>224</v>
      </c>
      <c r="D36" s="186">
        <v>93</v>
      </c>
      <c r="E36" s="186">
        <v>131</v>
      </c>
      <c r="F36" s="186"/>
      <c r="G36" s="186"/>
      <c r="H36" s="186"/>
      <c r="I36" s="186"/>
      <c r="J36" s="186"/>
      <c r="K36" s="186"/>
      <c r="L36" s="239"/>
      <c r="M36" s="239"/>
      <c r="N36" s="241"/>
      <c r="Q36" s="375"/>
      <c r="R36" s="26" t="s">
        <v>315</v>
      </c>
      <c r="S36" s="408" t="s">
        <v>3</v>
      </c>
      <c r="T36" s="408" t="s">
        <v>3</v>
      </c>
      <c r="U36" s="408" t="s">
        <v>3</v>
      </c>
      <c r="V36" s="408" t="s">
        <v>3</v>
      </c>
      <c r="W36" s="408" t="s">
        <v>3</v>
      </c>
      <c r="X36" s="408" t="s">
        <v>3</v>
      </c>
      <c r="Y36" s="408" t="s">
        <v>3</v>
      </c>
      <c r="Z36" s="408" t="s">
        <v>3</v>
      </c>
      <c r="AA36" s="408" t="s">
        <v>3</v>
      </c>
      <c r="AB36" s="408" t="s">
        <v>3</v>
      </c>
      <c r="AC36" s="408" t="s">
        <v>3</v>
      </c>
      <c r="AD36" s="408" t="s">
        <v>3</v>
      </c>
      <c r="AE36" s="408" t="s">
        <v>3</v>
      </c>
      <c r="AF36" s="408" t="s">
        <v>3</v>
      </c>
      <c r="AG36" s="408" t="s">
        <v>3</v>
      </c>
      <c r="AH36" s="408" t="s">
        <v>3</v>
      </c>
      <c r="AI36" s="408" t="s">
        <v>3</v>
      </c>
    </row>
    <row r="37" spans="1:35" ht="18.75" customHeight="1">
      <c r="A37" s="375"/>
      <c r="B37" s="26" t="s">
        <v>314</v>
      </c>
      <c r="C37" s="376">
        <f>SUM(D37:E37)</f>
        <v>375</v>
      </c>
      <c r="D37" s="186">
        <v>168</v>
      </c>
      <c r="E37" s="186">
        <v>207</v>
      </c>
      <c r="F37" s="186"/>
      <c r="G37" s="186"/>
      <c r="H37" s="186"/>
      <c r="I37" s="186"/>
      <c r="J37" s="186"/>
      <c r="K37" s="186"/>
      <c r="L37" s="239"/>
      <c r="M37" s="239"/>
      <c r="N37" s="241"/>
      <c r="Q37" s="375"/>
      <c r="R37" s="26" t="s">
        <v>314</v>
      </c>
      <c r="S37" s="409">
        <f>SUM(T37:AI37)</f>
        <v>5</v>
      </c>
      <c r="T37" s="408" t="s">
        <v>3</v>
      </c>
      <c r="U37" s="408" t="s">
        <v>3</v>
      </c>
      <c r="V37" s="374">
        <v>1</v>
      </c>
      <c r="W37" s="408" t="s">
        <v>3</v>
      </c>
      <c r="X37" s="374">
        <v>2</v>
      </c>
      <c r="Y37" s="374">
        <v>1</v>
      </c>
      <c r="Z37" s="408" t="s">
        <v>3</v>
      </c>
      <c r="AA37" s="408" t="s">
        <v>3</v>
      </c>
      <c r="AB37" s="408" t="s">
        <v>3</v>
      </c>
      <c r="AC37" s="408" t="s">
        <v>3</v>
      </c>
      <c r="AD37" s="408" t="s">
        <v>3</v>
      </c>
      <c r="AE37" s="408" t="s">
        <v>3</v>
      </c>
      <c r="AF37" s="374">
        <v>1</v>
      </c>
      <c r="AG37" s="408" t="s">
        <v>3</v>
      </c>
      <c r="AH37" s="408" t="s">
        <v>3</v>
      </c>
      <c r="AI37" s="408" t="s">
        <v>3</v>
      </c>
    </row>
    <row r="38" spans="1:35" ht="18.75" customHeight="1">
      <c r="A38" s="59"/>
      <c r="B38" s="281"/>
      <c r="C38" s="374"/>
      <c r="D38" s="374"/>
      <c r="E38" s="374"/>
      <c r="F38" s="374"/>
      <c r="G38" s="374"/>
      <c r="H38" s="374"/>
      <c r="I38" s="374"/>
      <c r="J38" s="374"/>
      <c r="K38" s="374"/>
      <c r="L38" s="374"/>
      <c r="M38" s="374"/>
      <c r="N38" s="374"/>
      <c r="Q38" s="59"/>
      <c r="R38" s="281"/>
      <c r="S38" s="374"/>
      <c r="T38" s="374"/>
      <c r="U38" s="374"/>
      <c r="V38" s="374"/>
      <c r="W38" s="374"/>
      <c r="X38" s="374"/>
      <c r="Y38" s="374"/>
      <c r="Z38" s="374"/>
      <c r="AA38" s="374"/>
      <c r="AB38" s="374"/>
      <c r="AC38" s="374"/>
      <c r="AD38" s="374"/>
      <c r="AE38" s="374"/>
      <c r="AF38" s="374"/>
      <c r="AG38" s="374"/>
      <c r="AH38" s="374"/>
      <c r="AI38" s="374"/>
    </row>
    <row r="39" spans="1:35" ht="18.75" customHeight="1">
      <c r="A39" s="373" t="s">
        <v>313</v>
      </c>
      <c r="B39" s="372"/>
      <c r="C39" s="371">
        <f>SUM(C40:C44)</f>
        <v>15784</v>
      </c>
      <c r="D39" s="370">
        <f>SUM(D40:D44)</f>
        <v>6521</v>
      </c>
      <c r="E39" s="370">
        <f>SUM(E40:E44)</f>
        <v>9263</v>
      </c>
      <c r="F39" s="370"/>
      <c r="G39" s="370">
        <f>AVERAGE(G40:G44)</f>
        <v>2840</v>
      </c>
      <c r="H39" s="370">
        <f>SUM(H40:H44)</f>
        <v>2048</v>
      </c>
      <c r="I39" s="370">
        <f>SUM(I40:I44)</f>
        <v>8595</v>
      </c>
      <c r="J39" s="370">
        <f>SUM(J40:J44)</f>
        <v>6723</v>
      </c>
      <c r="K39" s="370">
        <f>SUM(K40:K44)</f>
        <v>3596539</v>
      </c>
      <c r="L39" s="370">
        <f>SUM(L40:L44)</f>
        <v>944489</v>
      </c>
      <c r="M39" s="370">
        <f>SUM(M40:M44)</f>
        <v>2624569</v>
      </c>
      <c r="N39" s="370">
        <f>SUM(N40:N44)</f>
        <v>27482</v>
      </c>
      <c r="Q39" s="373" t="s">
        <v>313</v>
      </c>
      <c r="R39" s="372"/>
      <c r="S39" s="370">
        <f>SUM(S40:S44)</f>
        <v>150</v>
      </c>
      <c r="T39" s="370">
        <f>SUM(T40:T44)</f>
        <v>9</v>
      </c>
      <c r="U39" s="407" t="s">
        <v>3</v>
      </c>
      <c r="V39" s="370">
        <f>SUM(V40:V44)</f>
        <v>28</v>
      </c>
      <c r="W39" s="370">
        <f>SUM(W40:W44)</f>
        <v>7</v>
      </c>
      <c r="X39" s="370">
        <f>SUM(X40:X44)</f>
        <v>55</v>
      </c>
      <c r="Y39" s="370">
        <f>SUM(Y40:Y44)</f>
        <v>7</v>
      </c>
      <c r="Z39" s="370">
        <f>SUM(Z40:Z44)</f>
        <v>2</v>
      </c>
      <c r="AA39" s="370">
        <f>SUM(AA40:AA44)</f>
        <v>5</v>
      </c>
      <c r="AB39" s="370">
        <f>SUM(AB40:AB44)</f>
        <v>5</v>
      </c>
      <c r="AC39" s="407" t="s">
        <v>3</v>
      </c>
      <c r="AD39" s="407" t="s">
        <v>3</v>
      </c>
      <c r="AE39" s="370">
        <f>SUM(AE40:AE44)</f>
        <v>4</v>
      </c>
      <c r="AF39" s="370">
        <f>SUM(AF40:AF44)</f>
        <v>19</v>
      </c>
      <c r="AG39" s="370">
        <f>SUM(AG40:AG44)</f>
        <v>4</v>
      </c>
      <c r="AH39" s="370">
        <f>SUM(AH40:AH44)</f>
        <v>1</v>
      </c>
      <c r="AI39" s="370">
        <f>SUM(AI40:AI44)</f>
        <v>4</v>
      </c>
    </row>
    <row r="40" spans="1:35" ht="18.75" customHeight="1">
      <c r="A40" s="375"/>
      <c r="B40" s="26" t="s">
        <v>312</v>
      </c>
      <c r="C40" s="376">
        <f>SUM(D40:E40)</f>
        <v>5482</v>
      </c>
      <c r="D40" s="186">
        <v>2305</v>
      </c>
      <c r="E40" s="186">
        <v>3177</v>
      </c>
      <c r="F40" s="186"/>
      <c r="G40" s="186">
        <v>2900</v>
      </c>
      <c r="H40" s="186">
        <v>758</v>
      </c>
      <c r="I40" s="186">
        <v>1982</v>
      </c>
      <c r="J40" s="186">
        <v>1404</v>
      </c>
      <c r="K40" s="239">
        <v>1221807</v>
      </c>
      <c r="L40" s="239">
        <v>331786</v>
      </c>
      <c r="M40" s="239">
        <v>881221</v>
      </c>
      <c r="N40" s="241">
        <v>8801</v>
      </c>
      <c r="Q40" s="375"/>
      <c r="R40" s="26" t="s">
        <v>312</v>
      </c>
      <c r="S40" s="409">
        <f>SUM(T40:AI40)</f>
        <v>38</v>
      </c>
      <c r="T40" s="374">
        <v>2</v>
      </c>
      <c r="U40" s="408" t="s">
        <v>3</v>
      </c>
      <c r="V40" s="374">
        <v>9</v>
      </c>
      <c r="W40" s="408">
        <v>1</v>
      </c>
      <c r="X40" s="374">
        <v>16</v>
      </c>
      <c r="Y40" s="374">
        <v>2</v>
      </c>
      <c r="Z40" s="408" t="s">
        <v>3</v>
      </c>
      <c r="AA40" s="374">
        <v>1</v>
      </c>
      <c r="AB40" s="374">
        <v>1</v>
      </c>
      <c r="AC40" s="408" t="s">
        <v>3</v>
      </c>
      <c r="AD40" s="408" t="s">
        <v>3</v>
      </c>
      <c r="AE40" s="374">
        <v>1</v>
      </c>
      <c r="AF40" s="374">
        <v>3</v>
      </c>
      <c r="AG40" s="374">
        <v>1</v>
      </c>
      <c r="AH40" s="408" t="s">
        <v>3</v>
      </c>
      <c r="AI40" s="374">
        <v>1</v>
      </c>
    </row>
    <row r="41" spans="1:35" ht="18.75" customHeight="1">
      <c r="A41" s="59"/>
      <c r="B41" s="26" t="s">
        <v>311</v>
      </c>
      <c r="C41" s="376">
        <f>SUM(D41:E41)</f>
        <v>2290</v>
      </c>
      <c r="D41" s="186">
        <v>915</v>
      </c>
      <c r="E41" s="186">
        <v>1375</v>
      </c>
      <c r="F41" s="186"/>
      <c r="G41" s="186">
        <v>2700</v>
      </c>
      <c r="H41" s="186">
        <v>242</v>
      </c>
      <c r="I41" s="186">
        <v>1582</v>
      </c>
      <c r="J41" s="186">
        <v>965</v>
      </c>
      <c r="K41" s="239">
        <v>443990</v>
      </c>
      <c r="L41" s="239">
        <v>123318</v>
      </c>
      <c r="M41" s="239">
        <v>317629</v>
      </c>
      <c r="N41" s="241">
        <v>3044</v>
      </c>
      <c r="Q41" s="59"/>
      <c r="R41" s="26" t="s">
        <v>311</v>
      </c>
      <c r="S41" s="409">
        <f>SUM(T41:AI41)</f>
        <v>19</v>
      </c>
      <c r="T41" s="374">
        <v>1</v>
      </c>
      <c r="U41" s="408" t="s">
        <v>3</v>
      </c>
      <c r="V41" s="374">
        <v>2</v>
      </c>
      <c r="W41" s="374">
        <v>1</v>
      </c>
      <c r="X41" s="374">
        <v>7</v>
      </c>
      <c r="Y41" s="374">
        <v>1</v>
      </c>
      <c r="Z41" s="408" t="s">
        <v>3</v>
      </c>
      <c r="AA41" s="374">
        <v>1</v>
      </c>
      <c r="AB41" s="374">
        <v>1</v>
      </c>
      <c r="AC41" s="408" t="s">
        <v>3</v>
      </c>
      <c r="AD41" s="408" t="s">
        <v>3</v>
      </c>
      <c r="AE41" s="408" t="s">
        <v>3</v>
      </c>
      <c r="AF41" s="374">
        <v>3</v>
      </c>
      <c r="AG41" s="374">
        <v>1</v>
      </c>
      <c r="AH41" s="408" t="s">
        <v>3</v>
      </c>
      <c r="AI41" s="374">
        <v>1</v>
      </c>
    </row>
    <row r="42" spans="1:35" ht="18.75" customHeight="1">
      <c r="A42" s="375"/>
      <c r="B42" s="26" t="s">
        <v>310</v>
      </c>
      <c r="C42" s="376">
        <f>SUM(D42:E42)</f>
        <v>2314</v>
      </c>
      <c r="D42" s="186">
        <v>910</v>
      </c>
      <c r="E42" s="186">
        <v>1404</v>
      </c>
      <c r="F42" s="186"/>
      <c r="G42" s="186">
        <v>2700</v>
      </c>
      <c r="H42" s="186">
        <v>323</v>
      </c>
      <c r="I42" s="186">
        <v>1691</v>
      </c>
      <c r="J42" s="186">
        <v>1255</v>
      </c>
      <c r="K42" s="239">
        <f>SUM(L42:N42)</f>
        <v>564138</v>
      </c>
      <c r="L42" s="239">
        <v>145573</v>
      </c>
      <c r="M42" s="239">
        <v>414333</v>
      </c>
      <c r="N42" s="241">
        <v>4232</v>
      </c>
      <c r="Q42" s="375"/>
      <c r="R42" s="26" t="s">
        <v>310</v>
      </c>
      <c r="S42" s="409">
        <f>SUM(T42:AI42)</f>
        <v>18</v>
      </c>
      <c r="T42" s="374">
        <v>1</v>
      </c>
      <c r="U42" s="408" t="s">
        <v>3</v>
      </c>
      <c r="V42" s="374">
        <v>2</v>
      </c>
      <c r="W42" s="374">
        <v>1</v>
      </c>
      <c r="X42" s="374">
        <v>6</v>
      </c>
      <c r="Y42" s="374">
        <v>2</v>
      </c>
      <c r="Z42" s="408" t="s">
        <v>3</v>
      </c>
      <c r="AA42" s="374">
        <v>1</v>
      </c>
      <c r="AB42" s="408" t="s">
        <v>3</v>
      </c>
      <c r="AC42" s="408" t="s">
        <v>3</v>
      </c>
      <c r="AD42" s="408" t="s">
        <v>3</v>
      </c>
      <c r="AE42" s="374">
        <v>1</v>
      </c>
      <c r="AF42" s="374">
        <v>3</v>
      </c>
      <c r="AG42" s="374">
        <v>1</v>
      </c>
      <c r="AH42" s="408" t="s">
        <v>3</v>
      </c>
      <c r="AI42" s="408" t="s">
        <v>3</v>
      </c>
    </row>
    <row r="43" spans="1:35" ht="18.75" customHeight="1">
      <c r="A43" s="375"/>
      <c r="B43" s="26" t="s">
        <v>309</v>
      </c>
      <c r="C43" s="376">
        <f>SUM(D43:E43)</f>
        <v>2232</v>
      </c>
      <c r="D43" s="186">
        <v>931</v>
      </c>
      <c r="E43" s="186">
        <v>1301</v>
      </c>
      <c r="F43" s="186"/>
      <c r="G43" s="186">
        <v>3100</v>
      </c>
      <c r="H43" s="186">
        <v>312</v>
      </c>
      <c r="I43" s="186">
        <v>1594</v>
      </c>
      <c r="J43" s="186">
        <v>1340</v>
      </c>
      <c r="K43" s="239">
        <v>606791</v>
      </c>
      <c r="L43" s="239">
        <v>157856</v>
      </c>
      <c r="M43" s="239">
        <v>443913</v>
      </c>
      <c r="N43" s="241">
        <v>5021</v>
      </c>
      <c r="Q43" s="375"/>
      <c r="R43" s="26" t="s">
        <v>309</v>
      </c>
      <c r="S43" s="409">
        <f>SUM(T43:AI43)</f>
        <v>28</v>
      </c>
      <c r="T43" s="374">
        <v>2</v>
      </c>
      <c r="U43" s="408" t="s">
        <v>3</v>
      </c>
      <c r="V43" s="374">
        <v>5</v>
      </c>
      <c r="W43" s="374">
        <v>2</v>
      </c>
      <c r="X43" s="374">
        <v>9</v>
      </c>
      <c r="Y43" s="374">
        <v>1</v>
      </c>
      <c r="Z43" s="374">
        <v>1</v>
      </c>
      <c r="AA43" s="374">
        <v>1</v>
      </c>
      <c r="AB43" s="374">
        <v>1</v>
      </c>
      <c r="AC43" s="408" t="s">
        <v>3</v>
      </c>
      <c r="AD43" s="408" t="s">
        <v>3</v>
      </c>
      <c r="AE43" s="408" t="s">
        <v>3</v>
      </c>
      <c r="AF43" s="374">
        <v>5</v>
      </c>
      <c r="AG43" s="408" t="s">
        <v>3</v>
      </c>
      <c r="AH43" s="408" t="s">
        <v>3</v>
      </c>
      <c r="AI43" s="374">
        <v>1</v>
      </c>
    </row>
    <row r="44" spans="1:35" ht="18.75" customHeight="1">
      <c r="A44" s="375"/>
      <c r="B44" s="26" t="s">
        <v>308</v>
      </c>
      <c r="C44" s="376">
        <f>SUM(D44:E44)</f>
        <v>3466</v>
      </c>
      <c r="D44" s="186">
        <v>1460</v>
      </c>
      <c r="E44" s="186">
        <v>2006</v>
      </c>
      <c r="F44" s="186"/>
      <c r="G44" s="186">
        <v>2800</v>
      </c>
      <c r="H44" s="186">
        <v>413</v>
      </c>
      <c r="I44" s="186">
        <v>1746</v>
      </c>
      <c r="J44" s="186">
        <v>1759</v>
      </c>
      <c r="K44" s="239">
        <f>SUM(L44:N44)</f>
        <v>759813</v>
      </c>
      <c r="L44" s="239">
        <v>185956</v>
      </c>
      <c r="M44" s="239">
        <v>567473</v>
      </c>
      <c r="N44" s="241">
        <v>6384</v>
      </c>
      <c r="Q44" s="375"/>
      <c r="R44" s="26" t="s">
        <v>308</v>
      </c>
      <c r="S44" s="409">
        <f>SUM(T44:AI44)</f>
        <v>47</v>
      </c>
      <c r="T44" s="374">
        <v>3</v>
      </c>
      <c r="U44" s="408" t="s">
        <v>3</v>
      </c>
      <c r="V44" s="374">
        <v>10</v>
      </c>
      <c r="W44" s="374">
        <v>2</v>
      </c>
      <c r="X44" s="374">
        <v>17</v>
      </c>
      <c r="Y44" s="374">
        <v>1</v>
      </c>
      <c r="Z44" s="374">
        <v>1</v>
      </c>
      <c r="AA44" s="374">
        <v>1</v>
      </c>
      <c r="AB44" s="374">
        <v>2</v>
      </c>
      <c r="AC44" s="408" t="s">
        <v>3</v>
      </c>
      <c r="AD44" s="408" t="s">
        <v>3</v>
      </c>
      <c r="AE44" s="408">
        <v>2</v>
      </c>
      <c r="AF44" s="374">
        <v>5</v>
      </c>
      <c r="AG44" s="374">
        <v>1</v>
      </c>
      <c r="AH44" s="374">
        <v>1</v>
      </c>
      <c r="AI44" s="374">
        <v>1</v>
      </c>
    </row>
    <row r="45" spans="1:35" ht="18.75" customHeight="1">
      <c r="A45" s="375"/>
      <c r="B45" s="281"/>
      <c r="C45" s="374"/>
      <c r="D45" s="374"/>
      <c r="E45" s="374"/>
      <c r="F45" s="374"/>
      <c r="G45" s="374"/>
      <c r="H45" s="374"/>
      <c r="I45" s="374"/>
      <c r="J45" s="374"/>
      <c r="K45" s="374"/>
      <c r="L45" s="239"/>
      <c r="M45" s="239"/>
      <c r="N45" s="241"/>
      <c r="Q45" s="375"/>
      <c r="R45" s="281"/>
      <c r="S45" s="374"/>
      <c r="T45" s="374"/>
      <c r="U45" s="374"/>
      <c r="V45" s="374"/>
      <c r="W45" s="374"/>
      <c r="X45" s="374"/>
      <c r="Y45" s="374"/>
      <c r="Z45" s="374"/>
      <c r="AA45" s="374"/>
      <c r="AB45" s="374"/>
      <c r="AC45" s="374"/>
      <c r="AD45" s="374"/>
      <c r="AE45" s="374"/>
      <c r="AF45" s="374"/>
      <c r="AG45" s="374"/>
      <c r="AH45" s="374"/>
      <c r="AI45" s="374"/>
    </row>
    <row r="46" spans="1:35" ht="18.75" customHeight="1">
      <c r="A46" s="373" t="s">
        <v>307</v>
      </c>
      <c r="B46" s="372"/>
      <c r="C46" s="371">
        <f>SUM(C47:C50)</f>
        <v>11030</v>
      </c>
      <c r="D46" s="370">
        <f>SUM(D47:D50)</f>
        <v>4413</v>
      </c>
      <c r="E46" s="370">
        <f>SUM(E47:E50)</f>
        <v>6617</v>
      </c>
      <c r="F46" s="370"/>
      <c r="G46" s="370">
        <f>AVERAGE(G47:G50)</f>
        <v>2780</v>
      </c>
      <c r="H46" s="370">
        <f>SUM(H47:H50)</f>
        <v>1515</v>
      </c>
      <c r="I46" s="370">
        <f>SUM(I47:I50)</f>
        <v>9324</v>
      </c>
      <c r="J46" s="370">
        <f>SUM(J47:J50)</f>
        <v>4816</v>
      </c>
      <c r="K46" s="370">
        <f>SUM(K47:K50)</f>
        <v>2364353</v>
      </c>
      <c r="L46" s="370">
        <f>SUM(L47:L50)</f>
        <v>806970</v>
      </c>
      <c r="M46" s="370">
        <f>SUM(M47:M50)</f>
        <v>1539287</v>
      </c>
      <c r="N46" s="370">
        <f>SUM(N47:N50)</f>
        <v>18096</v>
      </c>
      <c r="Q46" s="373" t="s">
        <v>307</v>
      </c>
      <c r="R46" s="372"/>
      <c r="S46" s="370">
        <f>SUM(S47:S50)</f>
        <v>86</v>
      </c>
      <c r="T46" s="370">
        <f>SUM(T47:T50)</f>
        <v>5</v>
      </c>
      <c r="U46" s="370">
        <f>SUM(U47:U50)</f>
        <v>3</v>
      </c>
      <c r="V46" s="370">
        <f>SUM(V47:V50)</f>
        <v>12</v>
      </c>
      <c r="W46" s="370">
        <f>SUM(W47:W50)</f>
        <v>5</v>
      </c>
      <c r="X46" s="370">
        <f>SUM(X47:X50)</f>
        <v>24</v>
      </c>
      <c r="Y46" s="370">
        <f>SUM(Y47:Y50)</f>
        <v>3</v>
      </c>
      <c r="Z46" s="370">
        <f>SUM(Z47:Z50)</f>
        <v>3</v>
      </c>
      <c r="AA46" s="370">
        <f>SUM(AA47:AA50)</f>
        <v>2</v>
      </c>
      <c r="AB46" s="370">
        <f>SUM(AB47:AB50)</f>
        <v>5</v>
      </c>
      <c r="AC46" s="370">
        <f>SUM(AC47:AC50)</f>
        <v>1</v>
      </c>
      <c r="AD46" s="407" t="s">
        <v>3</v>
      </c>
      <c r="AE46" s="370">
        <f>SUM(AE47:AE50)</f>
        <v>3</v>
      </c>
      <c r="AF46" s="370">
        <f>SUM(AF47:AF50)</f>
        <v>12</v>
      </c>
      <c r="AG46" s="370">
        <f>SUM(AG47:AG50)</f>
        <v>2</v>
      </c>
      <c r="AH46" s="370">
        <f>SUM(AH47:AH50)</f>
        <v>2</v>
      </c>
      <c r="AI46" s="370">
        <f>SUM(AI47:AI50)</f>
        <v>4</v>
      </c>
    </row>
    <row r="47" spans="1:35" ht="18.75" customHeight="1">
      <c r="A47" s="375"/>
      <c r="B47" s="26" t="s">
        <v>306</v>
      </c>
      <c r="C47" s="376">
        <f>SUM(D47:E47)</f>
        <v>3193</v>
      </c>
      <c r="D47" s="186">
        <v>1276</v>
      </c>
      <c r="E47" s="186">
        <v>1917</v>
      </c>
      <c r="F47" s="186"/>
      <c r="G47" s="186">
        <v>2780</v>
      </c>
      <c r="H47" s="186">
        <v>541</v>
      </c>
      <c r="I47" s="186">
        <v>3727</v>
      </c>
      <c r="J47" s="186">
        <v>1610</v>
      </c>
      <c r="K47" s="239">
        <f>SUM(L47:N47)</f>
        <v>824968</v>
      </c>
      <c r="L47" s="239">
        <v>318957</v>
      </c>
      <c r="M47" s="239">
        <v>499671</v>
      </c>
      <c r="N47" s="241">
        <v>6340</v>
      </c>
      <c r="Q47" s="375"/>
      <c r="R47" s="26" t="s">
        <v>306</v>
      </c>
      <c r="S47" s="409">
        <f>SUM(T47:AI47)</f>
        <v>27</v>
      </c>
      <c r="T47" s="374">
        <v>1</v>
      </c>
      <c r="U47" s="374">
        <v>1</v>
      </c>
      <c r="V47" s="374">
        <v>3</v>
      </c>
      <c r="W47" s="374">
        <v>2</v>
      </c>
      <c r="X47" s="374">
        <v>5</v>
      </c>
      <c r="Y47" s="374">
        <v>1</v>
      </c>
      <c r="Z47" s="374">
        <v>1</v>
      </c>
      <c r="AA47" s="408" t="s">
        <v>3</v>
      </c>
      <c r="AB47" s="374">
        <v>3</v>
      </c>
      <c r="AC47" s="408" t="s">
        <v>3</v>
      </c>
      <c r="AD47" s="408" t="s">
        <v>3</v>
      </c>
      <c r="AE47" s="374">
        <v>2</v>
      </c>
      <c r="AF47" s="374">
        <v>5</v>
      </c>
      <c r="AG47" s="408" t="s">
        <v>3</v>
      </c>
      <c r="AH47" s="374">
        <v>1</v>
      </c>
      <c r="AI47" s="374">
        <v>2</v>
      </c>
    </row>
    <row r="48" spans="1:35" ht="18.75" customHeight="1">
      <c r="A48" s="59"/>
      <c r="B48" s="26" t="s">
        <v>305</v>
      </c>
      <c r="C48" s="376">
        <f>SUM(D48:E48)</f>
        <v>1802</v>
      </c>
      <c r="D48" s="186">
        <v>711</v>
      </c>
      <c r="E48" s="186">
        <v>1091</v>
      </c>
      <c r="F48" s="186"/>
      <c r="G48" s="186">
        <v>2760</v>
      </c>
      <c r="H48" s="186">
        <v>232</v>
      </c>
      <c r="I48" s="186">
        <v>1349</v>
      </c>
      <c r="J48" s="186">
        <v>929</v>
      </c>
      <c r="K48" s="239">
        <f>SUM(L48:N48)</f>
        <v>417993</v>
      </c>
      <c r="L48" s="239">
        <v>124042</v>
      </c>
      <c r="M48" s="239">
        <v>290906</v>
      </c>
      <c r="N48" s="241">
        <v>3045</v>
      </c>
      <c r="Q48" s="59"/>
      <c r="R48" s="26" t="s">
        <v>305</v>
      </c>
      <c r="S48" s="409">
        <f>SUM(T48:AI48)</f>
        <v>14</v>
      </c>
      <c r="T48" s="408">
        <v>1</v>
      </c>
      <c r="U48" s="408" t="s">
        <v>3</v>
      </c>
      <c r="V48" s="374">
        <v>2</v>
      </c>
      <c r="W48" s="374">
        <v>2</v>
      </c>
      <c r="X48" s="374">
        <v>5</v>
      </c>
      <c r="Y48" s="408" t="s">
        <v>3</v>
      </c>
      <c r="Z48" s="374">
        <v>1</v>
      </c>
      <c r="AA48" s="408" t="s">
        <v>3</v>
      </c>
      <c r="AB48" s="374">
        <v>1</v>
      </c>
      <c r="AC48" s="408" t="s">
        <v>3</v>
      </c>
      <c r="AD48" s="408" t="s">
        <v>3</v>
      </c>
      <c r="AE48" s="408" t="s">
        <v>3</v>
      </c>
      <c r="AF48" s="374">
        <v>1</v>
      </c>
      <c r="AG48" s="408" t="s">
        <v>3</v>
      </c>
      <c r="AH48" s="408" t="s">
        <v>3</v>
      </c>
      <c r="AI48" s="374">
        <v>1</v>
      </c>
    </row>
    <row r="49" spans="1:35" ht="18.75" customHeight="1">
      <c r="A49" s="64"/>
      <c r="B49" s="26" t="s">
        <v>304</v>
      </c>
      <c r="C49" s="376">
        <f>SUM(D49:E49)</f>
        <v>3980</v>
      </c>
      <c r="D49" s="186">
        <v>1608</v>
      </c>
      <c r="E49" s="186">
        <v>2372</v>
      </c>
      <c r="F49" s="186"/>
      <c r="G49" s="186">
        <v>2840</v>
      </c>
      <c r="H49" s="186">
        <v>526</v>
      </c>
      <c r="I49" s="186">
        <v>3094</v>
      </c>
      <c r="J49" s="186">
        <v>1456</v>
      </c>
      <c r="K49" s="239">
        <f>SUM(L49:N49)</f>
        <v>765190</v>
      </c>
      <c r="L49" s="239">
        <v>267627</v>
      </c>
      <c r="M49" s="239">
        <v>492113</v>
      </c>
      <c r="N49" s="241">
        <v>5450</v>
      </c>
      <c r="Q49" s="64"/>
      <c r="R49" s="26" t="s">
        <v>304</v>
      </c>
      <c r="S49" s="409">
        <f>SUM(T49:AI49)</f>
        <v>31</v>
      </c>
      <c r="T49" s="374">
        <v>2</v>
      </c>
      <c r="U49" s="374">
        <v>1</v>
      </c>
      <c r="V49" s="374">
        <v>5</v>
      </c>
      <c r="W49" s="374">
        <v>1</v>
      </c>
      <c r="X49" s="374">
        <v>8</v>
      </c>
      <c r="Y49" s="374">
        <v>1</v>
      </c>
      <c r="Z49" s="374">
        <v>1</v>
      </c>
      <c r="AA49" s="374">
        <v>1</v>
      </c>
      <c r="AB49" s="374">
        <v>1</v>
      </c>
      <c r="AC49" s="374">
        <v>1</v>
      </c>
      <c r="AD49" s="408" t="s">
        <v>3</v>
      </c>
      <c r="AE49" s="374">
        <v>1</v>
      </c>
      <c r="AF49" s="374">
        <v>5</v>
      </c>
      <c r="AG49" s="374">
        <v>1</v>
      </c>
      <c r="AH49" s="374">
        <v>1</v>
      </c>
      <c r="AI49" s="374">
        <v>1</v>
      </c>
    </row>
    <row r="50" spans="1:35" ht="18.75" customHeight="1">
      <c r="A50" s="64"/>
      <c r="B50" s="26" t="s">
        <v>303</v>
      </c>
      <c r="C50" s="376">
        <f>SUM(D50:E50)</f>
        <v>2055</v>
      </c>
      <c r="D50" s="186">
        <v>818</v>
      </c>
      <c r="E50" s="186">
        <v>1237</v>
      </c>
      <c r="F50" s="186"/>
      <c r="G50" s="186">
        <v>2740</v>
      </c>
      <c r="H50" s="186">
        <v>216</v>
      </c>
      <c r="I50" s="186">
        <v>1154</v>
      </c>
      <c r="J50" s="186">
        <v>821</v>
      </c>
      <c r="K50" s="239">
        <f>SUM(L50:N50)</f>
        <v>356202</v>
      </c>
      <c r="L50" s="239">
        <v>96344</v>
      </c>
      <c r="M50" s="239">
        <v>256597</v>
      </c>
      <c r="N50" s="241">
        <v>3261</v>
      </c>
      <c r="Q50" s="64"/>
      <c r="R50" s="26" t="s">
        <v>303</v>
      </c>
      <c r="S50" s="409">
        <f>SUM(T50:AI50)</f>
        <v>14</v>
      </c>
      <c r="T50" s="374">
        <v>1</v>
      </c>
      <c r="U50" s="374">
        <v>1</v>
      </c>
      <c r="V50" s="374">
        <v>2</v>
      </c>
      <c r="W50" s="408" t="s">
        <v>3</v>
      </c>
      <c r="X50" s="374">
        <v>6</v>
      </c>
      <c r="Y50" s="374">
        <v>1</v>
      </c>
      <c r="Z50" s="408" t="s">
        <v>3</v>
      </c>
      <c r="AA50" s="374">
        <v>1</v>
      </c>
      <c r="AB50" s="408" t="s">
        <v>3</v>
      </c>
      <c r="AC50" s="408" t="s">
        <v>3</v>
      </c>
      <c r="AD50" s="408" t="s">
        <v>3</v>
      </c>
      <c r="AE50" s="408" t="s">
        <v>3</v>
      </c>
      <c r="AF50" s="374">
        <v>1</v>
      </c>
      <c r="AG50" s="374">
        <v>1</v>
      </c>
      <c r="AH50" s="408" t="s">
        <v>3</v>
      </c>
      <c r="AI50" s="408" t="s">
        <v>3</v>
      </c>
    </row>
    <row r="51" spans="1:35" ht="18.75" customHeight="1">
      <c r="A51" s="64"/>
      <c r="B51" s="281"/>
      <c r="C51" s="374"/>
      <c r="D51" s="374"/>
      <c r="E51" s="374"/>
      <c r="F51" s="374"/>
      <c r="G51" s="374"/>
      <c r="H51" s="374"/>
      <c r="I51" s="374"/>
      <c r="J51" s="374"/>
      <c r="K51" s="374"/>
      <c r="L51" s="239"/>
      <c r="M51" s="239"/>
      <c r="N51" s="241"/>
      <c r="Q51" s="64"/>
      <c r="R51" s="281"/>
      <c r="S51" s="374"/>
      <c r="T51" s="374"/>
      <c r="U51" s="374"/>
      <c r="V51" s="374"/>
      <c r="W51" s="374"/>
      <c r="X51" s="374"/>
      <c r="Y51" s="374"/>
      <c r="Z51" s="374"/>
      <c r="AA51" s="374"/>
      <c r="AB51" s="374"/>
      <c r="AC51" s="374"/>
      <c r="AD51" s="374"/>
      <c r="AE51" s="374"/>
      <c r="AF51" s="374"/>
      <c r="AG51" s="374"/>
      <c r="AH51" s="374"/>
      <c r="AI51" s="374"/>
    </row>
    <row r="52" spans="1:35" ht="18.75" customHeight="1">
      <c r="A52" s="373" t="s">
        <v>302</v>
      </c>
      <c r="B52" s="372"/>
      <c r="C52" s="371">
        <f>SUM(C53:C58)</f>
        <v>9806</v>
      </c>
      <c r="D52" s="370">
        <f>SUM(D53:D58)</f>
        <v>3974</v>
      </c>
      <c r="E52" s="370">
        <f>SUM(E53:E58)</f>
        <v>5832</v>
      </c>
      <c r="F52" s="370"/>
      <c r="G52" s="370">
        <f>AVERAGE(G53:G58)</f>
        <v>2906.1666666666665</v>
      </c>
      <c r="H52" s="370">
        <f>SUM(H53:H58)</f>
        <v>1313</v>
      </c>
      <c r="I52" s="370">
        <f>SUM(I53:I58)</f>
        <v>7494</v>
      </c>
      <c r="J52" s="370">
        <f>SUM(J53:J58)</f>
        <v>4644</v>
      </c>
      <c r="K52" s="370">
        <f>SUM(K53:K58)</f>
        <v>2141843</v>
      </c>
      <c r="L52" s="370">
        <f>SUM(L53:L58)</f>
        <v>670245</v>
      </c>
      <c r="M52" s="370">
        <f>SUM(M53:M58)</f>
        <v>1460339</v>
      </c>
      <c r="N52" s="370">
        <f>SUM(N53:N58)</f>
        <v>11259</v>
      </c>
      <c r="Q52" s="373" t="s">
        <v>302</v>
      </c>
      <c r="R52" s="372"/>
      <c r="S52" s="370">
        <f>SUM(S53:S58)</f>
        <v>74</v>
      </c>
      <c r="T52" s="370">
        <f>SUM(T53:T58)</f>
        <v>7</v>
      </c>
      <c r="U52" s="370">
        <f>SUM(U53:U58)</f>
        <v>3</v>
      </c>
      <c r="V52" s="370">
        <f>SUM(V53:V58)</f>
        <v>5</v>
      </c>
      <c r="W52" s="370">
        <f>SUM(W53:W58)</f>
        <v>2</v>
      </c>
      <c r="X52" s="370">
        <f>SUM(X53:X58)</f>
        <v>20</v>
      </c>
      <c r="Y52" s="370">
        <f>SUM(Y53:Y58)</f>
        <v>7</v>
      </c>
      <c r="Z52" s="370">
        <f>SUM(Z53:Z58)</f>
        <v>3</v>
      </c>
      <c r="AA52" s="370">
        <f>SUM(AA53:AA58)</f>
        <v>3</v>
      </c>
      <c r="AB52" s="370">
        <f>SUM(AB53:AB58)</f>
        <v>4</v>
      </c>
      <c r="AC52" s="370">
        <f>SUM(AC53:AC58)</f>
        <v>1</v>
      </c>
      <c r="AD52" s="407" t="s">
        <v>3</v>
      </c>
      <c r="AE52" s="370">
        <f>SUM(AE53:AE58)</f>
        <v>1</v>
      </c>
      <c r="AF52" s="370">
        <f>SUM(AF53:AF58)</f>
        <v>12</v>
      </c>
      <c r="AG52" s="370">
        <f>SUM(AG53:AG58)</f>
        <v>2</v>
      </c>
      <c r="AH52" s="370">
        <f>SUM(AH53:AH58)</f>
        <v>3</v>
      </c>
      <c r="AI52" s="370">
        <f>SUM(AI53:AI58)</f>
        <v>1</v>
      </c>
    </row>
    <row r="53" spans="1:35" ht="18.75" customHeight="1">
      <c r="A53" s="64"/>
      <c r="B53" s="26" t="s">
        <v>301</v>
      </c>
      <c r="C53" s="376">
        <f>SUM(D53:E53)</f>
        <v>1480</v>
      </c>
      <c r="D53" s="186">
        <v>595</v>
      </c>
      <c r="E53" s="186">
        <v>885</v>
      </c>
      <c r="F53" s="186"/>
      <c r="G53" s="186">
        <v>3183</v>
      </c>
      <c r="H53" s="186">
        <v>191</v>
      </c>
      <c r="I53" s="186">
        <v>1051</v>
      </c>
      <c r="J53" s="186">
        <v>824</v>
      </c>
      <c r="K53" s="239">
        <v>354156</v>
      </c>
      <c r="L53" s="239">
        <v>89688</v>
      </c>
      <c r="M53" s="239">
        <v>262260</v>
      </c>
      <c r="N53" s="241">
        <v>2207</v>
      </c>
      <c r="Q53" s="64"/>
      <c r="R53" s="26" t="s">
        <v>301</v>
      </c>
      <c r="S53" s="409">
        <f>SUM(T53:AI53)</f>
        <v>13</v>
      </c>
      <c r="T53" s="374">
        <v>1</v>
      </c>
      <c r="U53" s="374">
        <v>1</v>
      </c>
      <c r="V53" s="408" t="s">
        <v>3</v>
      </c>
      <c r="W53" s="408" t="s">
        <v>3</v>
      </c>
      <c r="X53" s="374">
        <v>2</v>
      </c>
      <c r="Y53" s="374">
        <v>1</v>
      </c>
      <c r="Z53" s="374">
        <v>1</v>
      </c>
      <c r="AA53" s="408" t="s">
        <v>3</v>
      </c>
      <c r="AB53" s="374">
        <v>2</v>
      </c>
      <c r="AC53" s="408" t="s">
        <v>3</v>
      </c>
      <c r="AD53" s="408" t="s">
        <v>3</v>
      </c>
      <c r="AE53" s="408" t="s">
        <v>3</v>
      </c>
      <c r="AF53" s="374">
        <v>3</v>
      </c>
      <c r="AG53" s="408" t="s">
        <v>3</v>
      </c>
      <c r="AH53" s="374">
        <v>1</v>
      </c>
      <c r="AI53" s="374">
        <v>1</v>
      </c>
    </row>
    <row r="54" spans="1:35" ht="18.75" customHeight="1">
      <c r="A54" s="59"/>
      <c r="B54" s="26" t="s">
        <v>300</v>
      </c>
      <c r="C54" s="376">
        <f>SUM(D54:E54)</f>
        <v>1385</v>
      </c>
      <c r="D54" s="186">
        <v>551</v>
      </c>
      <c r="E54" s="186">
        <v>834</v>
      </c>
      <c r="F54" s="186"/>
      <c r="G54" s="186">
        <v>2880</v>
      </c>
      <c r="H54" s="186">
        <v>177</v>
      </c>
      <c r="I54" s="186">
        <v>1001</v>
      </c>
      <c r="J54" s="186">
        <v>634</v>
      </c>
      <c r="K54" s="239">
        <v>301027</v>
      </c>
      <c r="L54" s="239">
        <v>111990</v>
      </c>
      <c r="M54" s="239">
        <v>187776</v>
      </c>
      <c r="N54" s="241">
        <v>1260</v>
      </c>
      <c r="Q54" s="59"/>
      <c r="R54" s="26" t="s">
        <v>300</v>
      </c>
      <c r="S54" s="409">
        <f>SUM(T54:AI54)</f>
        <v>7</v>
      </c>
      <c r="T54" s="374">
        <v>1</v>
      </c>
      <c r="U54" s="408" t="s">
        <v>3</v>
      </c>
      <c r="V54" s="408" t="s">
        <v>3</v>
      </c>
      <c r="W54" s="408" t="s">
        <v>3</v>
      </c>
      <c r="X54" s="374">
        <v>2</v>
      </c>
      <c r="Y54" s="374">
        <v>1</v>
      </c>
      <c r="Z54" s="408" t="s">
        <v>3</v>
      </c>
      <c r="AA54" s="374">
        <v>1</v>
      </c>
      <c r="AB54" s="408" t="s">
        <v>3</v>
      </c>
      <c r="AC54" s="408" t="s">
        <v>3</v>
      </c>
      <c r="AD54" s="408" t="s">
        <v>3</v>
      </c>
      <c r="AE54" s="408" t="s">
        <v>3</v>
      </c>
      <c r="AF54" s="374">
        <v>2</v>
      </c>
      <c r="AG54" s="408" t="s">
        <v>3</v>
      </c>
      <c r="AH54" s="408" t="s">
        <v>3</v>
      </c>
      <c r="AI54" s="408" t="s">
        <v>3</v>
      </c>
    </row>
    <row r="55" spans="1:35" ht="18.75" customHeight="1">
      <c r="A55" s="375"/>
      <c r="B55" s="26" t="s">
        <v>299</v>
      </c>
      <c r="C55" s="376">
        <f>SUM(D55:E55)</f>
        <v>2270</v>
      </c>
      <c r="D55" s="186">
        <v>926</v>
      </c>
      <c r="E55" s="186">
        <v>1344</v>
      </c>
      <c r="F55" s="186"/>
      <c r="G55" s="186">
        <v>3100</v>
      </c>
      <c r="H55" s="186">
        <v>385</v>
      </c>
      <c r="I55" s="186">
        <v>2381</v>
      </c>
      <c r="J55" s="186">
        <v>1260</v>
      </c>
      <c r="K55" s="239">
        <v>621124</v>
      </c>
      <c r="L55" s="239">
        <v>206357</v>
      </c>
      <c r="M55" s="239">
        <v>412330</v>
      </c>
      <c r="N55" s="241">
        <v>2438</v>
      </c>
      <c r="Q55" s="375"/>
      <c r="R55" s="26" t="s">
        <v>299</v>
      </c>
      <c r="S55" s="409">
        <f>SUM(T55:AI55)</f>
        <v>22</v>
      </c>
      <c r="T55" s="374">
        <v>1</v>
      </c>
      <c r="U55" s="374">
        <v>1</v>
      </c>
      <c r="V55" s="374">
        <v>3</v>
      </c>
      <c r="W55" s="374">
        <v>2</v>
      </c>
      <c r="X55" s="374">
        <v>6</v>
      </c>
      <c r="Y55" s="374">
        <v>1</v>
      </c>
      <c r="Z55" s="374">
        <v>1</v>
      </c>
      <c r="AA55" s="374">
        <v>1</v>
      </c>
      <c r="AB55" s="374">
        <v>1</v>
      </c>
      <c r="AC55" s="408" t="s">
        <v>3</v>
      </c>
      <c r="AD55" s="408" t="s">
        <v>3</v>
      </c>
      <c r="AE55" s="374">
        <v>1</v>
      </c>
      <c r="AF55" s="374">
        <v>2</v>
      </c>
      <c r="AG55" s="374">
        <v>1</v>
      </c>
      <c r="AH55" s="374">
        <v>1</v>
      </c>
      <c r="AI55" s="408" t="s">
        <v>3</v>
      </c>
    </row>
    <row r="56" spans="1:35" ht="18.75" customHeight="1">
      <c r="A56" s="375"/>
      <c r="B56" s="26" t="s">
        <v>298</v>
      </c>
      <c r="C56" s="376">
        <f>SUM(D56:E56)</f>
        <v>2293</v>
      </c>
      <c r="D56" s="186">
        <v>944</v>
      </c>
      <c r="E56" s="186">
        <v>1349</v>
      </c>
      <c r="F56" s="186"/>
      <c r="G56" s="186">
        <v>2800</v>
      </c>
      <c r="H56" s="186">
        <v>289</v>
      </c>
      <c r="I56" s="186">
        <v>1674</v>
      </c>
      <c r="J56" s="186">
        <v>938</v>
      </c>
      <c r="K56" s="239">
        <f>SUM(L56:N56)</f>
        <v>414153</v>
      </c>
      <c r="L56" s="239">
        <v>125390</v>
      </c>
      <c r="M56" s="239">
        <v>286482</v>
      </c>
      <c r="N56" s="241">
        <v>2281</v>
      </c>
      <c r="Q56" s="375"/>
      <c r="R56" s="26" t="s">
        <v>298</v>
      </c>
      <c r="S56" s="409">
        <f>SUM(T56:AI56)</f>
        <v>10</v>
      </c>
      <c r="T56" s="374">
        <v>1</v>
      </c>
      <c r="U56" s="408" t="s">
        <v>3</v>
      </c>
      <c r="V56" s="408" t="s">
        <v>3</v>
      </c>
      <c r="W56" s="408" t="s">
        <v>3</v>
      </c>
      <c r="X56" s="374">
        <v>4</v>
      </c>
      <c r="Y56" s="374">
        <v>1</v>
      </c>
      <c r="Z56" s="408">
        <v>1</v>
      </c>
      <c r="AA56" s="408" t="s">
        <v>3</v>
      </c>
      <c r="AB56" s="408">
        <v>1</v>
      </c>
      <c r="AC56" s="408" t="s">
        <v>3</v>
      </c>
      <c r="AD56" s="408" t="s">
        <v>3</v>
      </c>
      <c r="AE56" s="408" t="s">
        <v>3</v>
      </c>
      <c r="AF56" s="374">
        <v>1</v>
      </c>
      <c r="AG56" s="408" t="s">
        <v>3</v>
      </c>
      <c r="AH56" s="408">
        <v>1</v>
      </c>
      <c r="AI56" s="408" t="s">
        <v>3</v>
      </c>
    </row>
    <row r="57" spans="1:35" ht="18.75" customHeight="1">
      <c r="A57" s="375"/>
      <c r="B57" s="26" t="s">
        <v>297</v>
      </c>
      <c r="C57" s="376">
        <f>SUM(D57:E57)</f>
        <v>1013</v>
      </c>
      <c r="D57" s="186">
        <v>398</v>
      </c>
      <c r="E57" s="186">
        <v>615</v>
      </c>
      <c r="F57" s="186"/>
      <c r="G57" s="186">
        <v>2674</v>
      </c>
      <c r="H57" s="186">
        <v>109</v>
      </c>
      <c r="I57" s="186">
        <v>416</v>
      </c>
      <c r="J57" s="186">
        <v>438</v>
      </c>
      <c r="K57" s="239">
        <f>SUM(L57:N57)</f>
        <v>191372</v>
      </c>
      <c r="L57" s="239">
        <v>45830</v>
      </c>
      <c r="M57" s="239">
        <v>144759</v>
      </c>
      <c r="N57" s="241">
        <v>783</v>
      </c>
      <c r="Q57" s="375"/>
      <c r="R57" s="26" t="s">
        <v>297</v>
      </c>
      <c r="S57" s="409">
        <f>SUM(T57:AI57)</f>
        <v>5</v>
      </c>
      <c r="T57" s="374">
        <v>1</v>
      </c>
      <c r="U57" s="408" t="s">
        <v>3</v>
      </c>
      <c r="V57" s="408">
        <v>1</v>
      </c>
      <c r="W57" s="408" t="s">
        <v>3</v>
      </c>
      <c r="X57" s="408">
        <v>1</v>
      </c>
      <c r="Y57" s="374">
        <v>1</v>
      </c>
      <c r="Z57" s="408" t="s">
        <v>3</v>
      </c>
      <c r="AA57" s="408" t="s">
        <v>3</v>
      </c>
      <c r="AB57" s="408" t="s">
        <v>3</v>
      </c>
      <c r="AC57" s="408" t="s">
        <v>3</v>
      </c>
      <c r="AD57" s="408" t="s">
        <v>3</v>
      </c>
      <c r="AE57" s="408" t="s">
        <v>3</v>
      </c>
      <c r="AF57" s="374">
        <v>1</v>
      </c>
      <c r="AG57" s="408" t="s">
        <v>3</v>
      </c>
      <c r="AH57" s="408" t="s">
        <v>3</v>
      </c>
      <c r="AI57" s="408" t="s">
        <v>3</v>
      </c>
    </row>
    <row r="58" spans="1:35" ht="18.75" customHeight="1">
      <c r="A58" s="375"/>
      <c r="B58" s="26" t="s">
        <v>296</v>
      </c>
      <c r="C58" s="376">
        <f>SUM(D58:E58)</f>
        <v>1365</v>
      </c>
      <c r="D58" s="186">
        <v>560</v>
      </c>
      <c r="E58" s="186">
        <v>805</v>
      </c>
      <c r="F58" s="186"/>
      <c r="G58" s="186">
        <v>2800</v>
      </c>
      <c r="H58" s="186">
        <v>162</v>
      </c>
      <c r="I58" s="186">
        <v>971</v>
      </c>
      <c r="J58" s="186">
        <v>550</v>
      </c>
      <c r="K58" s="239">
        <v>260011</v>
      </c>
      <c r="L58" s="239">
        <v>90990</v>
      </c>
      <c r="M58" s="239">
        <v>166732</v>
      </c>
      <c r="N58" s="241">
        <v>2290</v>
      </c>
      <c r="Q58" s="375"/>
      <c r="R58" s="26" t="s">
        <v>296</v>
      </c>
      <c r="S58" s="409">
        <f>SUM(T58:AI58)</f>
        <v>17</v>
      </c>
      <c r="T58" s="374">
        <v>2</v>
      </c>
      <c r="U58" s="374">
        <v>1</v>
      </c>
      <c r="V58" s="374">
        <v>1</v>
      </c>
      <c r="W58" s="408" t="s">
        <v>3</v>
      </c>
      <c r="X58" s="374">
        <v>5</v>
      </c>
      <c r="Y58" s="374">
        <v>2</v>
      </c>
      <c r="Z58" s="408" t="s">
        <v>3</v>
      </c>
      <c r="AA58" s="374">
        <v>1</v>
      </c>
      <c r="AB58" s="408" t="s">
        <v>3</v>
      </c>
      <c r="AC58" s="374">
        <v>1</v>
      </c>
      <c r="AD58" s="408" t="s">
        <v>3</v>
      </c>
      <c r="AE58" s="408" t="s">
        <v>3</v>
      </c>
      <c r="AF58" s="374">
        <v>3</v>
      </c>
      <c r="AG58" s="374">
        <v>1</v>
      </c>
      <c r="AH58" s="408" t="s">
        <v>3</v>
      </c>
      <c r="AI58" s="408" t="s">
        <v>3</v>
      </c>
    </row>
    <row r="59" spans="1:35" ht="18.75" customHeight="1">
      <c r="A59" s="375"/>
      <c r="B59" s="281"/>
      <c r="C59" s="374"/>
      <c r="D59" s="374"/>
      <c r="E59" s="374"/>
      <c r="F59" s="374"/>
      <c r="G59" s="374"/>
      <c r="H59" s="374"/>
      <c r="I59" s="374"/>
      <c r="J59" s="374"/>
      <c r="K59" s="374"/>
      <c r="L59" s="239"/>
      <c r="M59" s="239"/>
      <c r="N59" s="241"/>
      <c r="Q59" s="375"/>
      <c r="R59" s="281"/>
      <c r="S59" s="374"/>
      <c r="T59" s="374"/>
      <c r="U59" s="374"/>
      <c r="V59" s="374"/>
      <c r="W59" s="374"/>
      <c r="X59" s="374"/>
      <c r="Y59" s="374"/>
      <c r="Z59" s="374"/>
      <c r="AA59" s="374"/>
      <c r="AB59" s="374"/>
      <c r="AC59" s="374"/>
      <c r="AD59" s="374"/>
      <c r="AE59" s="374"/>
      <c r="AF59" s="374"/>
      <c r="AG59" s="374"/>
      <c r="AH59" s="374"/>
      <c r="AI59" s="374"/>
    </row>
    <row r="60" spans="1:35" ht="18.75" customHeight="1">
      <c r="A60" s="373" t="s">
        <v>295</v>
      </c>
      <c r="B60" s="372"/>
      <c r="C60" s="371">
        <f>SUM(C61:C64)</f>
        <v>12621</v>
      </c>
      <c r="D60" s="370">
        <f>SUM(D61:D64)</f>
        <v>5092</v>
      </c>
      <c r="E60" s="370">
        <f>SUM(E61:E64)</f>
        <v>7529</v>
      </c>
      <c r="F60" s="370"/>
      <c r="G60" s="370">
        <f>AVERAGE(G61:G64)</f>
        <v>2775</v>
      </c>
      <c r="H60" s="370">
        <f>SUM(H61:H64)</f>
        <v>1604</v>
      </c>
      <c r="I60" s="370">
        <f>SUM(I61:I64)</f>
        <v>9077</v>
      </c>
      <c r="J60" s="370">
        <f>SUM(J61:J64)</f>
        <v>5681</v>
      </c>
      <c r="K60" s="370">
        <f>SUM(K61:K64)</f>
        <v>2546515</v>
      </c>
      <c r="L60" s="370">
        <f>SUM(L61:L64)</f>
        <v>712134</v>
      </c>
      <c r="M60" s="370">
        <f>SUM(M61:M64)</f>
        <v>1816576</v>
      </c>
      <c r="N60" s="370">
        <f>SUM(N61:N64)</f>
        <v>17804</v>
      </c>
      <c r="Q60" s="373" t="s">
        <v>295</v>
      </c>
      <c r="R60" s="372"/>
      <c r="S60" s="370">
        <f>SUM(S61:S64)</f>
        <v>95</v>
      </c>
      <c r="T60" s="370">
        <f>SUM(T61:T64)</f>
        <v>7</v>
      </c>
      <c r="U60" s="370">
        <f>SUM(U61:U64)</f>
        <v>4</v>
      </c>
      <c r="V60" s="370">
        <f>SUM(V61:V64)</f>
        <v>13</v>
      </c>
      <c r="W60" s="370">
        <f>SUM(W61:W64)</f>
        <v>2</v>
      </c>
      <c r="X60" s="370">
        <f>SUM(X61:X64)</f>
        <v>31</v>
      </c>
      <c r="Y60" s="370">
        <f>SUM(Y61:Y64)</f>
        <v>5</v>
      </c>
      <c r="Z60" s="370">
        <f>SUM(Z61:Z64)</f>
        <v>1</v>
      </c>
      <c r="AA60" s="370">
        <f>SUM(AA61:AA64)</f>
        <v>3</v>
      </c>
      <c r="AB60" s="370">
        <f>SUM(AB61:AB64)</f>
        <v>5</v>
      </c>
      <c r="AC60" s="370">
        <f>SUM(AC61:AC64)</f>
        <v>3</v>
      </c>
      <c r="AD60" s="407" t="s">
        <v>3</v>
      </c>
      <c r="AE60" s="370">
        <f>SUM(AE61:AE64)</f>
        <v>2</v>
      </c>
      <c r="AF60" s="370">
        <f>SUM(AF61:AF64)</f>
        <v>11</v>
      </c>
      <c r="AG60" s="370">
        <f>SUM(AG61:AG64)</f>
        <v>3</v>
      </c>
      <c r="AH60" s="370">
        <f>SUM(AH61:AH64)</f>
        <v>1</v>
      </c>
      <c r="AI60" s="370">
        <f>SUM(AI61:AI64)</f>
        <v>4</v>
      </c>
    </row>
    <row r="61" spans="1:35" ht="18.75" customHeight="1">
      <c r="A61" s="375"/>
      <c r="B61" s="26" t="s">
        <v>294</v>
      </c>
      <c r="C61" s="376">
        <f>SUM(D61:E61)</f>
        <v>3661</v>
      </c>
      <c r="D61" s="186">
        <v>1467</v>
      </c>
      <c r="E61" s="186">
        <v>2194</v>
      </c>
      <c r="F61" s="186"/>
      <c r="G61" s="186">
        <v>3080</v>
      </c>
      <c r="H61" s="186">
        <v>559</v>
      </c>
      <c r="I61" s="186">
        <v>2661</v>
      </c>
      <c r="J61" s="186">
        <v>2146</v>
      </c>
      <c r="K61" s="239">
        <f>SUM(L61:N61)</f>
        <v>919877</v>
      </c>
      <c r="L61" s="239">
        <v>236332</v>
      </c>
      <c r="M61" s="239">
        <v>677537</v>
      </c>
      <c r="N61" s="241">
        <v>6008</v>
      </c>
      <c r="Q61" s="375"/>
      <c r="R61" s="26" t="s">
        <v>294</v>
      </c>
      <c r="S61" s="409">
        <f>SUM(T61:AI61)</f>
        <v>35</v>
      </c>
      <c r="T61" s="374">
        <v>3</v>
      </c>
      <c r="U61" s="374">
        <v>1</v>
      </c>
      <c r="V61" s="374">
        <v>5</v>
      </c>
      <c r="W61" s="408" t="s">
        <v>3</v>
      </c>
      <c r="X61" s="374">
        <v>9</v>
      </c>
      <c r="Y61" s="374">
        <v>2</v>
      </c>
      <c r="Z61" s="374">
        <v>1</v>
      </c>
      <c r="AA61" s="374">
        <v>1</v>
      </c>
      <c r="AB61" s="374">
        <v>2</v>
      </c>
      <c r="AC61" s="408">
        <v>1</v>
      </c>
      <c r="AD61" s="408" t="s">
        <v>3</v>
      </c>
      <c r="AE61" s="374">
        <v>2</v>
      </c>
      <c r="AF61" s="374">
        <v>5</v>
      </c>
      <c r="AG61" s="374">
        <v>1</v>
      </c>
      <c r="AH61" s="374">
        <v>1</v>
      </c>
      <c r="AI61" s="374">
        <v>1</v>
      </c>
    </row>
    <row r="62" spans="1:35" ht="18.75" customHeight="1">
      <c r="A62" s="59"/>
      <c r="B62" s="26" t="s">
        <v>293</v>
      </c>
      <c r="C62" s="376">
        <f>SUM(D62:E62)</f>
        <v>3654</v>
      </c>
      <c r="D62" s="186">
        <v>1494</v>
      </c>
      <c r="E62" s="186">
        <v>2160</v>
      </c>
      <c r="F62" s="186"/>
      <c r="G62" s="186">
        <v>2700</v>
      </c>
      <c r="H62" s="186">
        <v>451</v>
      </c>
      <c r="I62" s="186">
        <v>2545</v>
      </c>
      <c r="J62" s="186">
        <v>1550</v>
      </c>
      <c r="K62" s="239">
        <f>SUM(L62:N62)</f>
        <v>688006</v>
      </c>
      <c r="L62" s="239">
        <v>209235</v>
      </c>
      <c r="M62" s="239">
        <v>473669</v>
      </c>
      <c r="N62" s="241">
        <v>5102</v>
      </c>
      <c r="Q62" s="59"/>
      <c r="R62" s="26" t="s">
        <v>293</v>
      </c>
      <c r="S62" s="409">
        <f>SUM(T62:AI62)</f>
        <v>27</v>
      </c>
      <c r="T62" s="374">
        <v>1</v>
      </c>
      <c r="U62" s="374">
        <v>1</v>
      </c>
      <c r="V62" s="374">
        <v>5</v>
      </c>
      <c r="W62" s="408">
        <v>1</v>
      </c>
      <c r="X62" s="374">
        <v>11</v>
      </c>
      <c r="Y62" s="374">
        <v>1</v>
      </c>
      <c r="Z62" s="408" t="s">
        <v>3</v>
      </c>
      <c r="AA62" s="374">
        <v>1</v>
      </c>
      <c r="AB62" s="374">
        <v>1</v>
      </c>
      <c r="AC62" s="374">
        <v>1</v>
      </c>
      <c r="AD62" s="408" t="s">
        <v>3</v>
      </c>
      <c r="AE62" s="408" t="s">
        <v>3</v>
      </c>
      <c r="AF62" s="374">
        <v>2</v>
      </c>
      <c r="AG62" s="374">
        <v>1</v>
      </c>
      <c r="AH62" s="408" t="s">
        <v>3</v>
      </c>
      <c r="AI62" s="374">
        <v>1</v>
      </c>
    </row>
    <row r="63" spans="1:35" ht="18.75" customHeight="1">
      <c r="A63" s="375"/>
      <c r="B63" s="26" t="s">
        <v>292</v>
      </c>
      <c r="C63" s="376">
        <f>SUM(D63:E63)</f>
        <v>3732</v>
      </c>
      <c r="D63" s="186">
        <v>1495</v>
      </c>
      <c r="E63" s="186">
        <v>2237</v>
      </c>
      <c r="F63" s="186"/>
      <c r="G63" s="186">
        <v>2500</v>
      </c>
      <c r="H63" s="186">
        <v>403</v>
      </c>
      <c r="I63" s="186">
        <v>2662</v>
      </c>
      <c r="J63" s="186">
        <v>1312</v>
      </c>
      <c r="K63" s="239">
        <f>SUM(L63:N63)</f>
        <v>629874</v>
      </c>
      <c r="L63" s="239">
        <v>194860</v>
      </c>
      <c r="M63" s="239">
        <v>429468</v>
      </c>
      <c r="N63" s="241">
        <v>5546</v>
      </c>
      <c r="Q63" s="375"/>
      <c r="R63" s="26" t="s">
        <v>292</v>
      </c>
      <c r="S63" s="409">
        <f>SUM(T63:AI63)</f>
        <v>26</v>
      </c>
      <c r="T63" s="374">
        <v>2</v>
      </c>
      <c r="U63" s="374">
        <v>1</v>
      </c>
      <c r="V63" s="374">
        <v>3</v>
      </c>
      <c r="W63" s="374">
        <v>1</v>
      </c>
      <c r="X63" s="374">
        <v>10</v>
      </c>
      <c r="Y63" s="374">
        <v>1</v>
      </c>
      <c r="Z63" s="408" t="s">
        <v>3</v>
      </c>
      <c r="AA63" s="374">
        <v>1</v>
      </c>
      <c r="AB63" s="374">
        <v>1</v>
      </c>
      <c r="AC63" s="408">
        <v>1</v>
      </c>
      <c r="AD63" s="408" t="s">
        <v>3</v>
      </c>
      <c r="AE63" s="408" t="s">
        <v>3</v>
      </c>
      <c r="AF63" s="374">
        <v>3</v>
      </c>
      <c r="AG63" s="374">
        <v>1</v>
      </c>
      <c r="AH63" s="408" t="s">
        <v>3</v>
      </c>
      <c r="AI63" s="374">
        <v>1</v>
      </c>
    </row>
    <row r="64" spans="1:35" ht="18.75" customHeight="1">
      <c r="A64" s="375"/>
      <c r="B64" s="26" t="s">
        <v>291</v>
      </c>
      <c r="C64" s="376">
        <f>SUM(D64:E64)</f>
        <v>1574</v>
      </c>
      <c r="D64" s="186">
        <v>636</v>
      </c>
      <c r="E64" s="186">
        <v>938</v>
      </c>
      <c r="F64" s="186"/>
      <c r="G64" s="186">
        <v>2820</v>
      </c>
      <c r="H64" s="186">
        <v>191</v>
      </c>
      <c r="I64" s="186">
        <v>1209</v>
      </c>
      <c r="J64" s="186">
        <v>673</v>
      </c>
      <c r="K64" s="239">
        <v>308758</v>
      </c>
      <c r="L64" s="239">
        <v>71707</v>
      </c>
      <c r="M64" s="239">
        <v>235902</v>
      </c>
      <c r="N64" s="241">
        <v>1148</v>
      </c>
      <c r="Q64" s="375"/>
      <c r="R64" s="26" t="s">
        <v>291</v>
      </c>
      <c r="S64" s="409">
        <f>SUM(T64:AI64)</f>
        <v>7</v>
      </c>
      <c r="T64" s="374">
        <v>1</v>
      </c>
      <c r="U64" s="374">
        <v>1</v>
      </c>
      <c r="V64" s="408" t="s">
        <v>3</v>
      </c>
      <c r="W64" s="408" t="s">
        <v>3</v>
      </c>
      <c r="X64" s="374">
        <v>1</v>
      </c>
      <c r="Y64" s="374">
        <v>1</v>
      </c>
      <c r="Z64" s="408" t="s">
        <v>3</v>
      </c>
      <c r="AA64" s="408" t="s">
        <v>3</v>
      </c>
      <c r="AB64" s="374">
        <v>1</v>
      </c>
      <c r="AC64" s="408" t="s">
        <v>3</v>
      </c>
      <c r="AD64" s="408" t="s">
        <v>3</v>
      </c>
      <c r="AE64" s="408" t="s">
        <v>3</v>
      </c>
      <c r="AF64" s="374">
        <v>1</v>
      </c>
      <c r="AG64" s="408" t="s">
        <v>3</v>
      </c>
      <c r="AH64" s="408" t="s">
        <v>3</v>
      </c>
      <c r="AI64" s="374">
        <v>1</v>
      </c>
    </row>
    <row r="65" spans="1:35" ht="18.75" customHeight="1">
      <c r="A65" s="375"/>
      <c r="B65" s="281"/>
      <c r="C65" s="374"/>
      <c r="D65" s="374"/>
      <c r="E65" s="374"/>
      <c r="F65" s="374"/>
      <c r="G65" s="374"/>
      <c r="H65" s="374"/>
      <c r="I65" s="374"/>
      <c r="J65" s="374"/>
      <c r="K65" s="374"/>
      <c r="L65" s="239"/>
      <c r="M65" s="239"/>
      <c r="N65" s="241"/>
      <c r="Q65" s="375"/>
      <c r="R65" s="281"/>
      <c r="S65" s="374"/>
      <c r="T65" s="374"/>
      <c r="U65" s="374"/>
      <c r="V65" s="374"/>
      <c r="W65" s="374"/>
      <c r="X65" s="374"/>
      <c r="Y65" s="374"/>
      <c r="Z65" s="374"/>
      <c r="AA65" s="374"/>
      <c r="AB65" s="374"/>
      <c r="AC65" s="374"/>
      <c r="AD65" s="374"/>
      <c r="AE65" s="374"/>
      <c r="AF65" s="374"/>
      <c r="AG65" s="374"/>
      <c r="AH65" s="374"/>
      <c r="AI65" s="374"/>
    </row>
    <row r="66" spans="1:35" ht="18.75" customHeight="1">
      <c r="A66" s="373" t="s">
        <v>290</v>
      </c>
      <c r="B66" s="372"/>
      <c r="C66" s="371">
        <f>SUM(C67)</f>
        <v>2412</v>
      </c>
      <c r="D66" s="370">
        <f>SUM(D67)</f>
        <v>989</v>
      </c>
      <c r="E66" s="370">
        <f>SUM(E67)</f>
        <v>1423</v>
      </c>
      <c r="F66" s="370"/>
      <c r="G66" s="370">
        <f>AVERAGE(G67)</f>
        <v>2670</v>
      </c>
      <c r="H66" s="370">
        <f>SUM(H67)</f>
        <v>331</v>
      </c>
      <c r="I66" s="370">
        <f>SUM(I67)</f>
        <v>2407</v>
      </c>
      <c r="J66" s="370">
        <f>SUM(J67)</f>
        <v>852</v>
      </c>
      <c r="K66" s="370">
        <f>SUM(K67)</f>
        <v>506846</v>
      </c>
      <c r="L66" s="370">
        <f>SUM(L67)</f>
        <v>224970</v>
      </c>
      <c r="M66" s="370">
        <f>SUM(M67)</f>
        <v>278830</v>
      </c>
      <c r="N66" s="370">
        <f>SUM(N67)</f>
        <v>3046</v>
      </c>
      <c r="Q66" s="373" t="s">
        <v>290</v>
      </c>
      <c r="R66" s="372"/>
      <c r="S66" s="371">
        <f>SUM(S67)</f>
        <v>14</v>
      </c>
      <c r="T66" s="370">
        <f>SUM(T67)</f>
        <v>1</v>
      </c>
      <c r="U66" s="370">
        <f>SUM(U67)</f>
        <v>1</v>
      </c>
      <c r="V66" s="370">
        <f>SUM(V67)</f>
        <v>1</v>
      </c>
      <c r="W66" s="407" t="s">
        <v>3</v>
      </c>
      <c r="X66" s="370">
        <f>SUM(X67)</f>
        <v>2</v>
      </c>
      <c r="Y66" s="370">
        <f>SUM(Y67)</f>
        <v>2</v>
      </c>
      <c r="Z66" s="407" t="s">
        <v>3</v>
      </c>
      <c r="AA66" s="370">
        <f>SUM(AA67)</f>
        <v>1</v>
      </c>
      <c r="AB66" s="407" t="s">
        <v>3</v>
      </c>
      <c r="AC66" s="370">
        <f>SUM(AC67)</f>
        <v>1</v>
      </c>
      <c r="AD66" s="407" t="s">
        <v>3</v>
      </c>
      <c r="AE66" s="370">
        <f>SUM(AE67)</f>
        <v>1</v>
      </c>
      <c r="AF66" s="370">
        <f>SUM(AF67)</f>
        <v>3</v>
      </c>
      <c r="AG66" s="370">
        <f>SUM(AG67)</f>
        <v>1</v>
      </c>
      <c r="AH66" s="407" t="s">
        <v>3</v>
      </c>
      <c r="AI66" s="407" t="s">
        <v>3</v>
      </c>
    </row>
    <row r="67" spans="1:35" ht="18.75" customHeight="1">
      <c r="A67" s="369"/>
      <c r="B67" s="33" t="s">
        <v>289</v>
      </c>
      <c r="C67" s="368">
        <f>SUM(D67:E67)</f>
        <v>2412</v>
      </c>
      <c r="D67" s="367">
        <v>989</v>
      </c>
      <c r="E67" s="367">
        <v>1423</v>
      </c>
      <c r="F67" s="367"/>
      <c r="G67" s="367">
        <v>2670</v>
      </c>
      <c r="H67" s="367">
        <v>331</v>
      </c>
      <c r="I67" s="367">
        <v>2407</v>
      </c>
      <c r="J67" s="367">
        <v>852</v>
      </c>
      <c r="K67" s="234">
        <f>SUM(L67:N67)</f>
        <v>506846</v>
      </c>
      <c r="L67" s="234">
        <v>224970</v>
      </c>
      <c r="M67" s="234">
        <v>278830</v>
      </c>
      <c r="N67" s="236">
        <v>3046</v>
      </c>
      <c r="Q67" s="369"/>
      <c r="R67" s="33" t="s">
        <v>289</v>
      </c>
      <c r="S67" s="406">
        <f>SUM(T67:AI67)</f>
        <v>14</v>
      </c>
      <c r="T67" s="405">
        <v>1</v>
      </c>
      <c r="U67" s="405">
        <v>1</v>
      </c>
      <c r="V67" s="405">
        <v>1</v>
      </c>
      <c r="W67" s="404" t="s">
        <v>149</v>
      </c>
      <c r="X67" s="405">
        <v>2</v>
      </c>
      <c r="Y67" s="405">
        <v>2</v>
      </c>
      <c r="Z67" s="404" t="s">
        <v>149</v>
      </c>
      <c r="AA67" s="405">
        <v>1</v>
      </c>
      <c r="AB67" s="404" t="s">
        <v>149</v>
      </c>
      <c r="AC67" s="404">
        <v>1</v>
      </c>
      <c r="AD67" s="404" t="s">
        <v>149</v>
      </c>
      <c r="AE67" s="404">
        <v>1</v>
      </c>
      <c r="AF67" s="405">
        <v>3</v>
      </c>
      <c r="AG67" s="405">
        <v>1</v>
      </c>
      <c r="AH67" s="404" t="s">
        <v>149</v>
      </c>
      <c r="AI67" s="404" t="s">
        <v>149</v>
      </c>
    </row>
    <row r="68" spans="1:35" ht="18.75" customHeight="1">
      <c r="A68" s="59" t="s">
        <v>288</v>
      </c>
      <c r="B68" s="59"/>
      <c r="C68" s="217"/>
      <c r="D68" s="217"/>
      <c r="E68" s="217"/>
      <c r="F68" s="217"/>
      <c r="G68" s="11"/>
      <c r="H68" s="11"/>
      <c r="I68" s="217"/>
      <c r="J68" s="217"/>
      <c r="K68" s="59"/>
      <c r="L68" s="59"/>
      <c r="M68" s="59"/>
      <c r="N68" s="11"/>
      <c r="Q68" s="11" t="s">
        <v>358</v>
      </c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1:35" ht="18.75" customHeight="1">
      <c r="A69" s="59" t="s">
        <v>287</v>
      </c>
      <c r="B69" s="59"/>
      <c r="C69" s="13"/>
      <c r="D69" s="13"/>
      <c r="E69" s="13"/>
      <c r="F69" s="13"/>
      <c r="G69" s="15"/>
      <c r="H69" s="15"/>
      <c r="I69" s="15"/>
      <c r="J69" s="15"/>
      <c r="K69" s="59"/>
      <c r="L69" s="59"/>
      <c r="M69" s="59"/>
      <c r="N69" s="11"/>
      <c r="Q69" s="11" t="s">
        <v>357</v>
      </c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1:35" ht="18.75" customHeight="1">
      <c r="A70" s="59" t="s">
        <v>286</v>
      </c>
      <c r="B70" s="85"/>
      <c r="C70" s="85"/>
      <c r="D70" s="85"/>
      <c r="E70" s="85"/>
      <c r="F70" s="85"/>
      <c r="G70" s="85"/>
      <c r="H70" s="85"/>
      <c r="I70" s="85"/>
      <c r="J70" s="85"/>
      <c r="K70" s="59"/>
      <c r="L70" s="59"/>
      <c r="M70" s="59"/>
      <c r="N70" s="11"/>
      <c r="Q70" s="11" t="s">
        <v>356</v>
      </c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1:35" ht="18.75" customHeight="1">
      <c r="A71" s="59" t="s">
        <v>285</v>
      </c>
      <c r="B71" s="85"/>
      <c r="C71" s="85"/>
      <c r="D71" s="85"/>
      <c r="E71" s="85"/>
      <c r="F71" s="85"/>
      <c r="G71" s="85"/>
      <c r="H71" s="85"/>
      <c r="I71" s="85"/>
      <c r="J71" s="85"/>
      <c r="K71" s="59"/>
      <c r="L71" s="59"/>
      <c r="M71" s="59"/>
      <c r="N71" s="11"/>
      <c r="Q71" s="11" t="s">
        <v>355</v>
      </c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1:35" ht="18.75" customHeight="1">
      <c r="A72" s="11" t="s">
        <v>284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11"/>
      <c r="Q72" s="85" t="s">
        <v>281</v>
      </c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1:14" ht="18.75" customHeight="1">
      <c r="A73" s="11" t="s">
        <v>283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11"/>
    </row>
    <row r="74" spans="1:14" ht="18.75" customHeight="1">
      <c r="A74" s="11" t="s">
        <v>282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spans="1:14" ht="18.75" customHeight="1">
      <c r="A75" s="85" t="s">
        <v>281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</sheetData>
  <sheetProtection/>
  <mergeCells count="75">
    <mergeCell ref="Q29:R29"/>
    <mergeCell ref="Q39:R39"/>
    <mergeCell ref="Q46:R46"/>
    <mergeCell ref="T5:T7"/>
    <mergeCell ref="U5:U7"/>
    <mergeCell ref="AB5:AB7"/>
    <mergeCell ref="X5:X7"/>
    <mergeCell ref="Y5:Y7"/>
    <mergeCell ref="AA5:AA7"/>
    <mergeCell ref="W5:W7"/>
    <mergeCell ref="AH5:AH7"/>
    <mergeCell ref="AC5:AC7"/>
    <mergeCell ref="AD5:AD7"/>
    <mergeCell ref="Q14:R14"/>
    <mergeCell ref="Q15:R15"/>
    <mergeCell ref="Q9:R9"/>
    <mergeCell ref="S4:S7"/>
    <mergeCell ref="AF4:AF7"/>
    <mergeCell ref="AE5:AE7"/>
    <mergeCell ref="V5:V7"/>
    <mergeCell ref="Q1:AI1"/>
    <mergeCell ref="Q2:AI2"/>
    <mergeCell ref="AI5:AI7"/>
    <mergeCell ref="Q18:R18"/>
    <mergeCell ref="T4:AE4"/>
    <mergeCell ref="Q16:R16"/>
    <mergeCell ref="Q17:R17"/>
    <mergeCell ref="AG4:AI4"/>
    <mergeCell ref="Z5:Z7"/>
    <mergeCell ref="AG5:AG7"/>
    <mergeCell ref="Q66:R66"/>
    <mergeCell ref="Q4:R7"/>
    <mergeCell ref="Q8:R8"/>
    <mergeCell ref="Q11:R11"/>
    <mergeCell ref="Q12:R12"/>
    <mergeCell ref="Q13:R13"/>
    <mergeCell ref="Q52:R52"/>
    <mergeCell ref="Q60:R60"/>
    <mergeCell ref="Q20:R20"/>
    <mergeCell ref="Q23:R23"/>
    <mergeCell ref="A1:N1"/>
    <mergeCell ref="A2:N2"/>
    <mergeCell ref="K4:N5"/>
    <mergeCell ref="M6:M7"/>
    <mergeCell ref="N6:N7"/>
    <mergeCell ref="C6:C7"/>
    <mergeCell ref="D6:D7"/>
    <mergeCell ref="A66:B66"/>
    <mergeCell ref="A20:B20"/>
    <mergeCell ref="A18:B18"/>
    <mergeCell ref="A52:B52"/>
    <mergeCell ref="A46:B46"/>
    <mergeCell ref="A60:B60"/>
    <mergeCell ref="A23:B23"/>
    <mergeCell ref="A29:B29"/>
    <mergeCell ref="A39:B39"/>
    <mergeCell ref="A17:B17"/>
    <mergeCell ref="J6:J7"/>
    <mergeCell ref="A4:B7"/>
    <mergeCell ref="A8:B8"/>
    <mergeCell ref="A15:B15"/>
    <mergeCell ref="C4:E5"/>
    <mergeCell ref="F4:G7"/>
    <mergeCell ref="E6:E7"/>
    <mergeCell ref="A9:B9"/>
    <mergeCell ref="A14:B14"/>
    <mergeCell ref="A16:B16"/>
    <mergeCell ref="L6:L7"/>
    <mergeCell ref="K6:K7"/>
    <mergeCell ref="A13:B13"/>
    <mergeCell ref="I6:I7"/>
    <mergeCell ref="A11:B11"/>
    <mergeCell ref="A12:B12"/>
    <mergeCell ref="H4:H7"/>
    <mergeCell ref="I4:J5"/>
  </mergeCells>
  <printOptions horizontalCentered="1" verticalCentered="1"/>
  <pageMargins left="0.5118110236220472" right="0.31496062992125984" top="0.5511811023622047" bottom="0.35433070866141736" header="0" footer="0"/>
  <pageSetup horizontalDpi="600" verticalDpi="600" orientation="landscape" paperSize="8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76"/>
  <sheetViews>
    <sheetView zoomScalePageLayoutView="0" workbookViewId="0" topLeftCell="A1">
      <selection activeCell="A1" sqref="A1:O1"/>
    </sheetView>
  </sheetViews>
  <sheetFormatPr defaultColWidth="8.796875" defaultRowHeight="15" customHeight="1"/>
  <cols>
    <col min="1" max="1" width="2.5" style="0" customWidth="1"/>
    <col min="2" max="2" width="25" style="0" customWidth="1"/>
    <col min="3" max="3" width="2.5" style="0" customWidth="1"/>
    <col min="4" max="6" width="10" style="0" customWidth="1"/>
    <col min="7" max="7" width="2.5" style="0" customWidth="1"/>
    <col min="8" max="8" width="11.19921875" style="0" customWidth="1"/>
    <col min="9" max="9" width="11.8984375" style="0" customWidth="1"/>
    <col min="10" max="14" width="10" style="0" customWidth="1"/>
    <col min="15" max="17" width="10.59765625" style="0" customWidth="1"/>
    <col min="18" max="18" width="3.69921875" style="0" customWidth="1"/>
    <col min="19" max="19" width="13.69921875" style="0" customWidth="1"/>
    <col min="20" max="23" width="15" style="0" customWidth="1"/>
    <col min="24" max="16384" width="10.59765625" style="0" customWidth="1"/>
  </cols>
  <sheetData>
    <row r="1" spans="1:23" ht="18.75" customHeight="1">
      <c r="A1" s="104" t="s">
        <v>408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R1" s="104" t="s">
        <v>491</v>
      </c>
      <c r="S1" s="104"/>
      <c r="T1" s="104"/>
      <c r="U1" s="104"/>
      <c r="V1" s="104"/>
      <c r="W1" s="104"/>
    </row>
    <row r="2" spans="2:23" ht="15" customHeight="1" thickBot="1">
      <c r="B2" s="11"/>
      <c r="C2" s="11"/>
      <c r="E2" s="11"/>
      <c r="F2" s="11"/>
      <c r="H2" s="11"/>
      <c r="I2" s="11"/>
      <c r="J2" s="11"/>
      <c r="K2" s="11"/>
      <c r="L2" s="11"/>
      <c r="M2" s="11"/>
      <c r="N2" s="11"/>
      <c r="O2" s="11"/>
      <c r="P2" s="296" t="s">
        <v>389</v>
      </c>
      <c r="R2" s="11"/>
      <c r="S2" s="11"/>
      <c r="T2" s="11"/>
      <c r="U2" s="11"/>
      <c r="V2" s="11"/>
      <c r="W2" s="11"/>
    </row>
    <row r="3" spans="1:23" ht="15" customHeight="1">
      <c r="A3" s="310" t="s">
        <v>466</v>
      </c>
      <c r="B3" s="295"/>
      <c r="C3" s="363" t="s">
        <v>388</v>
      </c>
      <c r="D3" s="307"/>
      <c r="E3" s="295"/>
      <c r="F3" s="113" t="s">
        <v>387</v>
      </c>
      <c r="G3" s="130"/>
      <c r="H3" s="130"/>
      <c r="I3" s="130"/>
      <c r="J3" s="114"/>
      <c r="K3" s="363" t="s">
        <v>386</v>
      </c>
      <c r="L3" s="295"/>
      <c r="M3" s="363" t="s">
        <v>385</v>
      </c>
      <c r="N3" s="295"/>
      <c r="O3" s="293" t="s">
        <v>384</v>
      </c>
      <c r="P3" s="275"/>
      <c r="R3" s="520" t="s">
        <v>490</v>
      </c>
      <c r="S3" s="402"/>
      <c r="T3" s="364" t="s">
        <v>488</v>
      </c>
      <c r="U3" s="364" t="s">
        <v>487</v>
      </c>
      <c r="V3" s="364" t="s">
        <v>486</v>
      </c>
      <c r="W3" s="363" t="s">
        <v>485</v>
      </c>
    </row>
    <row r="4" spans="1:23" ht="15" customHeight="1">
      <c r="A4" s="131"/>
      <c r="B4" s="228"/>
      <c r="C4" s="438"/>
      <c r="D4" s="308"/>
      <c r="E4" s="309"/>
      <c r="F4" s="291" t="s">
        <v>383</v>
      </c>
      <c r="G4" s="428"/>
      <c r="H4" s="314"/>
      <c r="I4" s="291" t="s">
        <v>382</v>
      </c>
      <c r="J4" s="314"/>
      <c r="K4" s="438"/>
      <c r="L4" s="309"/>
      <c r="M4" s="438"/>
      <c r="N4" s="309"/>
      <c r="O4" s="193"/>
      <c r="P4" s="194"/>
      <c r="R4" s="386"/>
      <c r="S4" s="324"/>
      <c r="T4" s="323"/>
      <c r="U4" s="323"/>
      <c r="V4" s="323"/>
      <c r="W4" s="360"/>
    </row>
    <row r="5" spans="1:23" ht="15" customHeight="1">
      <c r="A5" s="308"/>
      <c r="B5" s="309"/>
      <c r="C5" s="432" t="s">
        <v>381</v>
      </c>
      <c r="D5" s="228"/>
      <c r="E5" s="439" t="s">
        <v>380</v>
      </c>
      <c r="F5" s="291" t="s">
        <v>381</v>
      </c>
      <c r="G5" s="314"/>
      <c r="H5" s="426" t="s">
        <v>380</v>
      </c>
      <c r="I5" s="427" t="s">
        <v>381</v>
      </c>
      <c r="J5" s="297" t="s">
        <v>380</v>
      </c>
      <c r="K5" s="297" t="s">
        <v>381</v>
      </c>
      <c r="L5" s="297" t="s">
        <v>380</v>
      </c>
      <c r="M5" s="426" t="s">
        <v>381</v>
      </c>
      <c r="N5" s="297" t="s">
        <v>380</v>
      </c>
      <c r="O5" s="297" t="s">
        <v>381</v>
      </c>
      <c r="P5" s="297" t="s">
        <v>380</v>
      </c>
      <c r="R5" s="519"/>
      <c r="S5" s="103"/>
      <c r="T5" s="519"/>
      <c r="U5" s="320" t="s">
        <v>458</v>
      </c>
      <c r="V5" s="320" t="s">
        <v>458</v>
      </c>
      <c r="W5" s="320" t="s">
        <v>458</v>
      </c>
    </row>
    <row r="6" spans="1:23" ht="15" customHeight="1">
      <c r="A6" s="109" t="s">
        <v>464</v>
      </c>
      <c r="B6" s="110"/>
      <c r="C6" s="440">
        <f>SUM(F6,I6,K6,M6,O6)</f>
        <v>2469518</v>
      </c>
      <c r="D6" s="441"/>
      <c r="E6" s="425">
        <f>SUM(H6,J6,L6,N6,P6)</f>
        <v>123327</v>
      </c>
      <c r="F6" s="118">
        <v>157537</v>
      </c>
      <c r="G6" s="118"/>
      <c r="H6" s="424">
        <v>59712</v>
      </c>
      <c r="I6" s="13">
        <v>1942144</v>
      </c>
      <c r="J6" s="424">
        <v>42259</v>
      </c>
      <c r="K6" s="424">
        <v>135488</v>
      </c>
      <c r="L6" s="424">
        <v>2902</v>
      </c>
      <c r="M6" s="13">
        <v>93816</v>
      </c>
      <c r="N6" s="424">
        <v>1358</v>
      </c>
      <c r="O6" s="424">
        <v>140533</v>
      </c>
      <c r="P6" s="13">
        <v>17096</v>
      </c>
      <c r="R6" s="109" t="s">
        <v>489</v>
      </c>
      <c r="S6" s="197"/>
      <c r="T6" s="163">
        <v>451</v>
      </c>
      <c r="U6" s="163">
        <v>3902</v>
      </c>
      <c r="V6" s="163">
        <v>35573</v>
      </c>
      <c r="W6" s="163">
        <v>32177</v>
      </c>
    </row>
    <row r="7" spans="1:23" ht="15" customHeight="1">
      <c r="A7" s="303" t="s">
        <v>186</v>
      </c>
      <c r="B7" s="298"/>
      <c r="C7" s="433">
        <f>SUM(F7,I7,K7,M7,O7)</f>
        <v>2682950</v>
      </c>
      <c r="D7" s="434"/>
      <c r="E7" s="347">
        <f>SUM(H7,J7,L7,N7,P7)</f>
        <v>125708</v>
      </c>
      <c r="F7" s="118">
        <v>164303</v>
      </c>
      <c r="G7" s="118"/>
      <c r="H7" s="13">
        <v>61668</v>
      </c>
      <c r="I7" s="13">
        <v>2100170</v>
      </c>
      <c r="J7" s="13">
        <v>41862</v>
      </c>
      <c r="K7" s="13">
        <v>141578</v>
      </c>
      <c r="L7" s="13">
        <v>2937</v>
      </c>
      <c r="M7" s="13">
        <v>126824</v>
      </c>
      <c r="N7" s="13">
        <v>1759</v>
      </c>
      <c r="O7" s="13">
        <v>150075</v>
      </c>
      <c r="P7" s="13">
        <v>17482</v>
      </c>
      <c r="R7" s="303" t="s">
        <v>484</v>
      </c>
      <c r="S7" s="197"/>
      <c r="T7" s="163">
        <v>440</v>
      </c>
      <c r="U7" s="163">
        <v>3943</v>
      </c>
      <c r="V7" s="163">
        <v>36003</v>
      </c>
      <c r="W7" s="163">
        <v>32844</v>
      </c>
    </row>
    <row r="8" spans="1:23" ht="15" customHeight="1">
      <c r="A8" s="303" t="s">
        <v>207</v>
      </c>
      <c r="B8" s="298"/>
      <c r="C8" s="433">
        <f>SUM(F8,I8,K8,M8,O8)</f>
        <v>2910761</v>
      </c>
      <c r="D8" s="434"/>
      <c r="E8" s="347">
        <f>SUM(H8,J8,L8,N8,P8)</f>
        <v>132383</v>
      </c>
      <c r="F8" s="118">
        <v>171221</v>
      </c>
      <c r="G8" s="118"/>
      <c r="H8" s="13">
        <v>63989</v>
      </c>
      <c r="I8" s="13">
        <v>2233005</v>
      </c>
      <c r="J8" s="13">
        <v>44295</v>
      </c>
      <c r="K8" s="13">
        <v>154016</v>
      </c>
      <c r="L8" s="13">
        <v>3183</v>
      </c>
      <c r="M8" s="13">
        <v>193840</v>
      </c>
      <c r="N8" s="13">
        <v>2802</v>
      </c>
      <c r="O8" s="13">
        <v>158679</v>
      </c>
      <c r="P8" s="13">
        <v>18114</v>
      </c>
      <c r="R8" s="303" t="s">
        <v>483</v>
      </c>
      <c r="S8" s="197"/>
      <c r="T8" s="163">
        <v>432</v>
      </c>
      <c r="U8" s="163">
        <v>4103</v>
      </c>
      <c r="V8" s="163">
        <v>36388</v>
      </c>
      <c r="W8" s="163">
        <v>33659</v>
      </c>
    </row>
    <row r="9" spans="1:23" ht="15" customHeight="1">
      <c r="A9" s="303" t="s">
        <v>206</v>
      </c>
      <c r="B9" s="298"/>
      <c r="C9" s="433">
        <f>SUM(F9,I9,K9,M9,O9)</f>
        <v>3053417</v>
      </c>
      <c r="D9" s="434"/>
      <c r="E9" s="347">
        <f>SUM(H9,J9,L9,N9,P9)</f>
        <v>120798</v>
      </c>
      <c r="F9" s="118">
        <v>161564</v>
      </c>
      <c r="G9" s="118"/>
      <c r="H9" s="13">
        <v>62281</v>
      </c>
      <c r="I9" s="13">
        <v>2349048</v>
      </c>
      <c r="J9" s="13">
        <v>44209</v>
      </c>
      <c r="K9" s="13">
        <v>164409</v>
      </c>
      <c r="L9" s="13">
        <v>3354</v>
      </c>
      <c r="M9" s="13">
        <v>287346</v>
      </c>
      <c r="N9" s="13">
        <v>4127</v>
      </c>
      <c r="O9" s="13">
        <v>91050</v>
      </c>
      <c r="P9" s="13">
        <v>6827</v>
      </c>
      <c r="R9" s="303" t="s">
        <v>482</v>
      </c>
      <c r="S9" s="197"/>
      <c r="T9" s="163">
        <v>429</v>
      </c>
      <c r="U9" s="163">
        <v>4415</v>
      </c>
      <c r="V9" s="163">
        <v>36603</v>
      </c>
      <c r="W9" s="163">
        <v>34294</v>
      </c>
    </row>
    <row r="10" spans="1:23" ht="15" customHeight="1">
      <c r="A10" s="498" t="s">
        <v>183</v>
      </c>
      <c r="B10" s="299"/>
      <c r="C10" s="442">
        <f>SUM(F10,I10,K10,M10,O10)</f>
        <v>3260124</v>
      </c>
      <c r="D10" s="443"/>
      <c r="E10" s="317">
        <f>SUM(H10,J10,L10,N10,P10)</f>
        <v>122736</v>
      </c>
      <c r="F10" s="514">
        <v>161742</v>
      </c>
      <c r="G10" s="514"/>
      <c r="H10" s="317">
        <v>67175</v>
      </c>
      <c r="I10" s="317">
        <v>2443190</v>
      </c>
      <c r="J10" s="317">
        <v>45078</v>
      </c>
      <c r="K10" s="317">
        <v>171022</v>
      </c>
      <c r="L10" s="317">
        <v>3381</v>
      </c>
      <c r="M10" s="317">
        <v>398852</v>
      </c>
      <c r="N10" s="317">
        <v>5906</v>
      </c>
      <c r="O10" s="317">
        <v>85318</v>
      </c>
      <c r="P10" s="317">
        <v>1196</v>
      </c>
      <c r="R10" s="300" t="s">
        <v>481</v>
      </c>
      <c r="S10" s="411"/>
      <c r="T10" s="50">
        <f>SUM(T12:T21,T24,T30,T40,T47,T53,T61,T67)</f>
        <v>423</v>
      </c>
      <c r="U10" s="50">
        <f>SUM(U12:U21,U24,U30,U40,U47,U53,U61,U67)</f>
        <v>4570</v>
      </c>
      <c r="V10" s="50">
        <f>SUM(V12:V21,V24,V30,V40,V47,V53,V61,V67)</f>
        <v>37055</v>
      </c>
      <c r="W10" s="50">
        <f>SUM(W12:W21,W24,W30,W40,W47,W53,W61,W67)</f>
        <v>34921</v>
      </c>
    </row>
    <row r="11" spans="1:23" ht="15" customHeight="1">
      <c r="A11" s="59" t="s">
        <v>41</v>
      </c>
      <c r="C11" s="11"/>
      <c r="D11" s="59"/>
      <c r="E11" s="59"/>
      <c r="F11" s="59"/>
      <c r="G11" s="59"/>
      <c r="H11" s="11"/>
      <c r="I11" s="11"/>
      <c r="J11" s="11"/>
      <c r="K11" s="11"/>
      <c r="L11" s="11"/>
      <c r="M11" s="11"/>
      <c r="N11" s="11"/>
      <c r="R11" s="518"/>
      <c r="S11" s="517"/>
      <c r="T11" s="501"/>
      <c r="U11" s="501"/>
      <c r="V11" s="501"/>
      <c r="W11" s="501"/>
    </row>
    <row r="12" spans="18:23" ht="15" customHeight="1">
      <c r="R12" s="373" t="s">
        <v>337</v>
      </c>
      <c r="S12" s="372"/>
      <c r="T12" s="50">
        <v>112</v>
      </c>
      <c r="U12" s="50">
        <v>1566</v>
      </c>
      <c r="V12" s="50">
        <v>10915</v>
      </c>
      <c r="W12" s="50">
        <v>11019</v>
      </c>
    </row>
    <row r="13" spans="18:23" ht="15" customHeight="1">
      <c r="R13" s="373" t="s">
        <v>336</v>
      </c>
      <c r="S13" s="372"/>
      <c r="T13" s="50">
        <v>23</v>
      </c>
      <c r="U13" s="50">
        <v>245</v>
      </c>
      <c r="V13" s="50">
        <v>1765</v>
      </c>
      <c r="W13" s="50">
        <v>1556</v>
      </c>
    </row>
    <row r="14" spans="18:23" ht="15" customHeight="1">
      <c r="R14" s="373" t="s">
        <v>335</v>
      </c>
      <c r="S14" s="372"/>
      <c r="T14" s="50">
        <v>41</v>
      </c>
      <c r="U14" s="50">
        <v>495</v>
      </c>
      <c r="V14" s="50">
        <v>4085</v>
      </c>
      <c r="W14" s="50">
        <v>3789</v>
      </c>
    </row>
    <row r="15" spans="2:23" ht="15" customHeight="1">
      <c r="B15" s="431" t="s">
        <v>407</v>
      </c>
      <c r="C15" s="431"/>
      <c r="D15" s="431"/>
      <c r="E15" s="431"/>
      <c r="F15" s="431"/>
      <c r="G15" s="431"/>
      <c r="H15" s="431"/>
      <c r="I15" s="431"/>
      <c r="J15" s="431"/>
      <c r="K15" s="431"/>
      <c r="L15" s="431"/>
      <c r="M15" s="431"/>
      <c r="N15" s="431"/>
      <c r="R15" s="373" t="s">
        <v>334</v>
      </c>
      <c r="S15" s="372"/>
      <c r="T15" s="50">
        <v>10</v>
      </c>
      <c r="U15" s="50">
        <v>79</v>
      </c>
      <c r="V15" s="50">
        <v>620</v>
      </c>
      <c r="W15" s="50">
        <v>553</v>
      </c>
    </row>
    <row r="16" spans="2:23" ht="15" customHeight="1" thickBot="1">
      <c r="B16" s="429"/>
      <c r="C16" s="429"/>
      <c r="D16" s="429"/>
      <c r="E16" s="429"/>
      <c r="G16" s="429"/>
      <c r="I16" s="429"/>
      <c r="K16" s="430"/>
      <c r="N16" s="21" t="s">
        <v>406</v>
      </c>
      <c r="R16" s="373" t="s">
        <v>333</v>
      </c>
      <c r="S16" s="372"/>
      <c r="T16" s="50">
        <v>13</v>
      </c>
      <c r="U16" s="50">
        <v>73</v>
      </c>
      <c r="V16" s="50">
        <v>620</v>
      </c>
      <c r="W16" s="50">
        <v>543</v>
      </c>
    </row>
    <row r="17" spans="1:23" ht="15" customHeight="1">
      <c r="A17" s="132" t="s">
        <v>465</v>
      </c>
      <c r="B17" s="130"/>
      <c r="C17" s="130"/>
      <c r="D17" s="114"/>
      <c r="E17" s="444" t="s">
        <v>229</v>
      </c>
      <c r="F17" s="444"/>
      <c r="G17" s="444" t="s">
        <v>405</v>
      </c>
      <c r="H17" s="444"/>
      <c r="I17" s="444" t="s">
        <v>404</v>
      </c>
      <c r="J17" s="444"/>
      <c r="K17" s="444" t="s">
        <v>403</v>
      </c>
      <c r="L17" s="444"/>
      <c r="M17" s="444" t="s">
        <v>402</v>
      </c>
      <c r="N17" s="113"/>
      <c r="R17" s="373" t="s">
        <v>332</v>
      </c>
      <c r="S17" s="372"/>
      <c r="T17" s="50">
        <v>30</v>
      </c>
      <c r="U17" s="50">
        <v>314</v>
      </c>
      <c r="V17" s="50">
        <v>2635</v>
      </c>
      <c r="W17" s="50">
        <v>2330</v>
      </c>
    </row>
    <row r="18" spans="1:23" ht="15" customHeight="1">
      <c r="A18" s="127" t="s">
        <v>401</v>
      </c>
      <c r="B18" s="127"/>
      <c r="C18" s="48"/>
      <c r="D18" s="48" t="s">
        <v>400</v>
      </c>
      <c r="E18" s="447">
        <f>SUM(E20,E22,E24,E26,E28,E30,E32,E34)</f>
        <v>6977</v>
      </c>
      <c r="F18" s="448"/>
      <c r="G18" s="448">
        <f>SUM(G20,G22,G24,G26,G28,G30,G32,G34)</f>
        <v>7371</v>
      </c>
      <c r="H18" s="448"/>
      <c r="I18" s="448">
        <f>SUM(I20,I22,I24,I26,I28,I30,I32,I34)</f>
        <v>7769</v>
      </c>
      <c r="J18" s="448"/>
      <c r="K18" s="448">
        <f>SUM(K20,K22,K24,K26,K28,K30,K32,K34)</f>
        <v>9016.000000000002</v>
      </c>
      <c r="L18" s="448"/>
      <c r="M18" s="448">
        <f>SUM(M20,M22,M24,M26,M28,M30,M32,M34)</f>
        <v>10054</v>
      </c>
      <c r="N18" s="448"/>
      <c r="R18" s="373" t="s">
        <v>331</v>
      </c>
      <c r="S18" s="372"/>
      <c r="T18" s="50">
        <v>14</v>
      </c>
      <c r="U18" s="50">
        <v>96</v>
      </c>
      <c r="V18" s="50">
        <v>815</v>
      </c>
      <c r="W18" s="50">
        <v>680</v>
      </c>
    </row>
    <row r="19" spans="1:23" ht="15" customHeight="1">
      <c r="A19" s="373"/>
      <c r="B19" s="373"/>
      <c r="C19" s="82"/>
      <c r="D19" s="48" t="s">
        <v>399</v>
      </c>
      <c r="E19" s="436">
        <f>SUM(E21,E23,E25,E27,E29,E31,E33,E35,E36)</f>
        <v>7072869</v>
      </c>
      <c r="F19" s="437"/>
      <c r="G19" s="437">
        <f>SUM(G21,G23,G25,G27,G29,G31,G33,G35,G36)</f>
        <v>7513780</v>
      </c>
      <c r="H19" s="437"/>
      <c r="I19" s="437">
        <f>SUM(I21,I23,I25,I27,I29,I31,I33,I35,I36)</f>
        <v>7944155</v>
      </c>
      <c r="J19" s="437"/>
      <c r="K19" s="437">
        <f>SUM(K21,K23,K25,K27,K29,K31,K33,K35,K36)</f>
        <v>8721843</v>
      </c>
      <c r="L19" s="437"/>
      <c r="M19" s="437">
        <f>SUM(M21,M23,M25,M27,M29,M31,M33,M35,M36)</f>
        <v>9411710</v>
      </c>
      <c r="N19" s="437"/>
      <c r="R19" s="373" t="s">
        <v>330</v>
      </c>
      <c r="S19" s="372"/>
      <c r="T19" s="50">
        <v>16</v>
      </c>
      <c r="U19" s="50">
        <v>261</v>
      </c>
      <c r="V19" s="50">
        <v>2140</v>
      </c>
      <c r="W19" s="50">
        <v>2003</v>
      </c>
    </row>
    <row r="20" spans="1:23" ht="15" customHeight="1">
      <c r="A20" s="124" t="s">
        <v>398</v>
      </c>
      <c r="B20" s="124"/>
      <c r="C20" s="25"/>
      <c r="D20" s="25" t="s">
        <v>394</v>
      </c>
      <c r="E20" s="117">
        <v>2420</v>
      </c>
      <c r="F20" s="118"/>
      <c r="G20" s="118">
        <v>2557</v>
      </c>
      <c r="H20" s="118"/>
      <c r="I20" s="118">
        <v>2682</v>
      </c>
      <c r="J20" s="118"/>
      <c r="K20" s="118">
        <v>3060</v>
      </c>
      <c r="L20" s="118"/>
      <c r="M20" s="118">
        <v>3416</v>
      </c>
      <c r="N20" s="118"/>
      <c r="R20" s="518"/>
      <c r="S20" s="517"/>
      <c r="T20" s="501"/>
      <c r="U20" s="501"/>
      <c r="V20" s="501"/>
      <c r="W20" s="501"/>
    </row>
    <row r="21" spans="1:23" ht="15" customHeight="1">
      <c r="A21" s="124"/>
      <c r="B21" s="124"/>
      <c r="C21" s="27"/>
      <c r="D21" s="25" t="s">
        <v>393</v>
      </c>
      <c r="E21" s="117">
        <v>1615183</v>
      </c>
      <c r="F21" s="118"/>
      <c r="G21" s="118">
        <v>1747648</v>
      </c>
      <c r="H21" s="118"/>
      <c r="I21" s="118">
        <v>1840743</v>
      </c>
      <c r="J21" s="118"/>
      <c r="K21" s="118">
        <v>2060329</v>
      </c>
      <c r="L21" s="118"/>
      <c r="M21" s="118">
        <v>2305212</v>
      </c>
      <c r="N21" s="118"/>
      <c r="R21" s="373" t="s">
        <v>329</v>
      </c>
      <c r="S21" s="372"/>
      <c r="T21" s="50">
        <f>SUM(T22)</f>
        <v>6</v>
      </c>
      <c r="U21" s="50">
        <f>SUM(U22)</f>
        <v>44</v>
      </c>
      <c r="V21" s="50">
        <f>SUM(V22)</f>
        <v>355</v>
      </c>
      <c r="W21" s="50">
        <f>SUM(W22)</f>
        <v>298</v>
      </c>
    </row>
    <row r="22" spans="1:23" ht="15" customHeight="1">
      <c r="A22" s="124" t="s">
        <v>397</v>
      </c>
      <c r="B22" s="124"/>
      <c r="C22" s="25"/>
      <c r="D22" s="25" t="s">
        <v>394</v>
      </c>
      <c r="E22" s="117">
        <v>1726</v>
      </c>
      <c r="F22" s="118"/>
      <c r="G22" s="118">
        <v>1867</v>
      </c>
      <c r="H22" s="118"/>
      <c r="I22" s="118">
        <v>1987</v>
      </c>
      <c r="J22" s="118"/>
      <c r="K22" s="118">
        <v>2265</v>
      </c>
      <c r="L22" s="118"/>
      <c r="M22" s="118">
        <v>2564</v>
      </c>
      <c r="N22" s="118"/>
      <c r="R22" s="64"/>
      <c r="S22" s="26" t="s">
        <v>328</v>
      </c>
      <c r="T22" s="13">
        <v>6</v>
      </c>
      <c r="U22" s="13">
        <v>44</v>
      </c>
      <c r="V22" s="13">
        <v>355</v>
      </c>
      <c r="W22" s="13">
        <v>298</v>
      </c>
    </row>
    <row r="23" spans="1:23" ht="15" customHeight="1">
      <c r="A23" s="124"/>
      <c r="B23" s="124"/>
      <c r="C23" s="27"/>
      <c r="D23" s="25" t="s">
        <v>393</v>
      </c>
      <c r="E23" s="117">
        <v>356037</v>
      </c>
      <c r="F23" s="118"/>
      <c r="G23" s="118">
        <v>398816</v>
      </c>
      <c r="H23" s="118"/>
      <c r="I23" s="118">
        <v>444961</v>
      </c>
      <c r="J23" s="118"/>
      <c r="K23" s="118">
        <v>524321</v>
      </c>
      <c r="L23" s="118"/>
      <c r="M23" s="118">
        <v>617266</v>
      </c>
      <c r="N23" s="118"/>
      <c r="R23" s="64"/>
      <c r="S23" s="26"/>
      <c r="T23" s="52"/>
      <c r="U23" s="52"/>
      <c r="V23" s="52"/>
      <c r="W23" s="52"/>
    </row>
    <row r="24" spans="1:23" ht="15" customHeight="1">
      <c r="A24" s="124" t="s">
        <v>396</v>
      </c>
      <c r="B24" s="124"/>
      <c r="C24" s="25"/>
      <c r="D24" s="25" t="s">
        <v>394</v>
      </c>
      <c r="E24" s="117">
        <v>155</v>
      </c>
      <c r="F24" s="118"/>
      <c r="G24" s="118">
        <v>149</v>
      </c>
      <c r="H24" s="118"/>
      <c r="I24" s="118">
        <v>152</v>
      </c>
      <c r="J24" s="118"/>
      <c r="K24" s="118">
        <v>164.75</v>
      </c>
      <c r="L24" s="118"/>
      <c r="M24" s="118">
        <v>186</v>
      </c>
      <c r="N24" s="118"/>
      <c r="R24" s="373" t="s">
        <v>327</v>
      </c>
      <c r="S24" s="372"/>
      <c r="T24" s="50">
        <f>SUM(T25:T28)</f>
        <v>24</v>
      </c>
      <c r="U24" s="50">
        <f>SUM(U25:U28)</f>
        <v>241</v>
      </c>
      <c r="V24" s="50">
        <f>SUM(V25:V28)</f>
        <v>2520</v>
      </c>
      <c r="W24" s="50">
        <f>SUM(W25:W28)</f>
        <v>2319</v>
      </c>
    </row>
    <row r="25" spans="1:23" ht="15" customHeight="1">
      <c r="A25" s="124"/>
      <c r="B25" s="124"/>
      <c r="C25" s="27"/>
      <c r="D25" s="25" t="s">
        <v>393</v>
      </c>
      <c r="E25" s="117">
        <v>12991</v>
      </c>
      <c r="F25" s="118"/>
      <c r="G25" s="118">
        <v>12587</v>
      </c>
      <c r="H25" s="118"/>
      <c r="I25" s="118">
        <v>12996</v>
      </c>
      <c r="J25" s="118"/>
      <c r="K25" s="118">
        <v>14268</v>
      </c>
      <c r="L25" s="118"/>
      <c r="M25" s="118">
        <v>17061</v>
      </c>
      <c r="N25" s="118"/>
      <c r="R25" s="64"/>
      <c r="S25" s="26" t="s">
        <v>326</v>
      </c>
      <c r="T25" s="13">
        <v>8</v>
      </c>
      <c r="U25" s="13">
        <v>74</v>
      </c>
      <c r="V25" s="13">
        <v>800</v>
      </c>
      <c r="W25" s="13">
        <v>756</v>
      </c>
    </row>
    <row r="26" spans="1:23" ht="15" customHeight="1">
      <c r="A26" s="129" t="s">
        <v>395</v>
      </c>
      <c r="B26" s="129"/>
      <c r="C26" s="25"/>
      <c r="D26" s="25" t="s">
        <v>394</v>
      </c>
      <c r="E26" s="117" t="s">
        <v>3</v>
      </c>
      <c r="F26" s="118"/>
      <c r="G26" s="118" t="s">
        <v>3</v>
      </c>
      <c r="H26" s="118"/>
      <c r="I26" s="118" t="s">
        <v>3</v>
      </c>
      <c r="J26" s="118"/>
      <c r="K26" s="118">
        <v>277</v>
      </c>
      <c r="L26" s="118"/>
      <c r="M26" s="118">
        <v>356</v>
      </c>
      <c r="N26" s="118"/>
      <c r="R26" s="64"/>
      <c r="S26" s="26" t="s">
        <v>325</v>
      </c>
      <c r="T26" s="13">
        <v>7</v>
      </c>
      <c r="U26" s="13">
        <v>69</v>
      </c>
      <c r="V26" s="13">
        <v>775</v>
      </c>
      <c r="W26" s="13">
        <v>725</v>
      </c>
    </row>
    <row r="27" spans="1:23" ht="15" customHeight="1">
      <c r="A27" s="129"/>
      <c r="B27" s="129"/>
      <c r="C27" s="27"/>
      <c r="D27" s="25" t="s">
        <v>393</v>
      </c>
      <c r="E27" s="117" t="s">
        <v>3</v>
      </c>
      <c r="F27" s="118"/>
      <c r="G27" s="118" t="s">
        <v>3</v>
      </c>
      <c r="H27" s="118"/>
      <c r="I27" s="118" t="s">
        <v>3</v>
      </c>
      <c r="J27" s="118"/>
      <c r="K27" s="118">
        <v>43039</v>
      </c>
      <c r="L27" s="118"/>
      <c r="M27" s="118">
        <v>69256</v>
      </c>
      <c r="N27" s="118"/>
      <c r="R27" s="64"/>
      <c r="S27" s="26" t="s">
        <v>324</v>
      </c>
      <c r="T27" s="13">
        <v>6</v>
      </c>
      <c r="U27" s="13">
        <v>67</v>
      </c>
      <c r="V27" s="13">
        <v>635</v>
      </c>
      <c r="W27" s="13">
        <v>556</v>
      </c>
    </row>
    <row r="28" spans="1:23" ht="15" customHeight="1">
      <c r="A28" s="129" t="s">
        <v>467</v>
      </c>
      <c r="B28" s="129"/>
      <c r="C28" s="25"/>
      <c r="D28" s="25" t="s">
        <v>394</v>
      </c>
      <c r="E28" s="117">
        <v>2668</v>
      </c>
      <c r="F28" s="118"/>
      <c r="G28" s="118">
        <v>2791</v>
      </c>
      <c r="H28" s="118"/>
      <c r="I28" s="118">
        <v>2939</v>
      </c>
      <c r="J28" s="118"/>
      <c r="K28" s="118">
        <v>3240</v>
      </c>
      <c r="L28" s="118"/>
      <c r="M28" s="118">
        <v>3523</v>
      </c>
      <c r="N28" s="118"/>
      <c r="R28" s="64"/>
      <c r="S28" s="26" t="s">
        <v>323</v>
      </c>
      <c r="T28" s="13">
        <v>3</v>
      </c>
      <c r="U28" s="13">
        <v>31</v>
      </c>
      <c r="V28" s="13">
        <v>310</v>
      </c>
      <c r="W28" s="13">
        <v>282</v>
      </c>
    </row>
    <row r="29" spans="1:23" ht="15" customHeight="1">
      <c r="A29" s="129"/>
      <c r="B29" s="129"/>
      <c r="C29" s="27"/>
      <c r="D29" s="25" t="s">
        <v>393</v>
      </c>
      <c r="E29" s="117">
        <v>4464241</v>
      </c>
      <c r="F29" s="118"/>
      <c r="G29" s="118">
        <v>4715458</v>
      </c>
      <c r="H29" s="118"/>
      <c r="I29" s="118">
        <v>5002979</v>
      </c>
      <c r="J29" s="118"/>
      <c r="K29" s="118">
        <v>5435892</v>
      </c>
      <c r="L29" s="118"/>
      <c r="M29" s="118">
        <v>5742588</v>
      </c>
      <c r="N29" s="118"/>
      <c r="R29" s="64"/>
      <c r="S29" s="26"/>
      <c r="T29" s="52"/>
      <c r="U29" s="52"/>
      <c r="V29" s="52"/>
      <c r="W29" s="52"/>
    </row>
    <row r="30" spans="1:23" ht="15" customHeight="1">
      <c r="A30" s="129" t="s">
        <v>468</v>
      </c>
      <c r="B30" s="129"/>
      <c r="C30" s="25"/>
      <c r="D30" s="25" t="s">
        <v>394</v>
      </c>
      <c r="E30" s="117">
        <v>0</v>
      </c>
      <c r="F30" s="118"/>
      <c r="G30" s="118" t="s">
        <v>3</v>
      </c>
      <c r="H30" s="118"/>
      <c r="I30" s="118">
        <v>0</v>
      </c>
      <c r="J30" s="118"/>
      <c r="K30" s="118">
        <v>0.08333333333333333</v>
      </c>
      <c r="L30" s="118"/>
      <c r="M30" s="118">
        <v>1</v>
      </c>
      <c r="N30" s="118"/>
      <c r="R30" s="373" t="s">
        <v>322</v>
      </c>
      <c r="S30" s="372"/>
      <c r="T30" s="50">
        <f>SUM(T31:T38)</f>
        <v>26</v>
      </c>
      <c r="U30" s="50">
        <f>SUM(U31:U38)</f>
        <v>304</v>
      </c>
      <c r="V30" s="50">
        <f>SUM(V31:V38)</f>
        <v>2855</v>
      </c>
      <c r="W30" s="50">
        <f>SUM(W31:W38)</f>
        <v>2763</v>
      </c>
    </row>
    <row r="31" spans="1:23" ht="15" customHeight="1">
      <c r="A31" s="129"/>
      <c r="B31" s="129"/>
      <c r="C31" s="27"/>
      <c r="D31" s="25" t="s">
        <v>393</v>
      </c>
      <c r="E31" s="117">
        <v>408</v>
      </c>
      <c r="F31" s="118"/>
      <c r="G31" s="118" t="s">
        <v>3</v>
      </c>
      <c r="H31" s="118"/>
      <c r="I31" s="118">
        <v>464</v>
      </c>
      <c r="J31" s="118"/>
      <c r="K31" s="118">
        <v>204</v>
      </c>
      <c r="L31" s="118"/>
      <c r="M31" s="118">
        <v>1522</v>
      </c>
      <c r="N31" s="118"/>
      <c r="R31" s="64"/>
      <c r="S31" s="26" t="s">
        <v>321</v>
      </c>
      <c r="T31" s="13">
        <v>3</v>
      </c>
      <c r="U31" s="13">
        <v>42</v>
      </c>
      <c r="V31" s="13">
        <v>490</v>
      </c>
      <c r="W31" s="13">
        <v>468</v>
      </c>
    </row>
    <row r="32" spans="1:23" ht="15" customHeight="1">
      <c r="A32" s="129" t="s">
        <v>469</v>
      </c>
      <c r="B32" s="129"/>
      <c r="C32" s="25"/>
      <c r="D32" s="25" t="s">
        <v>394</v>
      </c>
      <c r="E32" s="117">
        <v>4</v>
      </c>
      <c r="F32" s="118"/>
      <c r="G32" s="118">
        <v>3</v>
      </c>
      <c r="H32" s="118"/>
      <c r="I32" s="118">
        <v>4</v>
      </c>
      <c r="J32" s="118"/>
      <c r="K32" s="118">
        <v>5.333333333333333</v>
      </c>
      <c r="L32" s="118"/>
      <c r="M32" s="118">
        <v>4</v>
      </c>
      <c r="N32" s="118"/>
      <c r="R32" s="64"/>
      <c r="S32" s="26" t="s">
        <v>320</v>
      </c>
      <c r="T32" s="13">
        <v>7</v>
      </c>
      <c r="U32" s="13">
        <v>58</v>
      </c>
      <c r="V32" s="13">
        <v>650</v>
      </c>
      <c r="W32" s="13">
        <v>614</v>
      </c>
    </row>
    <row r="33" spans="1:23" ht="15" customHeight="1">
      <c r="A33" s="129"/>
      <c r="B33" s="129"/>
      <c r="C33" s="27"/>
      <c r="D33" s="25" t="s">
        <v>393</v>
      </c>
      <c r="E33" s="117">
        <v>754</v>
      </c>
      <c r="F33" s="118"/>
      <c r="G33" s="118">
        <v>252</v>
      </c>
      <c r="H33" s="118"/>
      <c r="I33" s="118">
        <v>469</v>
      </c>
      <c r="J33" s="118"/>
      <c r="K33" s="118">
        <v>1191</v>
      </c>
      <c r="L33" s="118"/>
      <c r="M33" s="118">
        <v>1098</v>
      </c>
      <c r="N33" s="118"/>
      <c r="R33" s="64"/>
      <c r="S33" s="26" t="s">
        <v>319</v>
      </c>
      <c r="T33" s="13">
        <v>11</v>
      </c>
      <c r="U33" s="13">
        <v>168</v>
      </c>
      <c r="V33" s="13">
        <v>1370</v>
      </c>
      <c r="W33" s="13">
        <v>1408</v>
      </c>
    </row>
    <row r="34" spans="1:23" ht="15" customHeight="1">
      <c r="A34" s="129" t="s">
        <v>470</v>
      </c>
      <c r="B34" s="129"/>
      <c r="C34" s="25"/>
      <c r="D34" s="25" t="s">
        <v>394</v>
      </c>
      <c r="E34" s="117">
        <v>4</v>
      </c>
      <c r="F34" s="118"/>
      <c r="G34" s="118">
        <v>4</v>
      </c>
      <c r="H34" s="118"/>
      <c r="I34" s="118">
        <v>5</v>
      </c>
      <c r="J34" s="118"/>
      <c r="K34" s="118">
        <v>3.8333333333333335</v>
      </c>
      <c r="L34" s="118"/>
      <c r="M34" s="118">
        <v>4</v>
      </c>
      <c r="N34" s="118"/>
      <c r="R34" s="64"/>
      <c r="S34" s="26" t="s">
        <v>318</v>
      </c>
      <c r="T34" s="13">
        <v>1</v>
      </c>
      <c r="U34" s="13">
        <v>6</v>
      </c>
      <c r="V34" s="13">
        <v>70</v>
      </c>
      <c r="W34" s="13">
        <v>51</v>
      </c>
    </row>
    <row r="35" spans="1:23" ht="15" customHeight="1">
      <c r="A35" s="129"/>
      <c r="B35" s="129"/>
      <c r="C35" s="27"/>
      <c r="D35" s="25" t="s">
        <v>393</v>
      </c>
      <c r="E35" s="117">
        <v>5830</v>
      </c>
      <c r="F35" s="118"/>
      <c r="G35" s="118">
        <v>7675</v>
      </c>
      <c r="H35" s="118"/>
      <c r="I35" s="118">
        <v>8093</v>
      </c>
      <c r="J35" s="118"/>
      <c r="K35" s="118">
        <v>8132</v>
      </c>
      <c r="L35" s="118"/>
      <c r="M35" s="118">
        <v>10136</v>
      </c>
      <c r="N35" s="118"/>
      <c r="R35" s="64"/>
      <c r="S35" s="26" t="s">
        <v>317</v>
      </c>
      <c r="T35" s="13">
        <v>1</v>
      </c>
      <c r="U35" s="13">
        <v>8</v>
      </c>
      <c r="V35" s="13">
        <v>90</v>
      </c>
      <c r="W35" s="13">
        <v>51</v>
      </c>
    </row>
    <row r="36" spans="1:23" ht="15" customHeight="1">
      <c r="A36" s="499" t="s">
        <v>392</v>
      </c>
      <c r="B36" s="499"/>
      <c r="C36" s="499"/>
      <c r="D36" s="500"/>
      <c r="E36" s="450">
        <v>617425</v>
      </c>
      <c r="F36" s="451"/>
      <c r="G36" s="451">
        <v>631344</v>
      </c>
      <c r="H36" s="451"/>
      <c r="I36" s="451">
        <v>633450</v>
      </c>
      <c r="J36" s="451"/>
      <c r="K36" s="451">
        <v>634467</v>
      </c>
      <c r="L36" s="451"/>
      <c r="M36" s="451">
        <v>647571</v>
      </c>
      <c r="N36" s="451"/>
      <c r="R36" s="64"/>
      <c r="S36" s="26" t="s">
        <v>316</v>
      </c>
      <c r="T36" s="13">
        <v>1</v>
      </c>
      <c r="U36" s="13">
        <v>15</v>
      </c>
      <c r="V36" s="13">
        <v>120</v>
      </c>
      <c r="W36" s="13">
        <v>118</v>
      </c>
    </row>
    <row r="37" spans="1:23" ht="15" customHeight="1">
      <c r="A37" s="66" t="s">
        <v>391</v>
      </c>
      <c r="C37" s="430"/>
      <c r="D37" s="430"/>
      <c r="E37" s="430"/>
      <c r="F37" s="430"/>
      <c r="G37" s="430"/>
      <c r="H37" s="430"/>
      <c r="I37" s="430"/>
      <c r="R37" s="64"/>
      <c r="S37" s="26" t="s">
        <v>315</v>
      </c>
      <c r="T37" s="13">
        <v>1</v>
      </c>
      <c r="U37" s="13">
        <v>2</v>
      </c>
      <c r="V37" s="13">
        <v>20</v>
      </c>
      <c r="W37" s="13">
        <v>17</v>
      </c>
    </row>
    <row r="38" spans="1:23" ht="15" customHeight="1">
      <c r="A38" s="59" t="s">
        <v>390</v>
      </c>
      <c r="C38" s="430"/>
      <c r="D38" s="430"/>
      <c r="E38" s="430"/>
      <c r="F38" s="430"/>
      <c r="G38" s="430"/>
      <c r="H38" s="430"/>
      <c r="I38" s="430"/>
      <c r="R38" s="64"/>
      <c r="S38" s="26" t="s">
        <v>314</v>
      </c>
      <c r="T38" s="13">
        <v>1</v>
      </c>
      <c r="U38" s="13">
        <v>5</v>
      </c>
      <c r="V38" s="13">
        <v>45</v>
      </c>
      <c r="W38" s="13">
        <v>36</v>
      </c>
    </row>
    <row r="39" spans="18:23" ht="15" customHeight="1">
      <c r="R39" s="59"/>
      <c r="S39" s="516"/>
      <c r="T39" s="59"/>
      <c r="U39" s="59"/>
      <c r="V39" s="59"/>
      <c r="W39" s="59"/>
    </row>
    <row r="40" spans="18:23" ht="15" customHeight="1">
      <c r="R40" s="373" t="s">
        <v>313</v>
      </c>
      <c r="S40" s="372"/>
      <c r="T40" s="50">
        <f>SUM(T41:T45)</f>
        <v>39</v>
      </c>
      <c r="U40" s="50">
        <f>SUM(U41:U45)</f>
        <v>335</v>
      </c>
      <c r="V40" s="50">
        <f>SUM(V41:V45)</f>
        <v>3535</v>
      </c>
      <c r="W40" s="50">
        <f>SUM(W41:W45)</f>
        <v>3386</v>
      </c>
    </row>
    <row r="41" spans="18:23" ht="15" customHeight="1">
      <c r="R41" s="59"/>
      <c r="S41" s="26" t="s">
        <v>312</v>
      </c>
      <c r="T41" s="13">
        <v>11</v>
      </c>
      <c r="U41" s="13">
        <v>118</v>
      </c>
      <c r="V41" s="13">
        <v>1245</v>
      </c>
      <c r="W41" s="13">
        <v>1299</v>
      </c>
    </row>
    <row r="42" spans="1:23" ht="15" customHeight="1">
      <c r="A42" s="104" t="s">
        <v>463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R42" s="59"/>
      <c r="S42" s="26" t="s">
        <v>311</v>
      </c>
      <c r="T42" s="13">
        <v>6</v>
      </c>
      <c r="U42" s="13">
        <v>38</v>
      </c>
      <c r="V42" s="13">
        <v>400</v>
      </c>
      <c r="W42" s="13">
        <v>335</v>
      </c>
    </row>
    <row r="43" spans="1:23" ht="15" customHeight="1" thickBot="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R43" s="59"/>
      <c r="S43" s="26" t="s">
        <v>310</v>
      </c>
      <c r="T43" s="13">
        <v>5</v>
      </c>
      <c r="U43" s="13">
        <v>43</v>
      </c>
      <c r="V43" s="13">
        <v>415</v>
      </c>
      <c r="W43" s="13">
        <v>387</v>
      </c>
    </row>
    <row r="44" spans="1:23" ht="15" customHeight="1">
      <c r="A44" s="310" t="s">
        <v>471</v>
      </c>
      <c r="B44" s="295"/>
      <c r="C44" s="363" t="s">
        <v>460</v>
      </c>
      <c r="D44" s="295"/>
      <c r="E44" s="293" t="s">
        <v>462</v>
      </c>
      <c r="F44" s="495"/>
      <c r="G44" s="494" t="s">
        <v>461</v>
      </c>
      <c r="H44" s="307"/>
      <c r="I44" s="307"/>
      <c r="J44" s="295"/>
      <c r="K44" s="364" t="s">
        <v>460</v>
      </c>
      <c r="L44" s="293" t="s">
        <v>459</v>
      </c>
      <c r="M44" s="275"/>
      <c r="R44" s="59"/>
      <c r="S44" s="26" t="s">
        <v>309</v>
      </c>
      <c r="T44" s="13">
        <v>8</v>
      </c>
      <c r="U44" s="13">
        <v>53</v>
      </c>
      <c r="V44" s="13">
        <v>590</v>
      </c>
      <c r="W44" s="13">
        <v>520</v>
      </c>
    </row>
    <row r="45" spans="1:23" ht="15" customHeight="1">
      <c r="A45" s="308"/>
      <c r="B45" s="309"/>
      <c r="C45" s="438"/>
      <c r="D45" s="309"/>
      <c r="E45" s="193"/>
      <c r="F45" s="493"/>
      <c r="G45" s="510"/>
      <c r="H45" s="308"/>
      <c r="I45" s="308"/>
      <c r="J45" s="309"/>
      <c r="K45" s="513"/>
      <c r="L45" s="193"/>
      <c r="M45" s="194"/>
      <c r="R45" s="59"/>
      <c r="S45" s="26" t="s">
        <v>308</v>
      </c>
      <c r="T45" s="13">
        <v>9</v>
      </c>
      <c r="U45" s="13">
        <v>83</v>
      </c>
      <c r="V45" s="13">
        <v>885</v>
      </c>
      <c r="W45" s="13">
        <v>845</v>
      </c>
    </row>
    <row r="46" spans="1:23" ht="15" customHeight="1">
      <c r="A46" s="488"/>
      <c r="B46" s="492"/>
      <c r="C46" s="497"/>
      <c r="E46" s="488"/>
      <c r="F46" s="491" t="s">
        <v>458</v>
      </c>
      <c r="G46" s="490"/>
      <c r="H46" s="489"/>
      <c r="I46" s="489"/>
      <c r="J46" s="221"/>
      <c r="K46" s="488"/>
      <c r="L46" s="488"/>
      <c r="M46" s="487" t="s">
        <v>458</v>
      </c>
      <c r="R46" s="64"/>
      <c r="S46" s="63"/>
      <c r="T46" s="52"/>
      <c r="U46" s="52"/>
      <c r="V46" s="52"/>
      <c r="W46" s="52"/>
    </row>
    <row r="47" spans="1:23" ht="15" customHeight="1">
      <c r="A47" s="373" t="s">
        <v>457</v>
      </c>
      <c r="B47" s="377"/>
      <c r="C47" s="502">
        <f>SUM(C49:C73,K48:K72)</f>
        <v>463</v>
      </c>
      <c r="D47" s="503"/>
      <c r="E47" s="486">
        <f>SUM(E49:E56,E58:E73,L48:L72)</f>
        <v>12184</v>
      </c>
      <c r="F47" s="485">
        <f>SUM(F49:F56,F58:F73,M48:M72)</f>
        <v>1137</v>
      </c>
      <c r="G47" s="468" t="s">
        <v>456</v>
      </c>
      <c r="H47" s="466"/>
      <c r="I47" s="466"/>
      <c r="J47" s="511"/>
      <c r="K47" s="459"/>
      <c r="L47" s="459"/>
      <c r="M47" s="459"/>
      <c r="R47" s="373" t="s">
        <v>307</v>
      </c>
      <c r="S47" s="372"/>
      <c r="T47" s="50">
        <f>SUM(T48:T51)</f>
        <v>24</v>
      </c>
      <c r="U47" s="50">
        <f>SUM(U48:U51)</f>
        <v>200</v>
      </c>
      <c r="V47" s="50">
        <f>SUM(V48:V51)</f>
        <v>1570</v>
      </c>
      <c r="W47" s="50">
        <f>SUM(W48:W51)</f>
        <v>1376</v>
      </c>
    </row>
    <row r="48" spans="1:23" ht="15" customHeight="1">
      <c r="A48" s="124" t="s">
        <v>455</v>
      </c>
      <c r="B48" s="476"/>
      <c r="C48" s="484"/>
      <c r="E48" s="484"/>
      <c r="F48" s="483"/>
      <c r="G48" s="482"/>
      <c r="H48" s="466" t="s">
        <v>454</v>
      </c>
      <c r="I48" s="466"/>
      <c r="J48" s="511"/>
      <c r="K48" s="463">
        <v>11</v>
      </c>
      <c r="L48" s="463">
        <v>865</v>
      </c>
      <c r="M48" s="481">
        <v>75</v>
      </c>
      <c r="R48" s="59"/>
      <c r="S48" s="26" t="s">
        <v>306</v>
      </c>
      <c r="T48" s="13">
        <v>7</v>
      </c>
      <c r="U48" s="13">
        <v>43</v>
      </c>
      <c r="V48" s="13">
        <v>295</v>
      </c>
      <c r="W48" s="13">
        <v>262</v>
      </c>
    </row>
    <row r="49" spans="1:23" ht="15" customHeight="1">
      <c r="A49" s="64"/>
      <c r="B49" s="26" t="s">
        <v>453</v>
      </c>
      <c r="C49" s="504">
        <v>3</v>
      </c>
      <c r="D49" s="505"/>
      <c r="E49" s="459">
        <v>340</v>
      </c>
      <c r="F49" s="462"/>
      <c r="G49" s="461"/>
      <c r="H49" s="460" t="s">
        <v>452</v>
      </c>
      <c r="I49" s="460"/>
      <c r="J49" s="512"/>
      <c r="K49" s="463">
        <v>21</v>
      </c>
      <c r="L49" s="463">
        <v>250</v>
      </c>
      <c r="M49" s="480">
        <v>584</v>
      </c>
      <c r="R49" s="59"/>
      <c r="S49" s="26" t="s">
        <v>305</v>
      </c>
      <c r="T49" s="13">
        <v>4</v>
      </c>
      <c r="U49" s="13">
        <v>35</v>
      </c>
      <c r="V49" s="13">
        <v>305</v>
      </c>
      <c r="W49" s="13">
        <v>272</v>
      </c>
    </row>
    <row r="50" spans="1:23" ht="15" customHeight="1">
      <c r="A50" s="124" t="s">
        <v>451</v>
      </c>
      <c r="B50" s="476"/>
      <c r="C50" s="463"/>
      <c r="E50" s="463"/>
      <c r="F50" s="462"/>
      <c r="G50" s="472"/>
      <c r="H50" s="460" t="s">
        <v>450</v>
      </c>
      <c r="I50" s="460"/>
      <c r="J50" s="512"/>
      <c r="K50" s="463">
        <v>1</v>
      </c>
      <c r="L50" s="463">
        <v>25</v>
      </c>
      <c r="M50" s="458"/>
      <c r="R50" s="59"/>
      <c r="S50" s="26" t="s">
        <v>304</v>
      </c>
      <c r="T50" s="13">
        <v>9</v>
      </c>
      <c r="U50" s="13">
        <v>87</v>
      </c>
      <c r="V50" s="13">
        <v>620</v>
      </c>
      <c r="W50" s="13">
        <v>525</v>
      </c>
    </row>
    <row r="51" spans="1:23" ht="15" customHeight="1">
      <c r="A51" s="64"/>
      <c r="B51" s="26" t="s">
        <v>449</v>
      </c>
      <c r="C51" s="504">
        <v>1</v>
      </c>
      <c r="D51" s="505"/>
      <c r="E51" s="459">
        <v>60</v>
      </c>
      <c r="F51" s="462"/>
      <c r="G51" s="461"/>
      <c r="H51" s="460" t="s">
        <v>448</v>
      </c>
      <c r="I51" s="460"/>
      <c r="J51" s="512"/>
      <c r="K51" s="463">
        <v>1</v>
      </c>
      <c r="L51" s="463">
        <v>12</v>
      </c>
      <c r="M51" s="458"/>
      <c r="R51" s="59"/>
      <c r="S51" s="26" t="s">
        <v>303</v>
      </c>
      <c r="T51" s="13">
        <v>4</v>
      </c>
      <c r="U51" s="13">
        <v>35</v>
      </c>
      <c r="V51" s="13">
        <v>350</v>
      </c>
      <c r="W51" s="13">
        <v>317</v>
      </c>
    </row>
    <row r="52" spans="1:23" ht="15" customHeight="1">
      <c r="A52" s="64"/>
      <c r="B52" s="26" t="s">
        <v>447</v>
      </c>
      <c r="C52" s="504">
        <v>8</v>
      </c>
      <c r="D52" s="505"/>
      <c r="E52" s="459">
        <v>474</v>
      </c>
      <c r="F52" s="462"/>
      <c r="G52" s="464" t="s">
        <v>446</v>
      </c>
      <c r="H52" s="460"/>
      <c r="I52" s="460"/>
      <c r="J52" s="512"/>
      <c r="K52" s="463"/>
      <c r="L52" s="463"/>
      <c r="M52" s="458"/>
      <c r="R52" s="64"/>
      <c r="S52" s="63"/>
      <c r="T52" s="52"/>
      <c r="U52" s="52"/>
      <c r="V52" s="52"/>
      <c r="W52" s="52"/>
    </row>
    <row r="53" spans="1:23" ht="15" customHeight="1">
      <c r="A53" s="64"/>
      <c r="B53" s="26" t="s">
        <v>445</v>
      </c>
      <c r="C53" s="504">
        <v>2</v>
      </c>
      <c r="D53" s="505"/>
      <c r="E53" s="459">
        <v>49</v>
      </c>
      <c r="F53" s="462"/>
      <c r="G53" s="461"/>
      <c r="H53" s="460" t="s">
        <v>444</v>
      </c>
      <c r="I53" s="460"/>
      <c r="J53" s="512"/>
      <c r="K53" s="459">
        <v>3</v>
      </c>
      <c r="L53" s="479">
        <v>64</v>
      </c>
      <c r="M53" s="458"/>
      <c r="R53" s="373" t="s">
        <v>302</v>
      </c>
      <c r="S53" s="372"/>
      <c r="T53" s="50">
        <f>SUM(T54:T59)</f>
        <v>21</v>
      </c>
      <c r="U53" s="50">
        <f>SUM(U54:U59)</f>
        <v>178</v>
      </c>
      <c r="V53" s="50">
        <f>SUM(V54:V59)</f>
        <v>1410</v>
      </c>
      <c r="W53" s="50">
        <f>SUM(W54:W59)</f>
        <v>1291</v>
      </c>
    </row>
    <row r="54" spans="1:23" ht="15" customHeight="1">
      <c r="A54" s="64"/>
      <c r="B54" s="26" t="s">
        <v>443</v>
      </c>
      <c r="C54" s="504">
        <v>3</v>
      </c>
      <c r="D54" s="505"/>
      <c r="E54" s="459">
        <v>120</v>
      </c>
      <c r="F54" s="462"/>
      <c r="G54" s="461"/>
      <c r="H54" s="460" t="s">
        <v>442</v>
      </c>
      <c r="I54" s="460"/>
      <c r="J54" s="512"/>
      <c r="K54" s="285">
        <v>4</v>
      </c>
      <c r="L54" s="285">
        <v>44</v>
      </c>
      <c r="M54" s="458"/>
      <c r="R54" s="59"/>
      <c r="S54" s="26" t="s">
        <v>301</v>
      </c>
      <c r="T54" s="13">
        <v>3</v>
      </c>
      <c r="U54" s="13">
        <v>29</v>
      </c>
      <c r="V54" s="13">
        <v>225</v>
      </c>
      <c r="W54" s="13">
        <v>211</v>
      </c>
    </row>
    <row r="55" spans="1:23" ht="15" customHeight="1">
      <c r="A55" s="64"/>
      <c r="B55" s="26" t="s">
        <v>441</v>
      </c>
      <c r="C55" s="504">
        <v>2</v>
      </c>
      <c r="D55" s="505"/>
      <c r="E55" s="459"/>
      <c r="F55" s="478">
        <v>80</v>
      </c>
      <c r="G55" s="472"/>
      <c r="H55" s="460" t="s">
        <v>440</v>
      </c>
      <c r="I55" s="460"/>
      <c r="J55" s="512"/>
      <c r="K55" s="459">
        <v>1</v>
      </c>
      <c r="L55" s="465">
        <v>30</v>
      </c>
      <c r="M55" s="458"/>
      <c r="R55" s="59"/>
      <c r="S55" s="26" t="s">
        <v>300</v>
      </c>
      <c r="T55" s="13">
        <v>4</v>
      </c>
      <c r="U55" s="13">
        <v>35</v>
      </c>
      <c r="V55" s="13">
        <v>265</v>
      </c>
      <c r="W55" s="13">
        <v>222</v>
      </c>
    </row>
    <row r="56" spans="1:23" ht="15" customHeight="1">
      <c r="A56" s="64"/>
      <c r="B56" s="26" t="s">
        <v>439</v>
      </c>
      <c r="C56" s="504">
        <v>7</v>
      </c>
      <c r="D56" s="505"/>
      <c r="E56" s="459">
        <v>36</v>
      </c>
      <c r="F56" s="462"/>
      <c r="G56" s="472"/>
      <c r="H56" s="460" t="s">
        <v>438</v>
      </c>
      <c r="I56" s="460"/>
      <c r="J56" s="512"/>
      <c r="K56" s="463">
        <v>2</v>
      </c>
      <c r="L56" s="463"/>
      <c r="M56" s="477">
        <v>40</v>
      </c>
      <c r="R56" s="59"/>
      <c r="S56" s="26" t="s">
        <v>299</v>
      </c>
      <c r="T56" s="13">
        <v>6</v>
      </c>
      <c r="U56" s="13">
        <v>30</v>
      </c>
      <c r="V56" s="13">
        <v>310</v>
      </c>
      <c r="W56" s="13">
        <v>256</v>
      </c>
    </row>
    <row r="57" spans="1:23" ht="15" customHeight="1">
      <c r="A57" s="64"/>
      <c r="B57" s="26" t="s">
        <v>437</v>
      </c>
      <c r="C57" s="504">
        <v>2</v>
      </c>
      <c r="D57" s="505"/>
      <c r="E57" s="459">
        <v>35</v>
      </c>
      <c r="F57" s="462"/>
      <c r="G57" s="472"/>
      <c r="H57" s="460" t="s">
        <v>436</v>
      </c>
      <c r="I57" s="460"/>
      <c r="J57" s="512"/>
      <c r="K57" s="285">
        <v>1</v>
      </c>
      <c r="L57" s="285">
        <v>29</v>
      </c>
      <c r="M57" s="458"/>
      <c r="R57" s="59"/>
      <c r="S57" s="26" t="s">
        <v>298</v>
      </c>
      <c r="T57" s="13">
        <v>2</v>
      </c>
      <c r="U57" s="13">
        <v>42</v>
      </c>
      <c r="V57" s="13">
        <v>300</v>
      </c>
      <c r="W57" s="13">
        <v>322</v>
      </c>
    </row>
    <row r="58" spans="1:23" ht="15" customHeight="1">
      <c r="A58" s="59"/>
      <c r="B58" s="26" t="s">
        <v>435</v>
      </c>
      <c r="C58" s="504">
        <v>1</v>
      </c>
      <c r="D58" s="505"/>
      <c r="E58" s="459">
        <v>120</v>
      </c>
      <c r="F58" s="473">
        <v>60</v>
      </c>
      <c r="G58" s="472"/>
      <c r="H58" s="460" t="s">
        <v>434</v>
      </c>
      <c r="I58" s="460"/>
      <c r="J58" s="512"/>
      <c r="K58" s="459">
        <v>7</v>
      </c>
      <c r="L58" s="285" t="s">
        <v>3</v>
      </c>
      <c r="M58" s="458"/>
      <c r="R58" s="59"/>
      <c r="S58" s="26" t="s">
        <v>297</v>
      </c>
      <c r="T58" s="13">
        <v>4</v>
      </c>
      <c r="U58" s="13">
        <v>19</v>
      </c>
      <c r="V58" s="13">
        <v>140</v>
      </c>
      <c r="W58" s="13">
        <v>128</v>
      </c>
    </row>
    <row r="59" spans="1:23" ht="15" customHeight="1">
      <c r="A59" s="59"/>
      <c r="B59" s="26" t="s">
        <v>433</v>
      </c>
      <c r="C59" s="504">
        <v>5</v>
      </c>
      <c r="D59" s="505"/>
      <c r="E59" s="459">
        <v>270</v>
      </c>
      <c r="F59" s="462"/>
      <c r="G59" s="468" t="s">
        <v>432</v>
      </c>
      <c r="H59" s="466"/>
      <c r="I59" s="466"/>
      <c r="J59" s="511"/>
      <c r="K59" s="463"/>
      <c r="L59" s="463"/>
      <c r="M59" s="458"/>
      <c r="R59" s="59"/>
      <c r="S59" s="26" t="s">
        <v>296</v>
      </c>
      <c r="T59" s="13">
        <v>2</v>
      </c>
      <c r="U59" s="13">
        <v>23</v>
      </c>
      <c r="V59" s="13">
        <v>170</v>
      </c>
      <c r="W59" s="13">
        <v>152</v>
      </c>
    </row>
    <row r="60" spans="1:23" ht="15" customHeight="1">
      <c r="A60" s="59"/>
      <c r="B60" s="182" t="s">
        <v>431</v>
      </c>
      <c r="C60" s="504">
        <v>1</v>
      </c>
      <c r="D60" s="505"/>
      <c r="E60" s="285">
        <v>80</v>
      </c>
      <c r="F60" s="462"/>
      <c r="G60" s="461"/>
      <c r="H60" s="460" t="s">
        <v>473</v>
      </c>
      <c r="I60" s="460"/>
      <c r="J60" s="512"/>
      <c r="K60" s="285">
        <v>43</v>
      </c>
      <c r="L60" s="283">
        <v>3778</v>
      </c>
      <c r="M60" s="458"/>
      <c r="R60" s="64"/>
      <c r="S60" s="63"/>
      <c r="T60" s="52"/>
      <c r="U60" s="52"/>
      <c r="V60" s="52"/>
      <c r="W60" s="52"/>
    </row>
    <row r="61" spans="1:23" ht="15" customHeight="1">
      <c r="A61" s="59"/>
      <c r="B61" s="182" t="s">
        <v>430</v>
      </c>
      <c r="C61" s="504">
        <v>102</v>
      </c>
      <c r="D61" s="505"/>
      <c r="E61" s="283" t="s">
        <v>149</v>
      </c>
      <c r="F61" s="462"/>
      <c r="G61" s="461"/>
      <c r="H61" s="460" t="s">
        <v>474</v>
      </c>
      <c r="I61" s="460"/>
      <c r="J61" s="512"/>
      <c r="K61" s="285">
        <v>7</v>
      </c>
      <c r="L61" s="283">
        <v>650</v>
      </c>
      <c r="M61" s="458"/>
      <c r="R61" s="373" t="s">
        <v>295</v>
      </c>
      <c r="S61" s="372"/>
      <c r="T61" s="50">
        <f>SUM(T62:T65)</f>
        <v>19</v>
      </c>
      <c r="U61" s="50">
        <f>SUM(U62:U65)</f>
        <v>109</v>
      </c>
      <c r="V61" s="50">
        <f>SUM(V62:V65)</f>
        <v>955</v>
      </c>
      <c r="W61" s="50">
        <f>SUM(W62:W65)</f>
        <v>813</v>
      </c>
    </row>
    <row r="62" spans="1:23" ht="15" customHeight="1">
      <c r="A62" s="124" t="s">
        <v>429</v>
      </c>
      <c r="B62" s="476"/>
      <c r="C62" s="504"/>
      <c r="D62" s="505"/>
      <c r="E62" s="463"/>
      <c r="F62" s="462"/>
      <c r="G62" s="461"/>
      <c r="H62" s="460" t="s">
        <v>475</v>
      </c>
      <c r="I62" s="460"/>
      <c r="J62" s="512"/>
      <c r="K62" s="285">
        <v>1</v>
      </c>
      <c r="L62" s="463">
        <v>170</v>
      </c>
      <c r="M62" s="458"/>
      <c r="R62" s="59"/>
      <c r="S62" s="26" t="s">
        <v>294</v>
      </c>
      <c r="T62" s="13">
        <v>6</v>
      </c>
      <c r="U62" s="13">
        <v>37</v>
      </c>
      <c r="V62" s="13">
        <v>295</v>
      </c>
      <c r="W62" s="13">
        <v>262</v>
      </c>
    </row>
    <row r="63" spans="1:23" ht="15" customHeight="1">
      <c r="A63" s="64"/>
      <c r="B63" s="26" t="s">
        <v>428</v>
      </c>
      <c r="C63" s="504">
        <v>5</v>
      </c>
      <c r="D63" s="505"/>
      <c r="E63" s="459">
        <v>400</v>
      </c>
      <c r="F63" s="473">
        <v>8</v>
      </c>
      <c r="G63" s="472"/>
      <c r="H63" s="460" t="s">
        <v>476</v>
      </c>
      <c r="I63" s="460"/>
      <c r="J63" s="512"/>
      <c r="K63" s="463">
        <v>12</v>
      </c>
      <c r="L63" s="463">
        <v>808</v>
      </c>
      <c r="M63" s="458"/>
      <c r="R63" s="59"/>
      <c r="S63" s="26" t="s">
        <v>293</v>
      </c>
      <c r="T63" s="13">
        <v>4</v>
      </c>
      <c r="U63" s="13">
        <v>17</v>
      </c>
      <c r="V63" s="13">
        <v>160</v>
      </c>
      <c r="W63" s="13">
        <v>129</v>
      </c>
    </row>
    <row r="64" spans="1:23" ht="15" customHeight="1">
      <c r="A64" s="59"/>
      <c r="B64" s="26" t="s">
        <v>427</v>
      </c>
      <c r="C64" s="504">
        <v>1</v>
      </c>
      <c r="D64" s="505"/>
      <c r="E64" s="459">
        <v>50</v>
      </c>
      <c r="F64" s="462"/>
      <c r="G64" s="472"/>
      <c r="H64" s="460" t="s">
        <v>477</v>
      </c>
      <c r="I64" s="460"/>
      <c r="J64" s="512"/>
      <c r="K64" s="475">
        <v>123</v>
      </c>
      <c r="L64" s="459">
        <v>3300</v>
      </c>
      <c r="M64" s="458"/>
      <c r="R64" s="59"/>
      <c r="S64" s="26" t="s">
        <v>292</v>
      </c>
      <c r="T64" s="13">
        <v>6</v>
      </c>
      <c r="U64" s="13">
        <v>36</v>
      </c>
      <c r="V64" s="13">
        <v>365</v>
      </c>
      <c r="W64" s="13">
        <v>303</v>
      </c>
    </row>
    <row r="65" spans="1:23" ht="15" customHeight="1">
      <c r="A65" s="59"/>
      <c r="B65" s="182" t="s">
        <v>426</v>
      </c>
      <c r="C65" s="504">
        <v>2</v>
      </c>
      <c r="D65" s="505"/>
      <c r="E65" s="463"/>
      <c r="F65" s="469">
        <v>27</v>
      </c>
      <c r="G65" s="472"/>
      <c r="H65" s="509" t="s">
        <v>472</v>
      </c>
      <c r="I65" s="508"/>
      <c r="J65" s="474" t="s">
        <v>425</v>
      </c>
      <c r="K65" s="463">
        <v>4</v>
      </c>
      <c r="L65" s="283" t="s">
        <v>3</v>
      </c>
      <c r="M65" s="458"/>
      <c r="R65" s="59"/>
      <c r="S65" s="26" t="s">
        <v>291</v>
      </c>
      <c r="T65" s="13">
        <v>3</v>
      </c>
      <c r="U65" s="13">
        <v>19</v>
      </c>
      <c r="V65" s="13">
        <v>135</v>
      </c>
      <c r="W65" s="13">
        <v>119</v>
      </c>
    </row>
    <row r="66" spans="1:23" ht="15" customHeight="1">
      <c r="A66" s="59"/>
      <c r="B66" s="26" t="s">
        <v>424</v>
      </c>
      <c r="C66" s="504">
        <v>2</v>
      </c>
      <c r="D66" s="505"/>
      <c r="E66" s="459">
        <v>70</v>
      </c>
      <c r="F66" s="473">
        <v>34</v>
      </c>
      <c r="G66" s="472"/>
      <c r="H66" s="508"/>
      <c r="I66" s="508"/>
      <c r="J66" s="470" t="s">
        <v>423</v>
      </c>
      <c r="K66" s="463">
        <v>27</v>
      </c>
      <c r="L66" s="283" t="s">
        <v>3</v>
      </c>
      <c r="M66" s="458"/>
      <c r="R66" s="64"/>
      <c r="S66" s="63"/>
      <c r="T66" s="52"/>
      <c r="U66" s="52"/>
      <c r="V66" s="52"/>
      <c r="W66" s="52"/>
    </row>
    <row r="67" spans="1:23" ht="15" customHeight="1">
      <c r="A67" s="59"/>
      <c r="B67" s="26" t="s">
        <v>422</v>
      </c>
      <c r="C67" s="504">
        <v>1</v>
      </c>
      <c r="D67" s="505"/>
      <c r="E67" s="465">
        <v>80</v>
      </c>
      <c r="F67" s="471">
        <v>24</v>
      </c>
      <c r="G67" s="461"/>
      <c r="H67" s="508"/>
      <c r="I67" s="508"/>
      <c r="J67" s="470" t="s">
        <v>421</v>
      </c>
      <c r="K67" s="463">
        <v>9</v>
      </c>
      <c r="L67" s="283" t="s">
        <v>3</v>
      </c>
      <c r="M67" s="458"/>
      <c r="R67" s="373" t="s">
        <v>290</v>
      </c>
      <c r="S67" s="372"/>
      <c r="T67" s="50">
        <f>SUM(T68)</f>
        <v>5</v>
      </c>
      <c r="U67" s="50">
        <f>SUM(U68)</f>
        <v>30</v>
      </c>
      <c r="V67" s="50">
        <f>SUM(V68)</f>
        <v>260</v>
      </c>
      <c r="W67" s="50">
        <f>SUM(W68)</f>
        <v>202</v>
      </c>
    </row>
    <row r="68" spans="1:23" ht="15" customHeight="1">
      <c r="A68" s="59"/>
      <c r="B68" s="182" t="s">
        <v>420</v>
      </c>
      <c r="C68" s="504">
        <v>3</v>
      </c>
      <c r="D68" s="505"/>
      <c r="E68" s="463"/>
      <c r="F68" s="469">
        <v>95</v>
      </c>
      <c r="G68" s="461"/>
      <c r="H68" s="460" t="s">
        <v>478</v>
      </c>
      <c r="I68" s="460"/>
      <c r="J68" s="512"/>
      <c r="K68" s="285">
        <v>26</v>
      </c>
      <c r="L68" s="283" t="s">
        <v>3</v>
      </c>
      <c r="M68" s="458"/>
      <c r="R68" s="205"/>
      <c r="S68" s="33" t="s">
        <v>289</v>
      </c>
      <c r="T68" s="14">
        <v>5</v>
      </c>
      <c r="U68" s="14">
        <v>30</v>
      </c>
      <c r="V68" s="14">
        <v>260</v>
      </c>
      <c r="W68" s="14">
        <v>202</v>
      </c>
    </row>
    <row r="69" spans="1:23" ht="15" customHeight="1">
      <c r="A69" s="59"/>
      <c r="B69" s="26" t="s">
        <v>419</v>
      </c>
      <c r="C69" s="504">
        <v>1</v>
      </c>
      <c r="D69" s="505"/>
      <c r="E69" s="285"/>
      <c r="F69" s="467">
        <v>50</v>
      </c>
      <c r="G69" s="468" t="s">
        <v>418</v>
      </c>
      <c r="H69" s="466"/>
      <c r="I69" s="466"/>
      <c r="J69" s="511"/>
      <c r="K69" s="463"/>
      <c r="L69" s="463"/>
      <c r="M69" s="458"/>
      <c r="R69" s="515" t="s">
        <v>480</v>
      </c>
      <c r="S69" s="11"/>
      <c r="T69" s="11"/>
      <c r="U69" s="11"/>
      <c r="V69" s="11"/>
      <c r="W69" s="11"/>
    </row>
    <row r="70" spans="1:13" ht="15" customHeight="1">
      <c r="A70" s="59"/>
      <c r="B70" s="26" t="s">
        <v>417</v>
      </c>
      <c r="C70" s="504">
        <v>2</v>
      </c>
      <c r="D70" s="505"/>
      <c r="E70" s="285"/>
      <c r="F70" s="467">
        <v>60</v>
      </c>
      <c r="G70" s="461"/>
      <c r="H70" s="460" t="s">
        <v>479</v>
      </c>
      <c r="I70" s="460"/>
      <c r="J70" s="512"/>
      <c r="K70" s="285">
        <v>1</v>
      </c>
      <c r="L70" s="459">
        <v>10</v>
      </c>
      <c r="M70" s="458"/>
    </row>
    <row r="71" spans="1:13" ht="15" customHeight="1">
      <c r="A71" s="59"/>
      <c r="B71" s="26" t="s">
        <v>416</v>
      </c>
      <c r="C71" s="504">
        <v>1</v>
      </c>
      <c r="D71" s="505"/>
      <c r="E71" s="283" t="s">
        <v>3</v>
      </c>
      <c r="F71" s="462"/>
      <c r="G71" s="464" t="s">
        <v>415</v>
      </c>
      <c r="H71" s="460"/>
      <c r="I71" s="460"/>
      <c r="J71" s="512"/>
      <c r="K71" s="463"/>
      <c r="L71" s="463"/>
      <c r="M71" s="458"/>
    </row>
    <row r="72" spans="1:13" ht="15" customHeight="1">
      <c r="A72" s="85"/>
      <c r="B72" s="26" t="s">
        <v>414</v>
      </c>
      <c r="C72" s="504">
        <v>1</v>
      </c>
      <c r="D72" s="505"/>
      <c r="E72" s="283" t="s">
        <v>3</v>
      </c>
      <c r="F72" s="462"/>
      <c r="G72" s="461"/>
      <c r="H72" s="460" t="s">
        <v>413</v>
      </c>
      <c r="I72" s="460"/>
      <c r="J72" s="512"/>
      <c r="K72" s="459">
        <v>1</v>
      </c>
      <c r="L72" s="283" t="s">
        <v>3</v>
      </c>
      <c r="M72" s="458"/>
    </row>
    <row r="73" spans="1:13" ht="15" customHeight="1">
      <c r="A73" s="205"/>
      <c r="B73" s="33" t="s">
        <v>412</v>
      </c>
      <c r="C73" s="506">
        <v>1</v>
      </c>
      <c r="D73" s="507"/>
      <c r="E73" s="457" t="s">
        <v>3</v>
      </c>
      <c r="F73" s="456"/>
      <c r="G73" s="455"/>
      <c r="H73" s="453"/>
      <c r="I73" s="453"/>
      <c r="J73" s="454"/>
      <c r="K73" s="453"/>
      <c r="L73" s="453"/>
      <c r="M73" s="452"/>
    </row>
    <row r="74" spans="1:12" ht="15" customHeight="1">
      <c r="A74" s="85" t="s">
        <v>411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</row>
    <row r="75" spans="1:12" ht="15" customHeight="1">
      <c r="A75" s="11" t="s">
        <v>410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5" customHeight="1">
      <c r="A76" s="85" t="s">
        <v>409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</sheetData>
  <sheetProtection/>
  <mergeCells count="225">
    <mergeCell ref="R10:S10"/>
    <mergeCell ref="R40:S40"/>
    <mergeCell ref="R14:S14"/>
    <mergeCell ref="R12:S12"/>
    <mergeCell ref="R13:S13"/>
    <mergeCell ref="R19:S19"/>
    <mergeCell ref="R15:S15"/>
    <mergeCell ref="R18:S18"/>
    <mergeCell ref="R21:S21"/>
    <mergeCell ref="R24:S24"/>
    <mergeCell ref="R67:S67"/>
    <mergeCell ref="R61:S61"/>
    <mergeCell ref="R16:S16"/>
    <mergeCell ref="R17:S17"/>
    <mergeCell ref="R53:S53"/>
    <mergeCell ref="R6:S6"/>
    <mergeCell ref="R7:S7"/>
    <mergeCell ref="R8:S8"/>
    <mergeCell ref="R30:S30"/>
    <mergeCell ref="R47:S47"/>
    <mergeCell ref="R1:W1"/>
    <mergeCell ref="R9:S9"/>
    <mergeCell ref="T3:T4"/>
    <mergeCell ref="U3:U4"/>
    <mergeCell ref="V3:V4"/>
    <mergeCell ref="W3:W4"/>
    <mergeCell ref="R3:S4"/>
    <mergeCell ref="C71:D71"/>
    <mergeCell ref="C72:D72"/>
    <mergeCell ref="C73:D73"/>
    <mergeCell ref="H65:I67"/>
    <mergeCell ref="A42:M42"/>
    <mergeCell ref="F3:J3"/>
    <mergeCell ref="F4:H4"/>
    <mergeCell ref="F5:G5"/>
    <mergeCell ref="F6:G6"/>
    <mergeCell ref="F7:G7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A34:B35"/>
    <mergeCell ref="A17:D17"/>
    <mergeCell ref="A36:D36"/>
    <mergeCell ref="A47:B47"/>
    <mergeCell ref="A48:B48"/>
    <mergeCell ref="A50:B50"/>
    <mergeCell ref="A44:B45"/>
    <mergeCell ref="C44:D45"/>
    <mergeCell ref="C47:D47"/>
    <mergeCell ref="C49:D49"/>
    <mergeCell ref="A1:O1"/>
    <mergeCell ref="A18:B19"/>
    <mergeCell ref="A20:B21"/>
    <mergeCell ref="A22:B23"/>
    <mergeCell ref="A24:B25"/>
    <mergeCell ref="F8:G8"/>
    <mergeCell ref="F9:G9"/>
    <mergeCell ref="F10:G10"/>
    <mergeCell ref="I4:J4"/>
    <mergeCell ref="A3:B5"/>
    <mergeCell ref="A6:B6"/>
    <mergeCell ref="A7:B7"/>
    <mergeCell ref="A8:B8"/>
    <mergeCell ref="A9:B9"/>
    <mergeCell ref="A10:B10"/>
    <mergeCell ref="K44:K45"/>
    <mergeCell ref="H57:J57"/>
    <mergeCell ref="H48:J48"/>
    <mergeCell ref="H49:J49"/>
    <mergeCell ref="A62:B62"/>
    <mergeCell ref="G52:J52"/>
    <mergeCell ref="H51:J51"/>
    <mergeCell ref="H54:J54"/>
    <mergeCell ref="G71:J71"/>
    <mergeCell ref="C51:D51"/>
    <mergeCell ref="C52:D52"/>
    <mergeCell ref="C53:D53"/>
    <mergeCell ref="C54:D54"/>
    <mergeCell ref="H64:J64"/>
    <mergeCell ref="H72:J72"/>
    <mergeCell ref="H55:J55"/>
    <mergeCell ref="G59:J59"/>
    <mergeCell ref="H61:J61"/>
    <mergeCell ref="C55:D55"/>
    <mergeCell ref="C56:D56"/>
    <mergeCell ref="C57:D57"/>
    <mergeCell ref="C58:D58"/>
    <mergeCell ref="H60:J60"/>
    <mergeCell ref="H53:J53"/>
    <mergeCell ref="H58:J58"/>
    <mergeCell ref="H56:J56"/>
    <mergeCell ref="H62:J62"/>
    <mergeCell ref="H63:J63"/>
    <mergeCell ref="E44:F45"/>
    <mergeCell ref="L44:M45"/>
    <mergeCell ref="H68:J68"/>
    <mergeCell ref="H70:J70"/>
    <mergeCell ref="G47:J47"/>
    <mergeCell ref="H50:J50"/>
    <mergeCell ref="G44:J45"/>
    <mergeCell ref="G69:J69"/>
    <mergeCell ref="G19:H19"/>
    <mergeCell ref="I18:J18"/>
    <mergeCell ref="I19:J19"/>
    <mergeCell ref="K18:L18"/>
    <mergeCell ref="K19:L19"/>
    <mergeCell ref="M18:N18"/>
    <mergeCell ref="M19:N19"/>
    <mergeCell ref="E35:F35"/>
    <mergeCell ref="G35:H35"/>
    <mergeCell ref="I35:J35"/>
    <mergeCell ref="K35:L35"/>
    <mergeCell ref="M35:N35"/>
    <mergeCell ref="E36:F36"/>
    <mergeCell ref="G36:H36"/>
    <mergeCell ref="I36:J36"/>
    <mergeCell ref="K36:L36"/>
    <mergeCell ref="M36:N36"/>
    <mergeCell ref="E33:F33"/>
    <mergeCell ref="G33:H33"/>
    <mergeCell ref="I33:J33"/>
    <mergeCell ref="K33:L33"/>
    <mergeCell ref="M33:N33"/>
    <mergeCell ref="E34:F34"/>
    <mergeCell ref="G34:H34"/>
    <mergeCell ref="I34:J34"/>
    <mergeCell ref="K34:L34"/>
    <mergeCell ref="M34:N34"/>
    <mergeCell ref="E31:F31"/>
    <mergeCell ref="G31:H31"/>
    <mergeCell ref="I31:J31"/>
    <mergeCell ref="K31:L31"/>
    <mergeCell ref="M31:N31"/>
    <mergeCell ref="E32:F32"/>
    <mergeCell ref="G32:H32"/>
    <mergeCell ref="I32:J32"/>
    <mergeCell ref="K32:L32"/>
    <mergeCell ref="M32:N32"/>
    <mergeCell ref="E29:F29"/>
    <mergeCell ref="G29:H29"/>
    <mergeCell ref="I29:J29"/>
    <mergeCell ref="K29:L29"/>
    <mergeCell ref="M29:N29"/>
    <mergeCell ref="E30:F30"/>
    <mergeCell ref="G30:H30"/>
    <mergeCell ref="I30:J30"/>
    <mergeCell ref="K30:L30"/>
    <mergeCell ref="M30:N30"/>
    <mergeCell ref="E27:F27"/>
    <mergeCell ref="G27:H27"/>
    <mergeCell ref="I27:J27"/>
    <mergeCell ref="K27:L27"/>
    <mergeCell ref="M27:N27"/>
    <mergeCell ref="E28:F28"/>
    <mergeCell ref="G28:H28"/>
    <mergeCell ref="I28:J28"/>
    <mergeCell ref="K28:L28"/>
    <mergeCell ref="M28:N28"/>
    <mergeCell ref="E25:F25"/>
    <mergeCell ref="G25:H25"/>
    <mergeCell ref="I25:J25"/>
    <mergeCell ref="K25:L25"/>
    <mergeCell ref="M25:N25"/>
    <mergeCell ref="E26:F26"/>
    <mergeCell ref="G26:H26"/>
    <mergeCell ref="I26:J26"/>
    <mergeCell ref="K26:L26"/>
    <mergeCell ref="M26:N26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E21:F21"/>
    <mergeCell ref="G21:H21"/>
    <mergeCell ref="I21:J21"/>
    <mergeCell ref="K21:L21"/>
    <mergeCell ref="M21:N21"/>
    <mergeCell ref="E22:F22"/>
    <mergeCell ref="G22:H22"/>
    <mergeCell ref="I22:J22"/>
    <mergeCell ref="K22:L22"/>
    <mergeCell ref="M22:N22"/>
    <mergeCell ref="K17:L17"/>
    <mergeCell ref="M17:N17"/>
    <mergeCell ref="E18:F18"/>
    <mergeCell ref="E19:F19"/>
    <mergeCell ref="E20:F20"/>
    <mergeCell ref="G20:H20"/>
    <mergeCell ref="I20:J20"/>
    <mergeCell ref="K20:L20"/>
    <mergeCell ref="M20:N20"/>
    <mergeCell ref="G18:H18"/>
    <mergeCell ref="K3:L4"/>
    <mergeCell ref="M3:N4"/>
    <mergeCell ref="O3:P4"/>
    <mergeCell ref="C5:D5"/>
    <mergeCell ref="C6:D6"/>
    <mergeCell ref="C7:D7"/>
    <mergeCell ref="C8:D8"/>
    <mergeCell ref="C9:D9"/>
    <mergeCell ref="C10:D10"/>
    <mergeCell ref="B15:N15"/>
    <mergeCell ref="E17:F17"/>
    <mergeCell ref="G17:H17"/>
    <mergeCell ref="I17:J17"/>
    <mergeCell ref="A26:B27"/>
    <mergeCell ref="A28:B29"/>
    <mergeCell ref="A30:B31"/>
    <mergeCell ref="A32:B33"/>
    <mergeCell ref="C3:E4"/>
  </mergeCells>
  <printOptions horizontalCentered="1" verticalCentered="1"/>
  <pageMargins left="0.5118110236220472" right="0.31496062992125984" top="0.5511811023622047" bottom="0.35433070866141736" header="0" footer="0"/>
  <pageSetup horizontalDpi="600" verticalDpi="600" orientation="landscape" paperSize="8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1">
      <selection activeCell="A5" sqref="A5:B5"/>
    </sheetView>
  </sheetViews>
  <sheetFormatPr defaultColWidth="8.796875" defaultRowHeight="17.25" customHeight="1"/>
  <cols>
    <col min="1" max="1" width="3.69921875" style="0" customWidth="1"/>
    <col min="2" max="16384" width="18.69921875" style="0" customWidth="1"/>
  </cols>
  <sheetData>
    <row r="1" spans="1:14" ht="18.75" customHeight="1">
      <c r="A1" s="539" t="s">
        <v>500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</row>
    <row r="2" spans="1:14" ht="17.25" customHeight="1" thickBot="1">
      <c r="A2" s="333"/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</row>
    <row r="3" spans="1:14" ht="17.25" customHeight="1">
      <c r="A3" s="538" t="s">
        <v>499</v>
      </c>
      <c r="B3" s="496"/>
      <c r="C3" s="540" t="s">
        <v>501</v>
      </c>
      <c r="D3" s="537" t="s">
        <v>498</v>
      </c>
      <c r="E3" s="536"/>
      <c r="F3" s="536"/>
      <c r="G3" s="536"/>
      <c r="H3" s="536"/>
      <c r="I3" s="536"/>
      <c r="J3" s="536"/>
      <c r="K3" s="536"/>
      <c r="L3" s="536"/>
      <c r="M3" s="536"/>
      <c r="N3" s="536"/>
    </row>
    <row r="4" spans="1:14" ht="29.25" customHeight="1">
      <c r="A4" s="535"/>
      <c r="B4" s="263"/>
      <c r="C4" s="260"/>
      <c r="D4" s="534" t="s">
        <v>497</v>
      </c>
      <c r="E4" s="541" t="s">
        <v>502</v>
      </c>
      <c r="F4" s="542" t="s">
        <v>503</v>
      </c>
      <c r="G4" s="542" t="s">
        <v>504</v>
      </c>
      <c r="H4" s="542" t="s">
        <v>505</v>
      </c>
      <c r="I4" s="542" t="s">
        <v>506</v>
      </c>
      <c r="J4" s="542" t="s">
        <v>507</v>
      </c>
      <c r="K4" s="532" t="s">
        <v>496</v>
      </c>
      <c r="L4" s="533" t="s">
        <v>495</v>
      </c>
      <c r="M4" s="542" t="s">
        <v>508</v>
      </c>
      <c r="N4" s="543" t="s">
        <v>509</v>
      </c>
    </row>
    <row r="5" spans="1:14" ht="17.25" customHeight="1">
      <c r="A5" s="446" t="s">
        <v>494</v>
      </c>
      <c r="B5" s="531"/>
      <c r="C5" s="54">
        <f>SUM(C7:C16,C19,C25,C35,C42,C48,C56,C62)</f>
        <v>2878</v>
      </c>
      <c r="D5" s="54">
        <f>SUM(D7:D16,D19,D25,D35,D42,D48,D56,D62)</f>
        <v>201034</v>
      </c>
      <c r="E5" s="54">
        <f>SUM(E7:E16,E19,E25,E35,E42,E48,E56,E62)</f>
        <v>76538</v>
      </c>
      <c r="F5" s="54">
        <f>SUM(F7:F16,F19,F25,F35,F42,F48,F56,F62)</f>
        <v>9210</v>
      </c>
      <c r="G5" s="54">
        <f>SUM(G7:G16,G19,G25,G35,G42,G48,G56,G62)</f>
        <v>3459</v>
      </c>
      <c r="H5" s="54">
        <f>SUM(H7:H16,H19,H25,H35,H42,H48,H56,H62)</f>
        <v>32200</v>
      </c>
      <c r="I5" s="54">
        <f>SUM(I7:I16,I19,I25,I35,I42,I48,I56,I62)</f>
        <v>3424</v>
      </c>
      <c r="J5" s="54">
        <f>SUM(J7:J16,J19,J25,J35,J42,J48,J56,J62)</f>
        <v>5236</v>
      </c>
      <c r="K5" s="54">
        <f>SUM(K7:K16,K19,K25,K35,K42,K48,K56,K62)</f>
        <v>6606</v>
      </c>
      <c r="L5" s="54">
        <f>SUM(L7:L16,L19,L25,L35,L42,L48,L56,L62)</f>
        <v>18914</v>
      </c>
      <c r="M5" s="54">
        <f>SUM(M7:M16,M19,M25,M35,M42,M48,M56,M62)</f>
        <v>10278</v>
      </c>
      <c r="N5" s="54">
        <f>SUM(N7:N16,N19,N25,N35,N42,N48,N56,N62)</f>
        <v>35169</v>
      </c>
    </row>
    <row r="6" spans="1:14" ht="17.25" customHeight="1">
      <c r="A6" s="50"/>
      <c r="B6" s="530"/>
      <c r="C6" s="445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</row>
    <row r="7" spans="1:14" ht="17.25" customHeight="1">
      <c r="A7" s="525" t="s">
        <v>337</v>
      </c>
      <c r="B7" s="372"/>
      <c r="C7" s="55">
        <v>979</v>
      </c>
      <c r="D7" s="50">
        <f>SUM(E7:N7)</f>
        <v>83697</v>
      </c>
      <c r="E7" s="50">
        <v>33599</v>
      </c>
      <c r="F7" s="50">
        <v>3334</v>
      </c>
      <c r="G7" s="50">
        <v>1474</v>
      </c>
      <c r="H7" s="50">
        <v>12814</v>
      </c>
      <c r="I7" s="50">
        <v>1275</v>
      </c>
      <c r="J7" s="50">
        <v>2143</v>
      </c>
      <c r="K7" s="50">
        <v>3859</v>
      </c>
      <c r="L7" s="50">
        <v>4977</v>
      </c>
      <c r="M7" s="50">
        <v>5128</v>
      </c>
      <c r="N7" s="50">
        <v>15094</v>
      </c>
    </row>
    <row r="8" spans="1:14" ht="17.25" customHeight="1">
      <c r="A8" s="525" t="s">
        <v>336</v>
      </c>
      <c r="B8" s="372"/>
      <c r="C8" s="55">
        <v>142</v>
      </c>
      <c r="D8" s="50">
        <f>SUM(E8:N8)</f>
        <v>19326</v>
      </c>
      <c r="E8" s="50">
        <v>8432</v>
      </c>
      <c r="F8" s="50">
        <v>1069</v>
      </c>
      <c r="G8" s="50">
        <v>219</v>
      </c>
      <c r="H8" s="50">
        <v>4093</v>
      </c>
      <c r="I8" s="50">
        <v>302</v>
      </c>
      <c r="J8" s="50">
        <v>398</v>
      </c>
      <c r="K8" s="50">
        <v>140</v>
      </c>
      <c r="L8" s="50">
        <v>1983</v>
      </c>
      <c r="M8" s="50">
        <v>867</v>
      </c>
      <c r="N8" s="50">
        <v>1823</v>
      </c>
    </row>
    <row r="9" spans="1:14" ht="17.25" customHeight="1">
      <c r="A9" s="525" t="s">
        <v>335</v>
      </c>
      <c r="B9" s="372"/>
      <c r="C9" s="55">
        <v>233</v>
      </c>
      <c r="D9" s="50">
        <f>SUM(E9:N9)</f>
        <v>15354</v>
      </c>
      <c r="E9" s="50">
        <v>4009</v>
      </c>
      <c r="F9" s="50">
        <v>1118</v>
      </c>
      <c r="G9" s="50">
        <v>459</v>
      </c>
      <c r="H9" s="50">
        <v>3727</v>
      </c>
      <c r="I9" s="50">
        <v>351</v>
      </c>
      <c r="J9" s="50">
        <v>726</v>
      </c>
      <c r="K9" s="50">
        <v>481</v>
      </c>
      <c r="L9" s="50">
        <v>1623</v>
      </c>
      <c r="M9" s="50">
        <v>906</v>
      </c>
      <c r="N9" s="50">
        <v>1954</v>
      </c>
    </row>
    <row r="10" spans="1:14" ht="17.25" customHeight="1">
      <c r="A10" s="525" t="s">
        <v>334</v>
      </c>
      <c r="B10" s="372"/>
      <c r="C10" s="55">
        <v>100</v>
      </c>
      <c r="D10" s="50">
        <f>SUM(E10:N10)</f>
        <v>3422</v>
      </c>
      <c r="E10" s="50">
        <v>908</v>
      </c>
      <c r="F10" s="50">
        <v>221</v>
      </c>
      <c r="G10" s="50">
        <v>64</v>
      </c>
      <c r="H10" s="50">
        <v>520</v>
      </c>
      <c r="I10" s="50">
        <v>65</v>
      </c>
      <c r="J10" s="50">
        <v>88</v>
      </c>
      <c r="K10" s="50">
        <v>127</v>
      </c>
      <c r="L10" s="50">
        <v>229</v>
      </c>
      <c r="M10" s="50">
        <v>172</v>
      </c>
      <c r="N10" s="50">
        <v>1028</v>
      </c>
    </row>
    <row r="11" spans="1:14" ht="17.25" customHeight="1">
      <c r="A11" s="525" t="s">
        <v>333</v>
      </c>
      <c r="B11" s="372"/>
      <c r="C11" s="55">
        <v>68</v>
      </c>
      <c r="D11" s="50">
        <f>SUM(E11:N11)</f>
        <v>2494</v>
      </c>
      <c r="E11" s="50">
        <v>701</v>
      </c>
      <c r="F11" s="50">
        <v>94</v>
      </c>
      <c r="G11" s="50">
        <v>75</v>
      </c>
      <c r="H11" s="50">
        <v>194</v>
      </c>
      <c r="I11" s="50">
        <v>83</v>
      </c>
      <c r="J11" s="50">
        <v>53</v>
      </c>
      <c r="K11" s="50">
        <v>79</v>
      </c>
      <c r="L11" s="50">
        <v>362</v>
      </c>
      <c r="M11" s="50">
        <v>221</v>
      </c>
      <c r="N11" s="50">
        <v>632</v>
      </c>
    </row>
    <row r="12" spans="1:14" ht="17.25" customHeight="1">
      <c r="A12" s="525" t="s">
        <v>332</v>
      </c>
      <c r="B12" s="372"/>
      <c r="C12" s="55">
        <v>155</v>
      </c>
      <c r="D12" s="50">
        <f>SUM(E12:N12)</f>
        <v>23601</v>
      </c>
      <c r="E12" s="50">
        <v>8135</v>
      </c>
      <c r="F12" s="50">
        <v>541</v>
      </c>
      <c r="G12" s="50">
        <v>275</v>
      </c>
      <c r="H12" s="50">
        <v>4682</v>
      </c>
      <c r="I12" s="50">
        <v>346</v>
      </c>
      <c r="J12" s="50">
        <v>417</v>
      </c>
      <c r="K12" s="50">
        <v>255</v>
      </c>
      <c r="L12" s="50">
        <v>3790</v>
      </c>
      <c r="M12" s="50">
        <v>576</v>
      </c>
      <c r="N12" s="50">
        <v>4584</v>
      </c>
    </row>
    <row r="13" spans="1:14" ht="17.25" customHeight="1">
      <c r="A13" s="525" t="s">
        <v>331</v>
      </c>
      <c r="B13" s="372"/>
      <c r="C13" s="55">
        <v>84</v>
      </c>
      <c r="D13" s="50">
        <f>SUM(E13:N13)</f>
        <v>6061</v>
      </c>
      <c r="E13" s="50">
        <v>1666</v>
      </c>
      <c r="F13" s="50">
        <v>413</v>
      </c>
      <c r="G13" s="50">
        <v>56</v>
      </c>
      <c r="H13" s="50">
        <v>176</v>
      </c>
      <c r="I13" s="50">
        <v>92</v>
      </c>
      <c r="J13" s="50">
        <v>113</v>
      </c>
      <c r="K13" s="50">
        <v>703</v>
      </c>
      <c r="L13" s="50">
        <v>1139</v>
      </c>
      <c r="M13" s="50">
        <v>176</v>
      </c>
      <c r="N13" s="50">
        <v>1527</v>
      </c>
    </row>
    <row r="14" spans="1:14" ht="17.25" customHeight="1">
      <c r="A14" s="525" t="s">
        <v>330</v>
      </c>
      <c r="B14" s="372"/>
      <c r="C14" s="55">
        <v>130</v>
      </c>
      <c r="D14" s="50">
        <f>SUM(E14:N14)</f>
        <v>7887</v>
      </c>
      <c r="E14" s="50">
        <v>2933</v>
      </c>
      <c r="F14" s="50">
        <v>485</v>
      </c>
      <c r="G14" s="50">
        <v>133</v>
      </c>
      <c r="H14" s="50">
        <v>223</v>
      </c>
      <c r="I14" s="50">
        <v>177</v>
      </c>
      <c r="J14" s="50">
        <v>77</v>
      </c>
      <c r="K14" s="50">
        <v>71</v>
      </c>
      <c r="L14" s="50">
        <v>2150</v>
      </c>
      <c r="M14" s="50">
        <v>478</v>
      </c>
      <c r="N14" s="50">
        <v>1160</v>
      </c>
    </row>
    <row r="15" spans="1:14" ht="17.25" customHeight="1">
      <c r="A15" s="50"/>
      <c r="B15" s="530"/>
      <c r="C15" s="445"/>
      <c r="D15" s="449"/>
      <c r="E15" s="449"/>
      <c r="F15" s="449"/>
      <c r="G15" s="449"/>
      <c r="H15" s="449"/>
      <c r="I15" s="449"/>
      <c r="J15" s="449"/>
      <c r="K15" s="449"/>
      <c r="L15" s="449"/>
      <c r="M15" s="449"/>
      <c r="N15" s="449"/>
    </row>
    <row r="16" spans="1:14" ht="17.25" customHeight="1">
      <c r="A16" s="525" t="s">
        <v>329</v>
      </c>
      <c r="B16" s="372"/>
      <c r="C16" s="50">
        <f>SUM(C17)</f>
        <v>38</v>
      </c>
      <c r="D16" s="50">
        <f>SUM(D17)</f>
        <v>1620</v>
      </c>
      <c r="E16" s="50">
        <f>SUM(E17)</f>
        <v>490</v>
      </c>
      <c r="F16" s="50">
        <f>SUM(F17)</f>
        <v>43</v>
      </c>
      <c r="G16" s="50">
        <f>SUM(G17)</f>
        <v>30</v>
      </c>
      <c r="H16" s="50">
        <f>SUM(H17)</f>
        <v>59</v>
      </c>
      <c r="I16" s="50">
        <f>SUM(I17)</f>
        <v>14</v>
      </c>
      <c r="J16" s="50">
        <f>SUM(J17)</f>
        <v>55</v>
      </c>
      <c r="K16" s="50">
        <f>SUM(K17)</f>
        <v>15</v>
      </c>
      <c r="L16" s="50">
        <f>SUM(L17)</f>
        <v>452</v>
      </c>
      <c r="M16" s="50">
        <f>SUM(M17)</f>
        <v>147</v>
      </c>
      <c r="N16" s="50">
        <f>SUM(N17)</f>
        <v>315</v>
      </c>
    </row>
    <row r="17" spans="1:14" ht="17.25" customHeight="1">
      <c r="A17" s="528"/>
      <c r="B17" s="527" t="s">
        <v>328</v>
      </c>
      <c r="C17" s="423">
        <v>38</v>
      </c>
      <c r="D17" s="347">
        <f>SUM(E17:N17)</f>
        <v>1620</v>
      </c>
      <c r="E17" s="347">
        <v>490</v>
      </c>
      <c r="F17" s="347">
        <v>43</v>
      </c>
      <c r="G17" s="347">
        <v>30</v>
      </c>
      <c r="H17" s="347">
        <v>59</v>
      </c>
      <c r="I17" s="347">
        <v>14</v>
      </c>
      <c r="J17" s="347">
        <v>55</v>
      </c>
      <c r="K17" s="347">
        <v>15</v>
      </c>
      <c r="L17" s="347">
        <v>452</v>
      </c>
      <c r="M17" s="347">
        <v>147</v>
      </c>
      <c r="N17" s="347">
        <v>315</v>
      </c>
    </row>
    <row r="18" spans="1:14" ht="17.25" customHeight="1">
      <c r="A18" s="528"/>
      <c r="B18" s="527"/>
      <c r="C18" s="435"/>
      <c r="D18" s="526"/>
      <c r="E18" s="526"/>
      <c r="F18" s="526"/>
      <c r="G18" s="526"/>
      <c r="H18" s="526"/>
      <c r="I18" s="526"/>
      <c r="J18" s="526"/>
      <c r="K18" s="526"/>
      <c r="L18" s="526"/>
      <c r="M18" s="526"/>
      <c r="N18" s="526"/>
    </row>
    <row r="19" spans="1:14" ht="17.25" customHeight="1">
      <c r="A19" s="525" t="s">
        <v>327</v>
      </c>
      <c r="B19" s="372"/>
      <c r="C19" s="50">
        <f>SUM(C20:C23)</f>
        <v>98</v>
      </c>
      <c r="D19" s="50">
        <f>SUM(D20:D23)</f>
        <v>4707</v>
      </c>
      <c r="E19" s="50">
        <f>SUM(E20:E23)</f>
        <v>2500</v>
      </c>
      <c r="F19" s="50">
        <f>SUM(F20:F23)</f>
        <v>247</v>
      </c>
      <c r="G19" s="50">
        <f>SUM(G20:G23)</f>
        <v>57</v>
      </c>
      <c r="H19" s="50">
        <f>SUM(H20:H23)</f>
        <v>359</v>
      </c>
      <c r="I19" s="50">
        <f>SUM(I20:I23)</f>
        <v>189</v>
      </c>
      <c r="J19" s="50">
        <f>SUM(J20:J23)</f>
        <v>87</v>
      </c>
      <c r="K19" s="50">
        <f>SUM(K20:K23)</f>
        <v>54</v>
      </c>
      <c r="L19" s="50">
        <f>SUM(L20:L23)</f>
        <v>421</v>
      </c>
      <c r="M19" s="50">
        <f>SUM(M20:M23)</f>
        <v>149</v>
      </c>
      <c r="N19" s="50">
        <f>SUM(N20:N23)</f>
        <v>644</v>
      </c>
    </row>
    <row r="20" spans="1:14" ht="17.25" customHeight="1">
      <c r="A20" s="528"/>
      <c r="B20" s="527" t="s">
        <v>326</v>
      </c>
      <c r="C20" s="423">
        <v>27</v>
      </c>
      <c r="D20" s="347">
        <f>SUM(E20:N20)</f>
        <v>1525</v>
      </c>
      <c r="E20" s="347">
        <v>751</v>
      </c>
      <c r="F20" s="347">
        <v>102</v>
      </c>
      <c r="G20" s="347">
        <v>33</v>
      </c>
      <c r="H20" s="347">
        <v>64</v>
      </c>
      <c r="I20" s="347">
        <v>34</v>
      </c>
      <c r="J20" s="347">
        <v>64</v>
      </c>
      <c r="K20" s="347">
        <v>28</v>
      </c>
      <c r="L20" s="347">
        <v>201</v>
      </c>
      <c r="M20" s="347">
        <v>95</v>
      </c>
      <c r="N20" s="347">
        <v>153</v>
      </c>
    </row>
    <row r="21" spans="1:14" ht="17.25" customHeight="1">
      <c r="A21" s="528"/>
      <c r="B21" s="527" t="s">
        <v>325</v>
      </c>
      <c r="C21" s="423">
        <v>30</v>
      </c>
      <c r="D21" s="347">
        <f>SUM(E21:N21)</f>
        <v>934</v>
      </c>
      <c r="E21" s="347">
        <v>536</v>
      </c>
      <c r="F21" s="347">
        <v>36</v>
      </c>
      <c r="G21" s="347">
        <v>13</v>
      </c>
      <c r="H21" s="347">
        <v>52</v>
      </c>
      <c r="I21" s="347">
        <v>14</v>
      </c>
      <c r="J21" s="347">
        <v>13</v>
      </c>
      <c r="K21" s="347">
        <v>6</v>
      </c>
      <c r="L21" s="347">
        <v>8</v>
      </c>
      <c r="M21" s="347">
        <v>20</v>
      </c>
      <c r="N21" s="347">
        <v>236</v>
      </c>
    </row>
    <row r="22" spans="1:14" ht="17.25" customHeight="1">
      <c r="A22" s="528"/>
      <c r="B22" s="527" t="s">
        <v>324</v>
      </c>
      <c r="C22" s="423">
        <v>26</v>
      </c>
      <c r="D22" s="347">
        <f>SUM(E22:N22)</f>
        <v>1306</v>
      </c>
      <c r="E22" s="347">
        <v>548</v>
      </c>
      <c r="F22" s="347">
        <v>74</v>
      </c>
      <c r="G22" s="347">
        <v>10</v>
      </c>
      <c r="H22" s="347">
        <v>230</v>
      </c>
      <c r="I22" s="347">
        <v>141</v>
      </c>
      <c r="J22" s="347">
        <v>10</v>
      </c>
      <c r="K22" s="347">
        <v>20</v>
      </c>
      <c r="L22" s="347">
        <v>40</v>
      </c>
      <c r="M22" s="347">
        <v>32</v>
      </c>
      <c r="N22" s="347">
        <v>201</v>
      </c>
    </row>
    <row r="23" spans="1:14" ht="17.25" customHeight="1">
      <c r="A23" s="528"/>
      <c r="B23" s="527" t="s">
        <v>323</v>
      </c>
      <c r="C23" s="423">
        <v>15</v>
      </c>
      <c r="D23" s="347">
        <f>SUM(E23:N23)</f>
        <v>942</v>
      </c>
      <c r="E23" s="347">
        <v>665</v>
      </c>
      <c r="F23" s="347">
        <v>35</v>
      </c>
      <c r="G23" s="529">
        <v>1</v>
      </c>
      <c r="H23" s="347">
        <v>13</v>
      </c>
      <c r="I23" s="529" t="s">
        <v>149</v>
      </c>
      <c r="J23" s="529" t="s">
        <v>149</v>
      </c>
      <c r="K23" s="529" t="s">
        <v>149</v>
      </c>
      <c r="L23" s="347">
        <v>172</v>
      </c>
      <c r="M23" s="347">
        <v>2</v>
      </c>
      <c r="N23" s="347">
        <v>54</v>
      </c>
    </row>
    <row r="24" spans="1:14" ht="17.25" customHeight="1">
      <c r="A24" s="528"/>
      <c r="B24" s="527"/>
      <c r="C24" s="435"/>
      <c r="D24" s="526"/>
      <c r="E24" s="526"/>
      <c r="F24" s="526"/>
      <c r="G24" s="526"/>
      <c r="H24" s="526"/>
      <c r="I24" s="526"/>
      <c r="J24" s="526"/>
      <c r="K24" s="526"/>
      <c r="L24" s="526"/>
      <c r="M24" s="526"/>
      <c r="N24" s="526"/>
    </row>
    <row r="25" spans="1:14" ht="17.25" customHeight="1">
      <c r="A25" s="525" t="s">
        <v>322</v>
      </c>
      <c r="B25" s="372"/>
      <c r="C25" s="50">
        <f>SUM(C26:C33)</f>
        <v>217</v>
      </c>
      <c r="D25" s="50">
        <f>SUM(D26:D33)</f>
        <v>4215</v>
      </c>
      <c r="E25" s="50">
        <f>SUM(E26:E33)</f>
        <v>1214</v>
      </c>
      <c r="F25" s="50">
        <f>SUM(F26:F33)</f>
        <v>265</v>
      </c>
      <c r="G25" s="50">
        <f>SUM(G26:G33)</f>
        <v>54</v>
      </c>
      <c r="H25" s="50">
        <f>SUM(H26:H33)</f>
        <v>371</v>
      </c>
      <c r="I25" s="50">
        <f>SUM(I26:I33)</f>
        <v>48</v>
      </c>
      <c r="J25" s="50">
        <f>SUM(J26:J33)</f>
        <v>125</v>
      </c>
      <c r="K25" s="50">
        <f>SUM(K26:K33)</f>
        <v>131</v>
      </c>
      <c r="L25" s="50">
        <f>SUM(L26:L33)</f>
        <v>358</v>
      </c>
      <c r="M25" s="50">
        <f>SUM(M26:M33)</f>
        <v>222</v>
      </c>
      <c r="N25" s="50">
        <f>SUM(N26:N33)</f>
        <v>1427</v>
      </c>
    </row>
    <row r="26" spans="1:14" ht="17.25" customHeight="1">
      <c r="A26" s="528"/>
      <c r="B26" s="527" t="s">
        <v>321</v>
      </c>
      <c r="C26" s="423">
        <v>25</v>
      </c>
      <c r="D26" s="347">
        <f>SUM(E26:N26)</f>
        <v>540</v>
      </c>
      <c r="E26" s="347">
        <v>396</v>
      </c>
      <c r="F26" s="347">
        <v>4</v>
      </c>
      <c r="G26" s="347">
        <v>1</v>
      </c>
      <c r="H26" s="347">
        <v>50</v>
      </c>
      <c r="I26" s="529" t="s">
        <v>149</v>
      </c>
      <c r="J26" s="347">
        <v>8</v>
      </c>
      <c r="K26" s="347">
        <v>1</v>
      </c>
      <c r="L26" s="347">
        <v>2</v>
      </c>
      <c r="M26" s="347">
        <v>8</v>
      </c>
      <c r="N26" s="347">
        <v>70</v>
      </c>
    </row>
    <row r="27" spans="1:14" ht="17.25" customHeight="1">
      <c r="A27" s="528"/>
      <c r="B27" s="527" t="s">
        <v>320</v>
      </c>
      <c r="C27" s="423">
        <v>57</v>
      </c>
      <c r="D27" s="347">
        <f>SUM(E27:N27)</f>
        <v>1290</v>
      </c>
      <c r="E27" s="347">
        <v>343</v>
      </c>
      <c r="F27" s="347">
        <v>67</v>
      </c>
      <c r="G27" s="347">
        <v>28</v>
      </c>
      <c r="H27" s="347">
        <v>54</v>
      </c>
      <c r="I27" s="347">
        <v>19</v>
      </c>
      <c r="J27" s="347">
        <v>19</v>
      </c>
      <c r="K27" s="347">
        <v>22</v>
      </c>
      <c r="L27" s="347">
        <v>139</v>
      </c>
      <c r="M27" s="347">
        <v>87</v>
      </c>
      <c r="N27" s="347">
        <v>512</v>
      </c>
    </row>
    <row r="28" spans="1:14" ht="17.25" customHeight="1">
      <c r="A28" s="528"/>
      <c r="B28" s="527" t="s">
        <v>319</v>
      </c>
      <c r="C28" s="423">
        <v>86</v>
      </c>
      <c r="D28" s="347">
        <f>SUM(E28:N28)</f>
        <v>1397</v>
      </c>
      <c r="E28" s="347">
        <v>305</v>
      </c>
      <c r="F28" s="347">
        <v>78</v>
      </c>
      <c r="G28" s="347">
        <v>15</v>
      </c>
      <c r="H28" s="347">
        <v>67</v>
      </c>
      <c r="I28" s="347">
        <v>14</v>
      </c>
      <c r="J28" s="347">
        <v>74</v>
      </c>
      <c r="K28" s="347">
        <v>27</v>
      </c>
      <c r="L28" s="347">
        <v>107</v>
      </c>
      <c r="M28" s="347">
        <v>73</v>
      </c>
      <c r="N28" s="347">
        <v>637</v>
      </c>
    </row>
    <row r="29" spans="1:14" ht="17.25" customHeight="1">
      <c r="A29" s="528"/>
      <c r="B29" s="527" t="s">
        <v>318</v>
      </c>
      <c r="C29" s="423">
        <v>8</v>
      </c>
      <c r="D29" s="347">
        <f>SUM(E29:N29)</f>
        <v>226</v>
      </c>
      <c r="E29" s="347">
        <v>20</v>
      </c>
      <c r="F29" s="347">
        <v>31</v>
      </c>
      <c r="G29" s="529" t="s">
        <v>149</v>
      </c>
      <c r="H29" s="347">
        <v>45</v>
      </c>
      <c r="I29" s="529" t="s">
        <v>149</v>
      </c>
      <c r="J29" s="529" t="s">
        <v>149</v>
      </c>
      <c r="K29" s="347">
        <v>30</v>
      </c>
      <c r="L29" s="347">
        <v>29</v>
      </c>
      <c r="M29" s="347">
        <v>25</v>
      </c>
      <c r="N29" s="347">
        <v>46</v>
      </c>
    </row>
    <row r="30" spans="1:14" ht="17.25" customHeight="1">
      <c r="A30" s="528"/>
      <c r="B30" s="527" t="s">
        <v>317</v>
      </c>
      <c r="C30" s="423">
        <v>10</v>
      </c>
      <c r="D30" s="347">
        <f>SUM(E30:N30)</f>
        <v>103</v>
      </c>
      <c r="E30" s="529">
        <v>13</v>
      </c>
      <c r="F30" s="347">
        <v>11</v>
      </c>
      <c r="G30" s="347">
        <v>3</v>
      </c>
      <c r="H30" s="347">
        <v>41</v>
      </c>
      <c r="I30" s="529">
        <v>6</v>
      </c>
      <c r="J30" s="529">
        <v>5</v>
      </c>
      <c r="K30" s="347">
        <v>4</v>
      </c>
      <c r="L30" s="529">
        <v>16</v>
      </c>
      <c r="M30" s="529">
        <v>4</v>
      </c>
      <c r="N30" s="529" t="s">
        <v>3</v>
      </c>
    </row>
    <row r="31" spans="1:14" ht="17.25" customHeight="1">
      <c r="A31" s="528"/>
      <c r="B31" s="527" t="s">
        <v>316</v>
      </c>
      <c r="C31" s="423">
        <v>16</v>
      </c>
      <c r="D31" s="347">
        <f>SUM(E31:N31)</f>
        <v>562</v>
      </c>
      <c r="E31" s="347">
        <v>123</v>
      </c>
      <c r="F31" s="347">
        <v>68</v>
      </c>
      <c r="G31" s="347">
        <v>7</v>
      </c>
      <c r="H31" s="347">
        <v>103</v>
      </c>
      <c r="I31" s="347">
        <v>4</v>
      </c>
      <c r="J31" s="529">
        <v>12</v>
      </c>
      <c r="K31" s="347">
        <v>43</v>
      </c>
      <c r="L31" s="529">
        <v>44</v>
      </c>
      <c r="M31" s="347">
        <v>24</v>
      </c>
      <c r="N31" s="347">
        <v>134</v>
      </c>
    </row>
    <row r="32" spans="1:14" ht="17.25" customHeight="1">
      <c r="A32" s="528"/>
      <c r="B32" s="527" t="s">
        <v>315</v>
      </c>
      <c r="C32" s="423">
        <v>7</v>
      </c>
      <c r="D32" s="347">
        <f>SUM(E32:N32)</f>
        <v>46</v>
      </c>
      <c r="E32" s="529" t="s">
        <v>149</v>
      </c>
      <c r="F32" s="347">
        <v>1</v>
      </c>
      <c r="G32" s="529" t="s">
        <v>149</v>
      </c>
      <c r="H32" s="347">
        <v>6</v>
      </c>
      <c r="I32" s="529">
        <v>4</v>
      </c>
      <c r="J32" s="529">
        <v>5</v>
      </c>
      <c r="K32" s="529" t="s">
        <v>149</v>
      </c>
      <c r="L32" s="529">
        <v>5</v>
      </c>
      <c r="M32" s="347">
        <v>1</v>
      </c>
      <c r="N32" s="529">
        <v>24</v>
      </c>
    </row>
    <row r="33" spans="1:14" ht="17.25" customHeight="1">
      <c r="A33" s="528"/>
      <c r="B33" s="527" t="s">
        <v>314</v>
      </c>
      <c r="C33" s="423">
        <v>8</v>
      </c>
      <c r="D33" s="347">
        <f>SUM(E33:N33)</f>
        <v>51</v>
      </c>
      <c r="E33" s="347">
        <v>14</v>
      </c>
      <c r="F33" s="347">
        <v>5</v>
      </c>
      <c r="G33" s="529" t="s">
        <v>149</v>
      </c>
      <c r="H33" s="347">
        <v>5</v>
      </c>
      <c r="I33" s="347">
        <v>1</v>
      </c>
      <c r="J33" s="529">
        <v>2</v>
      </c>
      <c r="K33" s="347">
        <v>4</v>
      </c>
      <c r="L33" s="347">
        <v>16</v>
      </c>
      <c r="M33" s="529" t="s">
        <v>149</v>
      </c>
      <c r="N33" s="347">
        <v>4</v>
      </c>
    </row>
    <row r="34" spans="1:14" ht="17.25" customHeight="1">
      <c r="A34" s="528"/>
      <c r="B34" s="527"/>
      <c r="C34" s="435"/>
      <c r="D34" s="526"/>
      <c r="E34" s="526"/>
      <c r="F34" s="526"/>
      <c r="G34" s="526"/>
      <c r="H34" s="526"/>
      <c r="I34" s="526"/>
      <c r="J34" s="526"/>
      <c r="K34" s="526"/>
      <c r="L34" s="526"/>
      <c r="M34" s="526"/>
      <c r="N34" s="526"/>
    </row>
    <row r="35" spans="1:14" ht="17.25" customHeight="1">
      <c r="A35" s="525" t="s">
        <v>313</v>
      </c>
      <c r="B35" s="372"/>
      <c r="C35" s="50">
        <f>SUM(C36:C40)</f>
        <v>207</v>
      </c>
      <c r="D35" s="50">
        <f>SUM(D36:D40)</f>
        <v>5463</v>
      </c>
      <c r="E35" s="50">
        <f>SUM(E36:E40)</f>
        <v>1594</v>
      </c>
      <c r="F35" s="50">
        <f>SUM(F36:F40)</f>
        <v>336</v>
      </c>
      <c r="G35" s="50">
        <f>SUM(G36:G40)</f>
        <v>112</v>
      </c>
      <c r="H35" s="50">
        <f>SUM(H36:H40)</f>
        <v>869</v>
      </c>
      <c r="I35" s="50">
        <f>SUM(I36:I40)</f>
        <v>156</v>
      </c>
      <c r="J35" s="50">
        <f>SUM(J36:J40)</f>
        <v>466</v>
      </c>
      <c r="K35" s="50">
        <f>SUM(K36:K40)</f>
        <v>219</v>
      </c>
      <c r="L35" s="50">
        <f>SUM(L36:L40)</f>
        <v>589</v>
      </c>
      <c r="M35" s="50">
        <f>SUM(M36:M40)</f>
        <v>219</v>
      </c>
      <c r="N35" s="50">
        <f>SUM(N36:N40)</f>
        <v>903</v>
      </c>
    </row>
    <row r="36" spans="1:14" ht="17.25" customHeight="1">
      <c r="A36" s="528"/>
      <c r="B36" s="527" t="s">
        <v>312</v>
      </c>
      <c r="C36" s="423">
        <v>74</v>
      </c>
      <c r="D36" s="347">
        <f>SUM(E36:N36)</f>
        <v>1792</v>
      </c>
      <c r="E36" s="347">
        <v>574</v>
      </c>
      <c r="F36" s="347">
        <v>120</v>
      </c>
      <c r="G36" s="347">
        <v>44</v>
      </c>
      <c r="H36" s="347">
        <v>285</v>
      </c>
      <c r="I36" s="347">
        <v>45</v>
      </c>
      <c r="J36" s="347">
        <v>79</v>
      </c>
      <c r="K36" s="347">
        <v>70</v>
      </c>
      <c r="L36" s="347">
        <v>305</v>
      </c>
      <c r="M36" s="347">
        <v>86</v>
      </c>
      <c r="N36" s="347">
        <v>184</v>
      </c>
    </row>
    <row r="37" spans="1:14" ht="17.25" customHeight="1">
      <c r="A37" s="528"/>
      <c r="B37" s="527" t="s">
        <v>311</v>
      </c>
      <c r="C37" s="423">
        <v>26</v>
      </c>
      <c r="D37" s="347">
        <f>SUM(E37:N37)</f>
        <v>310</v>
      </c>
      <c r="E37" s="347">
        <v>90</v>
      </c>
      <c r="F37" s="529">
        <v>10</v>
      </c>
      <c r="G37" s="529">
        <v>1</v>
      </c>
      <c r="H37" s="529">
        <v>50</v>
      </c>
      <c r="I37" s="529">
        <v>2</v>
      </c>
      <c r="J37" s="347">
        <v>82</v>
      </c>
      <c r="K37" s="529" t="s">
        <v>149</v>
      </c>
      <c r="L37" s="347">
        <v>30</v>
      </c>
      <c r="M37" s="347">
        <v>15</v>
      </c>
      <c r="N37" s="347">
        <v>30</v>
      </c>
    </row>
    <row r="38" spans="1:14" ht="17.25" customHeight="1">
      <c r="A38" s="528"/>
      <c r="B38" s="527" t="s">
        <v>310</v>
      </c>
      <c r="C38" s="423">
        <v>24</v>
      </c>
      <c r="D38" s="347">
        <f>SUM(E38:N38)</f>
        <v>843</v>
      </c>
      <c r="E38" s="347">
        <v>107</v>
      </c>
      <c r="F38" s="347">
        <v>73</v>
      </c>
      <c r="G38" s="347">
        <v>8</v>
      </c>
      <c r="H38" s="347">
        <v>194</v>
      </c>
      <c r="I38" s="347">
        <v>27</v>
      </c>
      <c r="J38" s="347">
        <v>83</v>
      </c>
      <c r="K38" s="347">
        <v>47</v>
      </c>
      <c r="L38" s="347">
        <v>80</v>
      </c>
      <c r="M38" s="347">
        <v>39</v>
      </c>
      <c r="N38" s="347">
        <v>185</v>
      </c>
    </row>
    <row r="39" spans="1:14" ht="17.25" customHeight="1">
      <c r="A39" s="528"/>
      <c r="B39" s="527" t="s">
        <v>309</v>
      </c>
      <c r="C39" s="423">
        <v>28</v>
      </c>
      <c r="D39" s="347">
        <f>SUM(E39:N39)</f>
        <v>176</v>
      </c>
      <c r="E39" s="347">
        <v>9</v>
      </c>
      <c r="F39" s="347">
        <v>26</v>
      </c>
      <c r="G39" s="347">
        <v>8</v>
      </c>
      <c r="H39" s="347">
        <v>16</v>
      </c>
      <c r="I39" s="347">
        <v>8</v>
      </c>
      <c r="J39" s="347">
        <v>10</v>
      </c>
      <c r="K39" s="347">
        <v>6</v>
      </c>
      <c r="L39" s="347">
        <v>43</v>
      </c>
      <c r="M39" s="347">
        <v>17</v>
      </c>
      <c r="N39" s="347">
        <v>33</v>
      </c>
    </row>
    <row r="40" spans="1:14" ht="17.25" customHeight="1">
      <c r="A40" s="528"/>
      <c r="B40" s="527" t="s">
        <v>308</v>
      </c>
      <c r="C40" s="423">
        <v>55</v>
      </c>
      <c r="D40" s="347">
        <f>SUM(E40:N40)</f>
        <v>2342</v>
      </c>
      <c r="E40" s="347">
        <v>814</v>
      </c>
      <c r="F40" s="347">
        <v>107</v>
      </c>
      <c r="G40" s="347">
        <v>51</v>
      </c>
      <c r="H40" s="347">
        <v>324</v>
      </c>
      <c r="I40" s="347">
        <v>74</v>
      </c>
      <c r="J40" s="347">
        <v>212</v>
      </c>
      <c r="K40" s="347">
        <v>96</v>
      </c>
      <c r="L40" s="347">
        <v>131</v>
      </c>
      <c r="M40" s="347">
        <v>62</v>
      </c>
      <c r="N40" s="347">
        <v>471</v>
      </c>
    </row>
    <row r="41" spans="1:14" ht="17.25" customHeight="1">
      <c r="A41" s="528"/>
      <c r="B41" s="527"/>
      <c r="C41" s="435"/>
      <c r="D41" s="526"/>
      <c r="E41" s="526"/>
      <c r="F41" s="526"/>
      <c r="G41" s="526"/>
      <c r="H41" s="526"/>
      <c r="I41" s="526"/>
      <c r="J41" s="526"/>
      <c r="K41" s="526"/>
      <c r="L41" s="526"/>
      <c r="M41" s="526"/>
      <c r="N41" s="526"/>
    </row>
    <row r="42" spans="1:14" ht="17.25" customHeight="1">
      <c r="A42" s="525" t="s">
        <v>307</v>
      </c>
      <c r="B42" s="372"/>
      <c r="C42" s="50">
        <f>SUM(C43:C46)</f>
        <v>138</v>
      </c>
      <c r="D42" s="50">
        <f>SUM(D43:D46)</f>
        <v>2471</v>
      </c>
      <c r="E42" s="50">
        <f>SUM(E43:E46)</f>
        <v>749</v>
      </c>
      <c r="F42" s="50">
        <f>SUM(F43:F46)</f>
        <v>175</v>
      </c>
      <c r="G42" s="50">
        <f>SUM(G43:G46)</f>
        <v>87</v>
      </c>
      <c r="H42" s="50">
        <f>SUM(H43:H46)</f>
        <v>332</v>
      </c>
      <c r="I42" s="50">
        <f>SUM(I43:I46)</f>
        <v>47</v>
      </c>
      <c r="J42" s="50">
        <f>SUM(J43:J46)</f>
        <v>92</v>
      </c>
      <c r="K42" s="50">
        <f>SUM(K43:K46)</f>
        <v>130</v>
      </c>
      <c r="L42" s="50">
        <f>SUM(L43:L46)</f>
        <v>102</v>
      </c>
      <c r="M42" s="50">
        <f>SUM(M43:M46)</f>
        <v>140</v>
      </c>
      <c r="N42" s="50">
        <f>SUM(N43:N46)</f>
        <v>617</v>
      </c>
    </row>
    <row r="43" spans="1:14" ht="17.25" customHeight="1">
      <c r="A43" s="13"/>
      <c r="B43" s="527" t="s">
        <v>306</v>
      </c>
      <c r="C43" s="423">
        <v>37</v>
      </c>
      <c r="D43" s="347">
        <f>SUM(E43:N43)</f>
        <v>997</v>
      </c>
      <c r="E43" s="347">
        <v>357</v>
      </c>
      <c r="F43" s="347">
        <v>54</v>
      </c>
      <c r="G43" s="347">
        <v>22</v>
      </c>
      <c r="H43" s="347">
        <v>130</v>
      </c>
      <c r="I43" s="347">
        <v>21</v>
      </c>
      <c r="J43" s="347">
        <v>33</v>
      </c>
      <c r="K43" s="347">
        <v>52</v>
      </c>
      <c r="L43" s="347">
        <v>64</v>
      </c>
      <c r="M43" s="347">
        <v>48</v>
      </c>
      <c r="N43" s="347">
        <v>216</v>
      </c>
    </row>
    <row r="44" spans="1:14" ht="17.25" customHeight="1">
      <c r="A44" s="13"/>
      <c r="B44" s="527" t="s">
        <v>305</v>
      </c>
      <c r="C44" s="423">
        <v>22</v>
      </c>
      <c r="D44" s="347">
        <f>SUM(E44:N44)</f>
        <v>321</v>
      </c>
      <c r="E44" s="347">
        <v>24</v>
      </c>
      <c r="F44" s="347">
        <v>38</v>
      </c>
      <c r="G44" s="347">
        <v>13</v>
      </c>
      <c r="H44" s="347">
        <v>30</v>
      </c>
      <c r="I44" s="347">
        <v>6</v>
      </c>
      <c r="J44" s="347">
        <v>11</v>
      </c>
      <c r="K44" s="347">
        <v>7</v>
      </c>
      <c r="L44" s="347">
        <v>6</v>
      </c>
      <c r="M44" s="347">
        <v>23</v>
      </c>
      <c r="N44" s="347">
        <v>163</v>
      </c>
    </row>
    <row r="45" spans="1:14" ht="17.25" customHeight="1">
      <c r="A45" s="13"/>
      <c r="B45" s="527" t="s">
        <v>304</v>
      </c>
      <c r="C45" s="423">
        <v>50</v>
      </c>
      <c r="D45" s="347">
        <f>SUM(E45:N45)</f>
        <v>953</v>
      </c>
      <c r="E45" s="347">
        <v>297</v>
      </c>
      <c r="F45" s="347">
        <v>80</v>
      </c>
      <c r="G45" s="347">
        <v>49</v>
      </c>
      <c r="H45" s="347">
        <v>154</v>
      </c>
      <c r="I45" s="347">
        <v>16</v>
      </c>
      <c r="J45" s="347">
        <v>41</v>
      </c>
      <c r="K45" s="347">
        <v>62</v>
      </c>
      <c r="L45" s="347">
        <v>26</v>
      </c>
      <c r="M45" s="347">
        <v>55</v>
      </c>
      <c r="N45" s="347">
        <v>173</v>
      </c>
    </row>
    <row r="46" spans="1:14" ht="17.25" customHeight="1">
      <c r="A46" s="13"/>
      <c r="B46" s="527" t="s">
        <v>303</v>
      </c>
      <c r="C46" s="423">
        <v>29</v>
      </c>
      <c r="D46" s="347">
        <f>SUM(E46:N46)</f>
        <v>200</v>
      </c>
      <c r="E46" s="347">
        <v>71</v>
      </c>
      <c r="F46" s="347">
        <v>3</v>
      </c>
      <c r="G46" s="347">
        <v>3</v>
      </c>
      <c r="H46" s="347">
        <v>18</v>
      </c>
      <c r="I46" s="529">
        <v>4</v>
      </c>
      <c r="J46" s="529">
        <v>7</v>
      </c>
      <c r="K46" s="347">
        <v>9</v>
      </c>
      <c r="L46" s="347">
        <v>6</v>
      </c>
      <c r="M46" s="347">
        <v>14</v>
      </c>
      <c r="N46" s="347">
        <v>65</v>
      </c>
    </row>
    <row r="47" spans="1:14" ht="17.25" customHeight="1">
      <c r="A47" s="13"/>
      <c r="B47" s="527"/>
      <c r="C47" s="435"/>
      <c r="D47" s="526"/>
      <c r="E47" s="526"/>
      <c r="F47" s="526"/>
      <c r="G47" s="526"/>
      <c r="H47" s="526"/>
      <c r="I47" s="526"/>
      <c r="J47" s="526"/>
      <c r="K47" s="526"/>
      <c r="L47" s="526"/>
      <c r="M47" s="526"/>
      <c r="N47" s="526"/>
    </row>
    <row r="48" spans="1:14" ht="17.25" customHeight="1">
      <c r="A48" s="525" t="s">
        <v>302</v>
      </c>
      <c r="B48" s="372"/>
      <c r="C48" s="50">
        <f>SUM(C49:C54)</f>
        <v>121</v>
      </c>
      <c r="D48" s="50">
        <f>SUM(D49:D54)</f>
        <v>3842</v>
      </c>
      <c r="E48" s="50">
        <f>SUM(E49:E54)</f>
        <v>877</v>
      </c>
      <c r="F48" s="50">
        <f>SUM(F49:F54)</f>
        <v>266</v>
      </c>
      <c r="G48" s="50">
        <f>SUM(G49:G54)</f>
        <v>54</v>
      </c>
      <c r="H48" s="50">
        <f>SUM(H49:H54)</f>
        <v>561</v>
      </c>
      <c r="I48" s="50">
        <f>SUM(I49:I54)</f>
        <v>33</v>
      </c>
      <c r="J48" s="50">
        <f>SUM(J49:J54)</f>
        <v>140</v>
      </c>
      <c r="K48" s="50">
        <f>SUM(K49:K54)</f>
        <v>135</v>
      </c>
      <c r="L48" s="50">
        <f>SUM(L49:L54)</f>
        <v>293</v>
      </c>
      <c r="M48" s="50">
        <f>SUM(M49:M54)</f>
        <v>266</v>
      </c>
      <c r="N48" s="50">
        <f>SUM(N49:N54)</f>
        <v>1217</v>
      </c>
    </row>
    <row r="49" spans="1:14" ht="17.25" customHeight="1">
      <c r="A49" s="528"/>
      <c r="B49" s="527" t="s">
        <v>301</v>
      </c>
      <c r="C49" s="423">
        <v>16</v>
      </c>
      <c r="D49" s="347">
        <f>SUM(E49:N49)</f>
        <v>153</v>
      </c>
      <c r="E49" s="347">
        <v>41</v>
      </c>
      <c r="F49" s="347">
        <v>4</v>
      </c>
      <c r="G49" s="529" t="s">
        <v>149</v>
      </c>
      <c r="H49" s="347">
        <v>4</v>
      </c>
      <c r="I49" s="529" t="s">
        <v>149</v>
      </c>
      <c r="J49" s="347">
        <v>3</v>
      </c>
      <c r="K49" s="347">
        <v>52</v>
      </c>
      <c r="L49" s="529" t="s">
        <v>149</v>
      </c>
      <c r="M49" s="347">
        <v>49</v>
      </c>
      <c r="N49" s="529" t="s">
        <v>149</v>
      </c>
    </row>
    <row r="50" spans="1:14" ht="17.25" customHeight="1">
      <c r="A50" s="528"/>
      <c r="B50" s="527" t="s">
        <v>300</v>
      </c>
      <c r="C50" s="423">
        <v>17</v>
      </c>
      <c r="D50" s="347">
        <f>SUM(E50:N50)</f>
        <v>1434</v>
      </c>
      <c r="E50" s="347">
        <v>337</v>
      </c>
      <c r="F50" s="347">
        <v>59</v>
      </c>
      <c r="G50" s="347">
        <v>14</v>
      </c>
      <c r="H50" s="347">
        <v>117</v>
      </c>
      <c r="I50" s="347">
        <v>14</v>
      </c>
      <c r="J50" s="347">
        <v>40</v>
      </c>
      <c r="K50" s="347">
        <v>26</v>
      </c>
      <c r="L50" s="347">
        <v>223</v>
      </c>
      <c r="M50" s="347">
        <v>170</v>
      </c>
      <c r="N50" s="347">
        <v>434</v>
      </c>
    </row>
    <row r="51" spans="1:14" ht="17.25" customHeight="1">
      <c r="A51" s="528"/>
      <c r="B51" s="527" t="s">
        <v>299</v>
      </c>
      <c r="C51" s="423">
        <v>29</v>
      </c>
      <c r="D51" s="347">
        <f>SUM(E51:N51)</f>
        <v>781</v>
      </c>
      <c r="E51" s="347">
        <v>132</v>
      </c>
      <c r="F51" s="347">
        <v>97</v>
      </c>
      <c r="G51" s="347">
        <v>13</v>
      </c>
      <c r="H51" s="347">
        <v>264</v>
      </c>
      <c r="I51" s="347">
        <v>3</v>
      </c>
      <c r="J51" s="347">
        <v>26</v>
      </c>
      <c r="K51" s="529">
        <v>6</v>
      </c>
      <c r="L51" s="347">
        <v>46</v>
      </c>
      <c r="M51" s="347">
        <v>14</v>
      </c>
      <c r="N51" s="347">
        <v>180</v>
      </c>
    </row>
    <row r="52" spans="1:14" ht="17.25" customHeight="1">
      <c r="A52" s="528"/>
      <c r="B52" s="527" t="s">
        <v>298</v>
      </c>
      <c r="C52" s="423">
        <v>30</v>
      </c>
      <c r="D52" s="347">
        <f>SUM(E52:N52)</f>
        <v>222</v>
      </c>
      <c r="E52" s="347">
        <v>97</v>
      </c>
      <c r="F52" s="529">
        <v>36</v>
      </c>
      <c r="G52" s="347">
        <v>3</v>
      </c>
      <c r="H52" s="347">
        <v>5</v>
      </c>
      <c r="I52" s="529" t="s">
        <v>149</v>
      </c>
      <c r="J52" s="529">
        <v>3</v>
      </c>
      <c r="K52" s="529" t="s">
        <v>149</v>
      </c>
      <c r="L52" s="347">
        <v>3</v>
      </c>
      <c r="M52" s="529">
        <v>6</v>
      </c>
      <c r="N52" s="347">
        <v>69</v>
      </c>
    </row>
    <row r="53" spans="1:14" ht="17.25" customHeight="1">
      <c r="A53" s="528"/>
      <c r="B53" s="527" t="s">
        <v>297</v>
      </c>
      <c r="C53" s="423">
        <v>14</v>
      </c>
      <c r="D53" s="347">
        <f>SUM(E53:N53)</f>
        <v>381</v>
      </c>
      <c r="E53" s="347">
        <v>43</v>
      </c>
      <c r="F53" s="347">
        <v>5</v>
      </c>
      <c r="G53" s="347">
        <v>5</v>
      </c>
      <c r="H53" s="347">
        <v>58</v>
      </c>
      <c r="I53" s="347">
        <v>3</v>
      </c>
      <c r="J53" s="347">
        <v>12</v>
      </c>
      <c r="K53" s="347">
        <v>30</v>
      </c>
      <c r="L53" s="347">
        <v>6</v>
      </c>
      <c r="M53" s="347">
        <v>8</v>
      </c>
      <c r="N53" s="347">
        <v>211</v>
      </c>
    </row>
    <row r="54" spans="1:14" ht="17.25" customHeight="1">
      <c r="A54" s="528"/>
      <c r="B54" s="527" t="s">
        <v>296</v>
      </c>
      <c r="C54" s="423">
        <v>15</v>
      </c>
      <c r="D54" s="347">
        <f>SUM(E54:N54)</f>
        <v>871</v>
      </c>
      <c r="E54" s="347">
        <v>227</v>
      </c>
      <c r="F54" s="347">
        <v>65</v>
      </c>
      <c r="G54" s="347">
        <v>19</v>
      </c>
      <c r="H54" s="347">
        <v>113</v>
      </c>
      <c r="I54" s="347">
        <v>13</v>
      </c>
      <c r="J54" s="347">
        <v>56</v>
      </c>
      <c r="K54" s="347">
        <v>21</v>
      </c>
      <c r="L54" s="347">
        <v>15</v>
      </c>
      <c r="M54" s="347">
        <v>19</v>
      </c>
      <c r="N54" s="347">
        <v>323</v>
      </c>
    </row>
    <row r="55" spans="1:14" ht="17.25" customHeight="1">
      <c r="A55" s="528"/>
      <c r="B55" s="527"/>
      <c r="C55" s="435"/>
      <c r="D55" s="526"/>
      <c r="E55" s="526"/>
      <c r="F55" s="526"/>
      <c r="G55" s="526"/>
      <c r="H55" s="526"/>
      <c r="I55" s="526"/>
      <c r="J55" s="526"/>
      <c r="K55" s="526"/>
      <c r="L55" s="526"/>
      <c r="M55" s="526"/>
      <c r="N55" s="526"/>
    </row>
    <row r="56" spans="1:14" ht="17.25" customHeight="1">
      <c r="A56" s="525" t="s">
        <v>295</v>
      </c>
      <c r="B56" s="372"/>
      <c r="C56" s="50">
        <f>SUM(C57:C60)</f>
        <v>142</v>
      </c>
      <c r="D56" s="50">
        <f>SUM(D57:D60)</f>
        <v>16021</v>
      </c>
      <c r="E56" s="50">
        <f>SUM(E57:E60)</f>
        <v>8375</v>
      </c>
      <c r="F56" s="50">
        <f>SUM(F57:F60)</f>
        <v>590</v>
      </c>
      <c r="G56" s="50">
        <f>SUM(G57:G60)</f>
        <v>305</v>
      </c>
      <c r="H56" s="50">
        <f>SUM(H57:H60)</f>
        <v>3135</v>
      </c>
      <c r="I56" s="50">
        <f>SUM(I57:I60)</f>
        <v>228</v>
      </c>
      <c r="J56" s="50">
        <f>SUM(J57:J60)</f>
        <v>247</v>
      </c>
      <c r="K56" s="50">
        <f>SUM(K57:K60)</f>
        <v>204</v>
      </c>
      <c r="L56" s="50">
        <f>SUM(L57:L60)</f>
        <v>337</v>
      </c>
      <c r="M56" s="50">
        <f>SUM(M57:M60)</f>
        <v>602</v>
      </c>
      <c r="N56" s="50">
        <f>SUM(N57:N60)</f>
        <v>1998</v>
      </c>
    </row>
    <row r="57" spans="1:14" ht="17.25" customHeight="1">
      <c r="A57" s="528"/>
      <c r="B57" s="527" t="s">
        <v>294</v>
      </c>
      <c r="C57" s="423">
        <v>41</v>
      </c>
      <c r="D57" s="347">
        <f>SUM(E57:N57)</f>
        <v>1360</v>
      </c>
      <c r="E57" s="347">
        <v>426</v>
      </c>
      <c r="F57" s="347">
        <v>75</v>
      </c>
      <c r="G57" s="347">
        <v>16</v>
      </c>
      <c r="H57" s="347">
        <v>48</v>
      </c>
      <c r="I57" s="347">
        <v>42</v>
      </c>
      <c r="J57" s="347">
        <v>16</v>
      </c>
      <c r="K57" s="347">
        <v>17</v>
      </c>
      <c r="L57" s="347">
        <v>89</v>
      </c>
      <c r="M57" s="347">
        <v>233</v>
      </c>
      <c r="N57" s="347">
        <v>398</v>
      </c>
    </row>
    <row r="58" spans="1:14" ht="17.25" customHeight="1">
      <c r="A58" s="528"/>
      <c r="B58" s="527" t="s">
        <v>293</v>
      </c>
      <c r="C58" s="423">
        <v>44</v>
      </c>
      <c r="D58" s="347">
        <f>SUM(E58:N58)</f>
        <v>12130</v>
      </c>
      <c r="E58" s="347">
        <v>7320</v>
      </c>
      <c r="F58" s="347">
        <v>311</v>
      </c>
      <c r="G58" s="347">
        <v>212</v>
      </c>
      <c r="H58" s="347">
        <v>2499</v>
      </c>
      <c r="I58" s="347">
        <v>113</v>
      </c>
      <c r="J58" s="347">
        <v>96</v>
      </c>
      <c r="K58" s="347">
        <v>73</v>
      </c>
      <c r="L58" s="347">
        <v>150</v>
      </c>
      <c r="M58" s="347">
        <v>190</v>
      </c>
      <c r="N58" s="347">
        <v>1166</v>
      </c>
    </row>
    <row r="59" spans="1:14" ht="17.25" customHeight="1">
      <c r="A59" s="528"/>
      <c r="B59" s="527" t="s">
        <v>292</v>
      </c>
      <c r="C59" s="423">
        <v>43</v>
      </c>
      <c r="D59" s="347">
        <f>SUM(E59:N59)</f>
        <v>2011</v>
      </c>
      <c r="E59" s="347">
        <v>473</v>
      </c>
      <c r="F59" s="347">
        <v>177</v>
      </c>
      <c r="G59" s="347">
        <v>61</v>
      </c>
      <c r="H59" s="347">
        <v>506</v>
      </c>
      <c r="I59" s="347">
        <v>43</v>
      </c>
      <c r="J59" s="347">
        <v>74</v>
      </c>
      <c r="K59" s="347">
        <v>43</v>
      </c>
      <c r="L59" s="347">
        <v>66</v>
      </c>
      <c r="M59" s="347">
        <v>161</v>
      </c>
      <c r="N59" s="347">
        <v>407</v>
      </c>
    </row>
    <row r="60" spans="1:14" ht="17.25" customHeight="1">
      <c r="A60" s="528"/>
      <c r="B60" s="527" t="s">
        <v>291</v>
      </c>
      <c r="C60" s="423">
        <v>14</v>
      </c>
      <c r="D60" s="347">
        <f>SUM(E60:N60)</f>
        <v>520</v>
      </c>
      <c r="E60" s="347">
        <v>156</v>
      </c>
      <c r="F60" s="347">
        <v>27</v>
      </c>
      <c r="G60" s="347">
        <v>16</v>
      </c>
      <c r="H60" s="347">
        <v>82</v>
      </c>
      <c r="I60" s="347">
        <v>30</v>
      </c>
      <c r="J60" s="347">
        <v>61</v>
      </c>
      <c r="K60" s="347">
        <v>71</v>
      </c>
      <c r="L60" s="347">
        <v>32</v>
      </c>
      <c r="M60" s="347">
        <v>18</v>
      </c>
      <c r="N60" s="347">
        <v>27</v>
      </c>
    </row>
    <row r="61" spans="1:14" ht="17.25" customHeight="1">
      <c r="A61" s="528"/>
      <c r="B61" s="527"/>
      <c r="C61" s="435"/>
      <c r="D61" s="526"/>
      <c r="E61" s="526"/>
      <c r="F61" s="526"/>
      <c r="G61" s="526"/>
      <c r="H61" s="526"/>
      <c r="I61" s="526"/>
      <c r="J61" s="526"/>
      <c r="K61" s="526"/>
      <c r="L61" s="526"/>
      <c r="M61" s="526"/>
      <c r="N61" s="526"/>
    </row>
    <row r="62" spans="1:14" ht="17.25" customHeight="1">
      <c r="A62" s="525" t="s">
        <v>290</v>
      </c>
      <c r="B62" s="372"/>
      <c r="C62" s="50">
        <f>SUM(C63)</f>
        <v>26</v>
      </c>
      <c r="D62" s="50">
        <f>SUM(D63)</f>
        <v>853</v>
      </c>
      <c r="E62" s="50">
        <f>SUM(E63)</f>
        <v>356</v>
      </c>
      <c r="F62" s="50">
        <f>SUM(F63)</f>
        <v>13</v>
      </c>
      <c r="G62" s="50">
        <f>SUM(G63)</f>
        <v>5</v>
      </c>
      <c r="H62" s="50">
        <f>SUM(H63)</f>
        <v>85</v>
      </c>
      <c r="I62" s="50">
        <f>SUM(I63)</f>
        <v>18</v>
      </c>
      <c r="J62" s="50">
        <f>SUM(J63)</f>
        <v>9</v>
      </c>
      <c r="K62" s="50">
        <f>SUM(K63)</f>
        <v>3</v>
      </c>
      <c r="L62" s="50">
        <f>SUM(L63)</f>
        <v>109</v>
      </c>
      <c r="M62" s="50">
        <f>SUM(M63)</f>
        <v>9</v>
      </c>
      <c r="N62" s="50">
        <f>SUM(N63)</f>
        <v>246</v>
      </c>
    </row>
    <row r="63" spans="1:14" ht="17.25" customHeight="1">
      <c r="A63" s="524"/>
      <c r="B63" s="523" t="s">
        <v>289</v>
      </c>
      <c r="C63" s="522">
        <v>26</v>
      </c>
      <c r="D63" s="344">
        <f>SUM(E63:N63)</f>
        <v>853</v>
      </c>
      <c r="E63" s="344">
        <v>356</v>
      </c>
      <c r="F63" s="344">
        <v>13</v>
      </c>
      <c r="G63" s="521">
        <v>5</v>
      </c>
      <c r="H63" s="344">
        <v>85</v>
      </c>
      <c r="I63" s="344">
        <v>18</v>
      </c>
      <c r="J63" s="344">
        <v>9</v>
      </c>
      <c r="K63" s="344">
        <v>3</v>
      </c>
      <c r="L63" s="344">
        <v>109</v>
      </c>
      <c r="M63" s="344">
        <v>9</v>
      </c>
      <c r="N63" s="344">
        <v>246</v>
      </c>
    </row>
    <row r="64" spans="1:14" ht="17.25" customHeight="1">
      <c r="A64" s="59" t="s">
        <v>493</v>
      </c>
      <c r="B64" s="13"/>
      <c r="C64" s="333"/>
      <c r="D64" s="333"/>
      <c r="E64" s="333"/>
      <c r="F64" s="333"/>
      <c r="G64" s="333"/>
      <c r="H64" s="333"/>
      <c r="I64" s="333"/>
      <c r="J64" s="333"/>
      <c r="K64" s="333"/>
      <c r="L64" s="333"/>
      <c r="M64" s="333"/>
      <c r="N64" s="333"/>
    </row>
    <row r="65" spans="1:14" ht="17.25" customHeight="1">
      <c r="A65" s="333" t="s">
        <v>492</v>
      </c>
      <c r="B65" s="333"/>
      <c r="C65" s="333"/>
      <c r="D65" s="333"/>
      <c r="E65" s="333"/>
      <c r="F65" s="333"/>
      <c r="G65" s="333"/>
      <c r="H65" s="333"/>
      <c r="I65" s="333"/>
      <c r="J65" s="333"/>
      <c r="K65" s="333"/>
      <c r="L65" s="333"/>
      <c r="M65" s="333"/>
      <c r="N65" s="333"/>
    </row>
  </sheetData>
  <sheetProtection/>
  <mergeCells count="21">
    <mergeCell ref="A56:B56"/>
    <mergeCell ref="A13:B13"/>
    <mergeCell ref="A14:B14"/>
    <mergeCell ref="C3:C4"/>
    <mergeCell ref="A8:B8"/>
    <mergeCell ref="A1:N1"/>
    <mergeCell ref="D3:N3"/>
    <mergeCell ref="A62:B62"/>
    <mergeCell ref="A25:B25"/>
    <mergeCell ref="A35:B35"/>
    <mergeCell ref="A42:B42"/>
    <mergeCell ref="A48:B48"/>
    <mergeCell ref="A11:B11"/>
    <mergeCell ref="A16:B16"/>
    <mergeCell ref="A19:B19"/>
    <mergeCell ref="A9:B9"/>
    <mergeCell ref="A10:B10"/>
    <mergeCell ref="A3:B4"/>
    <mergeCell ref="A5:B5"/>
    <mergeCell ref="A7:B7"/>
    <mergeCell ref="A12:B12"/>
  </mergeCells>
  <printOptions horizontalCentered="1" verticalCentered="1"/>
  <pageMargins left="0.5118110236220472" right="0.31496062992125984" top="0.5511811023622047" bottom="0.35433070866141736" header="0" footer="0"/>
  <pageSetup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石川県統計課</dc:creator>
  <cp:keywords/>
  <dc:description/>
  <cp:lastModifiedBy>yutaka-k</cp:lastModifiedBy>
  <cp:lastPrinted>2013-04-30T07:16:31Z</cp:lastPrinted>
  <dcterms:created xsi:type="dcterms:W3CDTF">1998-03-25T08:29:28Z</dcterms:created>
  <dcterms:modified xsi:type="dcterms:W3CDTF">2013-04-30T07:16:52Z</dcterms:modified>
  <cp:category/>
  <cp:version/>
  <cp:contentType/>
  <cp:contentStatus/>
</cp:coreProperties>
</file>