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90" windowHeight="6750" activeTab="0"/>
  </bookViews>
  <sheets>
    <sheet name="24" sheetId="1" r:id="rId1"/>
    <sheet name="26" sheetId="2" r:id="rId2"/>
    <sheet name="28" sheetId="3" r:id="rId3"/>
    <sheet name="30" sheetId="4" r:id="rId4"/>
    <sheet name="32" sheetId="5" r:id="rId5"/>
    <sheet name="34" sheetId="6" r:id="rId6"/>
  </sheets>
  <definedNames>
    <definedName name="_xlnm.Print_Area" localSheetId="0">'24'!$A$1:$U$69</definedName>
  </definedNames>
  <calcPr calcMode="manual" fullCalcOnLoad="1"/>
</workbook>
</file>

<file path=xl/sharedStrings.xml><?xml version="1.0" encoding="utf-8"?>
<sst xmlns="http://schemas.openxmlformats.org/spreadsheetml/2006/main" count="1737" uniqueCount="301">
  <si>
    <t>24　事業所</t>
  </si>
  <si>
    <t>事業所　25</t>
  </si>
  <si>
    <t>４　　　事　　　　　　業　　　　　　所</t>
  </si>
  <si>
    <t>産  業  大  分  類</t>
  </si>
  <si>
    <t>民　　　　　　　　　営</t>
  </si>
  <si>
    <t>市 町 村 別</t>
  </si>
  <si>
    <t>事　　　業　　　所　　　数</t>
  </si>
  <si>
    <t>従　　　業　　　者　　　数</t>
  </si>
  <si>
    <t>総  数</t>
  </si>
  <si>
    <t>個  人</t>
  </si>
  <si>
    <t>法  人</t>
  </si>
  <si>
    <t>国</t>
  </si>
  <si>
    <t>対 前 回 　　増 加 率</t>
  </si>
  <si>
    <t>構 成 比</t>
  </si>
  <si>
    <t>総数</t>
  </si>
  <si>
    <t>農林漁業</t>
  </si>
  <si>
    <t>合計</t>
  </si>
  <si>
    <t>非農林漁業</t>
  </si>
  <si>
    <t>鉱業</t>
  </si>
  <si>
    <t>金沢市</t>
  </si>
  <si>
    <t>建設業</t>
  </si>
  <si>
    <t>七尾市</t>
  </si>
  <si>
    <t>製造業</t>
  </si>
  <si>
    <t>小松市</t>
  </si>
  <si>
    <t>電気・ガス・熱供給・水道業</t>
  </si>
  <si>
    <t>輪島市</t>
  </si>
  <si>
    <t>運輸・通信業</t>
  </si>
  <si>
    <t>珠洲市</t>
  </si>
  <si>
    <t>卸売・小売業、飲食店</t>
  </si>
  <si>
    <t>加賀市</t>
  </si>
  <si>
    <t>金融・保険業</t>
  </si>
  <si>
    <t>羽咋市</t>
  </si>
  <si>
    <t>不動産業</t>
  </si>
  <si>
    <t>松任市</t>
  </si>
  <si>
    <t>サ－ビス業</t>
  </si>
  <si>
    <t>公 務（他に分類されないもの）</t>
  </si>
  <si>
    <t>江沼郡</t>
  </si>
  <si>
    <t>山中町</t>
  </si>
  <si>
    <t>能美郡</t>
  </si>
  <si>
    <t>根上町</t>
  </si>
  <si>
    <t>寺井町</t>
  </si>
  <si>
    <t>辰口町</t>
  </si>
  <si>
    <t>川北町</t>
  </si>
  <si>
    <t>（単位：人）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</si>
  <si>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</si>
  <si>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</si>
  <si>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</si>
  <si>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</si>
  <si>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</si>
  <si>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</si>
  <si>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</si>
  <si>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</si>
  <si>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</si>
  <si>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</si>
  <si>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</si>
  <si>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</si>
  <si>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</si>
  <si>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</si>
  <si>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</si>
  <si>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</si>
  <si>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</si>
  <si>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</si>
  <si>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</si>
  <si>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</si>
  <si>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</si>
  <si>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</si>
  <si>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総　数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</si>
  <si>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</si>
  <si>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</si>
  <si>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</si>
  <si>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</si>
  <si>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</si>
  <si>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</si>
  <si>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</si>
  <si>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</si>
  <si>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</si>
  <si>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</si>
  <si>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</si>
  <si>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</si>
  <si>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法人でない　　　団体</t>
  </si>
  <si>
    <t>うち会社</t>
  </si>
  <si>
    <t>有給役員</t>
  </si>
  <si>
    <t>26 事業所</t>
  </si>
  <si>
    <t>事業所 27</t>
  </si>
  <si>
    <t>合  　　計</t>
  </si>
  <si>
    <t>農 林 漁 業</t>
  </si>
  <si>
    <t>非 農 林 漁 業</t>
  </si>
  <si>
    <t>鉱　  　業</t>
  </si>
  <si>
    <t>建  設  業</t>
  </si>
  <si>
    <t>製  造  業</t>
  </si>
  <si>
    <t>運 輸・通信業</t>
  </si>
  <si>
    <t>卸売･小売業､飲食店</t>
  </si>
  <si>
    <t>金 融・保険業</t>
  </si>
  <si>
    <t>不 動 産 業</t>
  </si>
  <si>
    <t>サ ー ビ ス 業</t>
  </si>
  <si>
    <t>人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</si>
  <si>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</si>
  <si>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</si>
  <si>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</si>
  <si>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</si>
  <si>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</si>
  <si>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</si>
  <si>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</si>
  <si>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</si>
  <si>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―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</si>
  <si>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</si>
  <si>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</si>
  <si>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</si>
  <si>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</si>
  <si>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</si>
  <si>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</si>
  <si>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</si>
  <si>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</si>
  <si>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</si>
  <si>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</si>
  <si>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</si>
  <si>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</si>
  <si>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</si>
  <si>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</si>
  <si>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</si>
  <si>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</si>
  <si>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</si>
  <si>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</si>
  <si>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</si>
  <si>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</si>
  <si>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</si>
  <si>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</si>
  <si>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</si>
  <si>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</si>
  <si>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</si>
  <si>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</si>
  <si>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</si>
  <si>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</si>
  <si>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</si>
  <si>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</si>
  <si>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</si>
  <si>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</si>
  <si>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</si>
  <si>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</si>
  <si>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</si>
  <si>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</si>
  <si>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</si>
  <si>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</si>
  <si>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</si>
  <si>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</si>
  <si>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</si>
  <si>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</si>
  <si>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28 事業所</t>
  </si>
  <si>
    <t>事業所 29</t>
  </si>
  <si>
    <t>事　業　　所　数</t>
  </si>
  <si>
    <t>従　業　　者　数</t>
  </si>
  <si>
    <t>30 事業所</t>
  </si>
  <si>
    <t>事業所 31</t>
  </si>
  <si>
    <t>32 事業所</t>
  </si>
  <si>
    <t>事業所 33</t>
  </si>
  <si>
    <t>事　業    所　数</t>
  </si>
  <si>
    <t>　　　</t>
  </si>
  <si>
    <t>農業</t>
  </si>
  <si>
    <t>林業</t>
  </si>
  <si>
    <t>漁業</t>
  </si>
  <si>
    <t>非農林漁業（公務を除く）</t>
  </si>
  <si>
    <t>食料品製造業</t>
  </si>
  <si>
    <t>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</si>
  <si>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</si>
  <si>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</si>
  <si>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</si>
  <si>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</si>
  <si>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</si>
  <si>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</si>
  <si>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</si>
  <si>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</si>
  <si>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</si>
  <si>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</si>
  <si>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</si>
  <si>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</si>
  <si>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</si>
  <si>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</si>
  <si>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</si>
  <si>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</si>
  <si>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</si>
  <si>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</si>
  <si>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</si>
  <si>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</si>
  <si>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</si>
  <si>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34 事業所</t>
  </si>
  <si>
    <t>事業所 35</t>
  </si>
  <si>
    <t>電気･ガス･熱供給･水道業</t>
  </si>
  <si>
    <t>運 　輸 ・ 通 　信　 業</t>
  </si>
  <si>
    <t>卸 売･小 売 業､飲 食 店</t>
  </si>
  <si>
    <t>卸　　　売　　　業</t>
  </si>
  <si>
    <t>各 種 商 品 卸 売 業</t>
  </si>
  <si>
    <t>繊維・衣服等卸売業</t>
  </si>
  <si>
    <t>飲 食 料 品 卸 売 業</t>
  </si>
  <si>
    <t>建築材料、鉱物・金属材料等卸売業</t>
  </si>
  <si>
    <t>機 械 器 具 卸 売 業</t>
  </si>
  <si>
    <t>そ の 他 の 卸 売 業</t>
  </si>
  <si>
    <t>小　　　売　　　業</t>
  </si>
  <si>
    <t>各  種  商  品  小  売  業</t>
  </si>
  <si>
    <t>織物･衣服･身の回り品小売業</t>
  </si>
  <si>
    <t>飲  食  料  品  小  売  業</t>
  </si>
  <si>
    <t>自 動 車・自 転 車 小 売 業</t>
  </si>
  <si>
    <t>家具･じゅう器・家庭用機械器具小売業</t>
  </si>
  <si>
    <t>そ　の　他　の　小　売　業</t>
  </si>
  <si>
    <t>飲　　　食　　　店</t>
  </si>
  <si>
    <t>金  融 ・ 保  険  業</t>
  </si>
  <si>
    <t>不  　動　  産　  業</t>
  </si>
  <si>
    <t>サ  ー　 ビ　 ス  業</t>
  </si>
  <si>
    <t>洗濯・理容・浴場業</t>
  </si>
  <si>
    <t>駐　　車　　場　　業</t>
  </si>
  <si>
    <t>その他の生活関連サービス業</t>
  </si>
  <si>
    <t>旅館、その他の宿泊所</t>
  </si>
  <si>
    <t>自　動　車　整　備　業</t>
  </si>
  <si>
    <t>機械・家具等修理業</t>
  </si>
  <si>
    <t>物　品　賃　貸　業</t>
  </si>
  <si>
    <t>映画・ビデオ制作業</t>
  </si>
  <si>
    <t>放　　　送　　　業</t>
  </si>
  <si>
    <t>広　　　告　　　業</t>
  </si>
  <si>
    <t>その他の事業サービス業</t>
  </si>
  <si>
    <t>廃 棄 物 処 理 業</t>
  </si>
  <si>
    <t>医　　　療　　　業</t>
  </si>
  <si>
    <t>保 　健　 衛　 生</t>
  </si>
  <si>
    <t>教　　　　　　　育</t>
  </si>
  <si>
    <t>学 術 研 究 機 関</t>
  </si>
  <si>
    <t>宗　　　　　　　教</t>
  </si>
  <si>
    <t>政治・経済・文化団体</t>
  </si>
  <si>
    <t>その他のサービス業</t>
  </si>
  <si>
    <t>注　　国には、独立行政法人を含む。</t>
  </si>
  <si>
    <t>資料　総務省統計局「事業所・企業統計調査報告」</t>
  </si>
  <si>
    <t>民　　　　　　　　　営</t>
  </si>
  <si>
    <t>常　　用　　雇　　用　　者</t>
  </si>
  <si>
    <t>臨時雇用者</t>
  </si>
  <si>
    <t>派　遣　・下請従業者</t>
  </si>
  <si>
    <t>正社員・　　正職員</t>
  </si>
  <si>
    <t>正社員・　　正職員以外</t>
  </si>
  <si>
    <t>２０　　市 町 村 別 事 業 所 数、従 業 者 数 推 移</t>
  </si>
  <si>
    <t>％</t>
  </si>
  <si>
    <t>人</t>
  </si>
  <si>
    <r>
      <t>注　　各年</t>
    </r>
    <r>
      <rPr>
        <sz val="12"/>
        <rFont val="ＭＳ 明朝"/>
        <family val="1"/>
      </rPr>
      <t>10月１日現在の数値である。</t>
    </r>
  </si>
  <si>
    <t>資料　総務省統計局「事業所・企業統計調査報告」</t>
  </si>
  <si>
    <t>２１　　市 町 村 、産 業（大分類）、経 営 組 織 別 事 業 所 数、従 業 者 数</t>
  </si>
  <si>
    <t>（１）　総　　　　　　　　　　数</t>
  </si>
  <si>
    <t>年次及び　　 市町村別</t>
  </si>
  <si>
    <t>対前回比 ％</t>
  </si>
  <si>
    <t>２１　　市 町 村 、産 業（大分類）、経 営 組 織 別 事 業 所 数、従 業 者 数（つづき）</t>
  </si>
  <si>
    <t>（２）　民　　　　　　　　　　営</t>
  </si>
  <si>
    <t>年次及び 　　市町村別</t>
  </si>
  <si>
    <t>対前回比 ％</t>
  </si>
  <si>
    <t>県計</t>
  </si>
  <si>
    <t>注　　各年10月１日現在の数値である。</t>
  </si>
  <si>
    <t>２１　　市町村、産業（大分類）、経営組織別事業所数、従業者数（つづき）</t>
  </si>
  <si>
    <t>（３）　国　・　地　　 　方　　　 公　　　 共　　　 団　　　 体</t>
  </si>
  <si>
    <t>卸売･小売業、　　　　飲　食　店</t>
  </si>
  <si>
    <t>　総 　　　数　</t>
  </si>
  <si>
    <t>　300 人 以 上　</t>
  </si>
  <si>
    <t>２２　　産 業 （中 分 類） 従 業 者 規 模 別 事 業 所 数 及 び 従 業 者 数 （民 営）（つ づ き）</t>
  </si>
  <si>
    <t>産　　　業　　　分　　　類　　　別　</t>
  </si>
  <si>
    <t>娯楽業(映画・ビデオ制作業を除く)</t>
  </si>
  <si>
    <t>専門サービス業（他に分類されないもの）</t>
  </si>
  <si>
    <t>注１　各年10月１日現在の数値である。</t>
  </si>
  <si>
    <r>
      <t>地方公共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団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体</t>
    </r>
  </si>
  <si>
    <r>
      <t>個人業主・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無給の家族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従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者</t>
    </r>
  </si>
  <si>
    <r>
      <t>電気 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ガス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･　　　　　熱供給･水道業</t>
    </r>
  </si>
  <si>
    <r>
      <t>注　　各年10月１日</t>
    </r>
    <r>
      <rPr>
        <sz val="12"/>
        <rFont val="ＭＳ 明朝"/>
        <family val="1"/>
      </rPr>
      <t>現在の数値である。</t>
    </r>
  </si>
  <si>
    <r>
      <t>電気 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ガス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･　　　　熱供給･水道業</t>
    </r>
  </si>
  <si>
    <t>皆増</t>
  </si>
  <si>
    <t>年　　　次　　　及　　　び　　  　　　　　　産　　業　　分　　類　　別　</t>
  </si>
  <si>
    <t>　２　「派遣・下請従業者のみ」は平成13年から調査</t>
  </si>
  <si>
    <t>情報サービス･調査業</t>
  </si>
  <si>
    <t>協同組合（他に分類されないもの）</t>
  </si>
  <si>
    <t>社会保険、社会福祉</t>
  </si>
  <si>
    <t>人</t>
  </si>
  <si>
    <t>人</t>
  </si>
  <si>
    <t>１７　　産業（大分類）別経営組織別事業所数（平成13年10月１日現在）</t>
  </si>
  <si>
    <t>１８　　産業（大分類）別経営組織別従業者数（平成13年10月１日現在）</t>
  </si>
  <si>
    <r>
      <t xml:space="preserve">対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前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回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比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％</t>
    </r>
  </si>
  <si>
    <t>平成8年</t>
  </si>
  <si>
    <t>13  年</t>
  </si>
  <si>
    <t>公         　        務 （他に分類されないもの）</t>
  </si>
  <si>
    <t xml:space="preserve">  公　　　　　     務</t>
  </si>
  <si>
    <t>（他に分類されないもの）</t>
  </si>
  <si>
    <t>　 1 ～　4 人　</t>
  </si>
  <si>
    <t>　 5 ～　9 人　</t>
  </si>
  <si>
    <t>　 10 ～ 29人　</t>
  </si>
  <si>
    <t>　 30 ～ 49人　</t>
  </si>
  <si>
    <t>　 100 ～ 299人　</t>
  </si>
  <si>
    <r>
      <t xml:space="preserve">電気･ｶﾞｽ･熱 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供給･水道業</t>
    </r>
  </si>
  <si>
    <t xml:space="preserve">     平      成     ８       年</t>
  </si>
  <si>
    <r>
      <t xml:space="preserve">  1</t>
    </r>
    <r>
      <rPr>
        <sz val="12"/>
        <rFont val="ＭＳ 明朝"/>
        <family val="1"/>
      </rPr>
      <t xml:space="preserve"> ～</t>
    </r>
    <r>
      <rPr>
        <sz val="12"/>
        <rFont val="ＭＳ 明朝"/>
        <family val="1"/>
      </rPr>
      <t xml:space="preserve">  4 </t>
    </r>
    <r>
      <rPr>
        <sz val="12"/>
        <rFont val="ＭＳ 明朝"/>
        <family val="1"/>
      </rPr>
      <t>人　</t>
    </r>
  </si>
  <si>
    <r>
      <t>　5　～　</t>
    </r>
    <r>
      <rPr>
        <sz val="12"/>
        <rFont val="ＭＳ 明朝"/>
        <family val="1"/>
      </rPr>
      <t xml:space="preserve">9 </t>
    </r>
    <r>
      <rPr>
        <sz val="12"/>
        <rFont val="ＭＳ 明朝"/>
        <family val="1"/>
      </rPr>
      <t>人　</t>
    </r>
  </si>
  <si>
    <r>
      <t>　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　～　</t>
    </r>
    <r>
      <rPr>
        <sz val="12"/>
        <rFont val="ＭＳ 明朝"/>
        <family val="1"/>
      </rPr>
      <t xml:space="preserve">29 </t>
    </r>
    <r>
      <rPr>
        <sz val="12"/>
        <rFont val="ＭＳ 明朝"/>
        <family val="1"/>
      </rPr>
      <t>人　</t>
    </r>
  </si>
  <si>
    <r>
      <t>　30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49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　</t>
    </r>
  </si>
  <si>
    <r>
      <t>　50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99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　</t>
    </r>
  </si>
  <si>
    <r>
      <t>　100 ～ 299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　</t>
    </r>
  </si>
  <si>
    <t>派遣・下請     従業者のみ</t>
  </si>
  <si>
    <t>　50 ～ 99 人　</t>
  </si>
  <si>
    <t>派遣・下請       従業者のみ</t>
  </si>
  <si>
    <t>２２　　産　業 （中分類） 従 業 者 規 模 別 事 業 所 数 及 び 従 業 者 数 （民営）</t>
  </si>
  <si>
    <t xml:space="preserve"> 平成 8 年</t>
  </si>
  <si>
    <t xml:space="preserve"> 平成 8 年</t>
  </si>
  <si>
    <t>１９　産業（大分類）別従業上の地位別従業者数及び派遣・下請従業者数（平成13年10月1日現在）</t>
  </si>
  <si>
    <t>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</si>
</sst>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</numFmts>
  <fonts count="48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 quotePrefix="1">
      <alignment vertical="top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38" fontId="2" fillId="0" borderId="0" xfId="48" applyFont="1" applyFill="1" applyAlignment="1" quotePrefix="1">
      <alignment vertical="top"/>
    </xf>
    <xf numFmtId="38" fontId="2" fillId="0" borderId="0" xfId="48" applyFont="1" applyFill="1" applyAlignment="1">
      <alignment horizontal="right" vertical="top"/>
    </xf>
    <xf numFmtId="38" fontId="4" fillId="0" borderId="0" xfId="48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38" fontId="2" fillId="0" borderId="12" xfId="48" applyFont="1" applyFill="1" applyBorder="1" applyAlignment="1">
      <alignment horizontal="distributed" vertical="center"/>
    </xf>
    <xf numFmtId="38" fontId="10" fillId="0" borderId="0" xfId="48" applyFont="1" applyFill="1" applyAlignment="1">
      <alignment vertical="center"/>
    </xf>
    <xf numFmtId="176" fontId="10" fillId="0" borderId="0" xfId="48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 quotePrefix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40" fontId="0" fillId="0" borderId="17" xfId="0" applyNumberFormat="1" applyFont="1" applyFill="1" applyBorder="1" applyAlignment="1">
      <alignment vertical="center"/>
    </xf>
    <xf numFmtId="40" fontId="0" fillId="0" borderId="0" xfId="0" applyNumberFormat="1" applyFont="1" applyFill="1" applyBorder="1" applyAlignment="1">
      <alignment vertical="center"/>
    </xf>
    <xf numFmtId="4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38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38" fontId="0" fillId="0" borderId="0" xfId="48" applyFont="1" applyFill="1" applyAlignment="1">
      <alignment vertical="top"/>
    </xf>
    <xf numFmtId="38" fontId="0" fillId="0" borderId="19" xfId="48" applyFont="1" applyFill="1" applyBorder="1" applyAlignment="1">
      <alignment vertical="center"/>
    </xf>
    <xf numFmtId="38" fontId="0" fillId="0" borderId="19" xfId="48" applyFont="1" applyFill="1" applyBorder="1" applyAlignment="1" applyProtection="1">
      <alignment vertical="center"/>
      <protection/>
    </xf>
    <xf numFmtId="38" fontId="0" fillId="0" borderId="0" xfId="48" applyFont="1" applyFill="1" applyAlignment="1">
      <alignment horizontal="left"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12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38" fontId="0" fillId="0" borderId="11" xfId="48" applyFont="1" applyFill="1" applyBorder="1" applyAlignment="1">
      <alignment horizontal="left" vertical="center"/>
    </xf>
    <xf numFmtId="38" fontId="0" fillId="0" borderId="20" xfId="48" applyFont="1" applyFill="1" applyBorder="1" applyAlignment="1">
      <alignment horizontal="distributed" vertical="center"/>
    </xf>
    <xf numFmtId="38" fontId="0" fillId="0" borderId="16" xfId="48" applyFont="1" applyFill="1" applyBorder="1" applyAlignment="1" applyProtection="1">
      <alignment horizontal="right" vertical="center"/>
      <protection/>
    </xf>
    <xf numFmtId="38" fontId="10" fillId="0" borderId="0" xfId="48" applyFont="1" applyFill="1" applyBorder="1" applyAlignment="1">
      <alignment vertical="center"/>
    </xf>
    <xf numFmtId="38" fontId="10" fillId="0" borderId="12" xfId="48" applyFont="1" applyFill="1" applyBorder="1" applyAlignment="1">
      <alignment horizontal="distributed" vertical="center"/>
    </xf>
    <xf numFmtId="38" fontId="10" fillId="0" borderId="0" xfId="48" applyFont="1" applyFill="1" applyBorder="1" applyAlignment="1" applyProtection="1">
      <alignment horizontal="right" vertical="center"/>
      <protection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38" fontId="0" fillId="0" borderId="12" xfId="48" applyFont="1" applyFill="1" applyBorder="1" applyAlignment="1">
      <alignment vertical="center"/>
    </xf>
    <xf numFmtId="38" fontId="13" fillId="0" borderId="23" xfId="48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>
      <alignment horizontal="distributed" vertical="center"/>
    </xf>
    <xf numFmtId="38" fontId="0" fillId="0" borderId="24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176" fontId="0" fillId="0" borderId="0" xfId="48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 vertical="center"/>
      <protection/>
    </xf>
    <xf numFmtId="38" fontId="0" fillId="0" borderId="25" xfId="48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10" fillId="0" borderId="24" xfId="48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distributed" vertical="center" wrapText="1"/>
    </xf>
    <xf numFmtId="0" fontId="0" fillId="0" borderId="51" xfId="0" applyFont="1" applyFill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6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12" xfId="0" applyFont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13" fillId="0" borderId="6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8" fontId="0" fillId="0" borderId="23" xfId="48" applyFont="1" applyFill="1" applyBorder="1" applyAlignment="1">
      <alignment horizontal="center" vertical="center"/>
    </xf>
    <xf numFmtId="38" fontId="0" fillId="0" borderId="41" xfId="48" applyFont="1" applyFill="1" applyBorder="1" applyAlignment="1">
      <alignment horizontal="center" vertical="center"/>
    </xf>
    <xf numFmtId="38" fontId="0" fillId="0" borderId="45" xfId="48" applyFont="1" applyFill="1" applyBorder="1" applyAlignment="1" applyProtection="1">
      <alignment horizontal="center" vertical="center" wrapText="1"/>
      <protection/>
    </xf>
    <xf numFmtId="38" fontId="0" fillId="0" borderId="62" xfId="48" applyFont="1" applyFill="1" applyBorder="1" applyAlignment="1">
      <alignment horizontal="center" vertical="center" wrapText="1"/>
    </xf>
    <xf numFmtId="38" fontId="0" fillId="0" borderId="42" xfId="48" applyFont="1" applyFill="1" applyBorder="1" applyAlignment="1">
      <alignment horizontal="center" vertical="center"/>
    </xf>
    <xf numFmtId="38" fontId="0" fillId="0" borderId="37" xfId="48" applyFont="1" applyFill="1" applyBorder="1" applyAlignment="1" applyProtection="1">
      <alignment horizontal="center" vertical="center" wrapText="1"/>
      <protection/>
    </xf>
    <xf numFmtId="38" fontId="0" fillId="0" borderId="63" xfId="48" applyFont="1" applyFill="1" applyBorder="1" applyAlignment="1">
      <alignment horizontal="center" vertical="center" wrapText="1"/>
    </xf>
    <xf numFmtId="38" fontId="0" fillId="0" borderId="38" xfId="48" applyFont="1" applyFill="1" applyBorder="1" applyAlignment="1">
      <alignment horizontal="center" vertical="center" wrapText="1"/>
    </xf>
    <xf numFmtId="38" fontId="0" fillId="0" borderId="39" xfId="48" applyFont="1" applyFill="1" applyBorder="1" applyAlignment="1">
      <alignment horizontal="center" vertical="center" wrapText="1"/>
    </xf>
    <xf numFmtId="38" fontId="0" fillId="0" borderId="0" xfId="48" applyFont="1" applyFill="1" applyAlignment="1">
      <alignment horizontal="center" vertical="center" wrapText="1"/>
    </xf>
    <xf numFmtId="38" fontId="0" fillId="0" borderId="12" xfId="48" applyFont="1" applyFill="1" applyBorder="1" applyAlignment="1">
      <alignment horizontal="center" vertical="center" wrapText="1"/>
    </xf>
    <xf numFmtId="38" fontId="0" fillId="0" borderId="11" xfId="48" applyFont="1" applyFill="1" applyBorder="1" applyAlignment="1">
      <alignment horizontal="center" vertical="center" wrapText="1"/>
    </xf>
    <xf numFmtId="38" fontId="0" fillId="0" borderId="20" xfId="48" applyFont="1" applyFill="1" applyBorder="1" applyAlignment="1">
      <alignment horizontal="center" vertical="center" wrapText="1"/>
    </xf>
    <xf numFmtId="38" fontId="0" fillId="0" borderId="23" xfId="48" applyFont="1" applyFill="1" applyBorder="1" applyAlignment="1">
      <alignment horizontal="center" vertical="center"/>
    </xf>
    <xf numFmtId="38" fontId="10" fillId="0" borderId="0" xfId="48" applyFont="1" applyFill="1" applyAlignment="1">
      <alignment horizontal="distributed" vertical="center"/>
    </xf>
    <xf numFmtId="38" fontId="10" fillId="0" borderId="12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8" fontId="12" fillId="0" borderId="0" xfId="48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48" applyFont="1" applyFill="1" applyBorder="1" applyAlignment="1">
      <alignment horizontal="distributed" vertical="center"/>
    </xf>
    <xf numFmtId="38" fontId="4" fillId="0" borderId="12" xfId="48" applyFont="1" applyFill="1" applyBorder="1" applyAlignment="1">
      <alignment horizontal="distributed" vertical="center"/>
    </xf>
    <xf numFmtId="38" fontId="10" fillId="0" borderId="0" xfId="48" applyFont="1" applyFill="1" applyBorder="1" applyAlignment="1">
      <alignment horizontal="center" vertical="center"/>
    </xf>
    <xf numFmtId="38" fontId="10" fillId="0" borderId="0" xfId="48" applyFont="1" applyFill="1" applyBorder="1" applyAlignment="1" quotePrefix="1">
      <alignment horizontal="center" vertical="center"/>
    </xf>
    <xf numFmtId="38" fontId="10" fillId="0" borderId="12" xfId="48" applyFont="1" applyFill="1" applyBorder="1" applyAlignment="1" quotePrefix="1">
      <alignment horizontal="center" vertical="center"/>
    </xf>
    <xf numFmtId="38" fontId="0" fillId="0" borderId="42" xfId="48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37" fontId="0" fillId="0" borderId="45" xfId="0" applyNumberFormat="1" applyFont="1" applyFill="1" applyBorder="1" applyAlignment="1" applyProtection="1">
      <alignment horizontal="center" vertical="center" wrapText="1"/>
      <protection/>
    </xf>
    <xf numFmtId="37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37" xfId="48" applyFont="1" applyFill="1" applyBorder="1" applyAlignment="1" applyProtection="1">
      <alignment horizontal="center" vertical="center" wrapText="1"/>
      <protection/>
    </xf>
    <xf numFmtId="38" fontId="0" fillId="0" borderId="63" xfId="48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6"/>
  <sheetViews>
    <sheetView showGridLines="0" tabSelected="1" zoomScaleSheetLayoutView="70" zoomScalePageLayoutView="0" workbookViewId="0" topLeftCell="A1">
      <selection activeCell="A1" sqref="A1"/>
    </sheetView>
  </sheetViews>
  <sheetFormatPr defaultColWidth="8.796875" defaultRowHeight="15"/>
  <cols>
    <col min="1" max="1" width="2.09765625" style="32" customWidth="1"/>
    <col min="2" max="2" width="23.09765625" style="32" customWidth="1"/>
    <col min="3" max="10" width="11.59765625" style="32" customWidth="1"/>
    <col min="11" max="11" width="12.19921875" style="32" customWidth="1"/>
    <col min="12" max="12" width="2.59765625" style="32" customWidth="1"/>
    <col min="13" max="13" width="9.59765625" style="32" customWidth="1"/>
    <col min="14" max="14" width="12.19921875" style="32" customWidth="1"/>
    <col min="15" max="17" width="11.09765625" style="32" customWidth="1"/>
    <col min="18" max="18" width="11.59765625" style="32" customWidth="1"/>
    <col min="19" max="21" width="11.09765625" style="32" customWidth="1"/>
    <col min="22" max="22" width="9" style="32" customWidth="1"/>
    <col min="23" max="23" width="10.19921875" style="32" bestFit="1" customWidth="1"/>
    <col min="24" max="24" width="11.59765625" style="32" bestFit="1" customWidth="1"/>
    <col min="25" max="16384" width="9" style="32" customWidth="1"/>
  </cols>
  <sheetData>
    <row r="1" spans="1:21" s="30" customFormat="1" ht="19.5" customHeight="1">
      <c r="A1" s="4" t="s">
        <v>0</v>
      </c>
      <c r="N1" s="31"/>
      <c r="U1" s="5" t="s">
        <v>1</v>
      </c>
    </row>
    <row r="2" spans="1:21" s="3" customFormat="1" ht="24.75" customHeight="1">
      <c r="A2" s="160" t="s">
        <v>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21" s="3" customFormat="1" ht="19.5" customHeight="1">
      <c r="A3" s="28"/>
      <c r="B3" s="28" t="s">
        <v>272</v>
      </c>
      <c r="C3" s="28"/>
      <c r="D3" s="28"/>
      <c r="E3" s="28"/>
      <c r="F3" s="28"/>
      <c r="G3" s="28"/>
      <c r="H3" s="28"/>
      <c r="I3" s="28"/>
      <c r="J3" s="29"/>
      <c r="L3" s="161" t="s">
        <v>234</v>
      </c>
      <c r="M3" s="161"/>
      <c r="N3" s="161"/>
      <c r="O3" s="161"/>
      <c r="P3" s="161"/>
      <c r="Q3" s="161"/>
      <c r="R3" s="161"/>
      <c r="S3" s="161"/>
      <c r="T3" s="161"/>
      <c r="U3" s="161"/>
    </row>
    <row r="4" ht="18" customHeight="1" thickBot="1">
      <c r="M4" s="1"/>
    </row>
    <row r="5" spans="1:21" ht="15" customHeight="1">
      <c r="A5" s="162" t="s">
        <v>3</v>
      </c>
      <c r="B5" s="163"/>
      <c r="C5" s="166" t="s">
        <v>66</v>
      </c>
      <c r="D5" s="169" t="s">
        <v>4</v>
      </c>
      <c r="E5" s="170"/>
      <c r="F5" s="170"/>
      <c r="G5" s="171"/>
      <c r="H5" s="135" t="s">
        <v>259</v>
      </c>
      <c r="I5" s="33"/>
      <c r="J5" s="34"/>
      <c r="L5" s="144" t="s">
        <v>5</v>
      </c>
      <c r="M5" s="145"/>
      <c r="N5" s="149" t="s">
        <v>6</v>
      </c>
      <c r="O5" s="150"/>
      <c r="P5" s="150"/>
      <c r="Q5" s="151"/>
      <c r="R5" s="149" t="s">
        <v>7</v>
      </c>
      <c r="S5" s="150"/>
      <c r="T5" s="150"/>
      <c r="U5" s="150"/>
    </row>
    <row r="6" spans="1:24" ht="15" customHeight="1">
      <c r="A6" s="138"/>
      <c r="B6" s="164"/>
      <c r="C6" s="167"/>
      <c r="D6" s="175" t="s">
        <v>9</v>
      </c>
      <c r="E6" s="158" t="s">
        <v>10</v>
      </c>
      <c r="F6" s="36"/>
      <c r="G6" s="177" t="s">
        <v>79</v>
      </c>
      <c r="H6" s="136"/>
      <c r="I6" s="37" t="s">
        <v>11</v>
      </c>
      <c r="J6" s="37"/>
      <c r="L6" s="138"/>
      <c r="M6" s="146"/>
      <c r="N6" s="141" t="s">
        <v>275</v>
      </c>
      <c r="O6" s="141" t="s">
        <v>276</v>
      </c>
      <c r="P6" s="152" t="s">
        <v>12</v>
      </c>
      <c r="Q6" s="174" t="s">
        <v>13</v>
      </c>
      <c r="R6" s="141" t="s">
        <v>275</v>
      </c>
      <c r="S6" s="141" t="s">
        <v>276</v>
      </c>
      <c r="T6" s="152" t="s">
        <v>12</v>
      </c>
      <c r="U6" s="172" t="s">
        <v>13</v>
      </c>
      <c r="W6" s="138"/>
      <c r="X6" s="138"/>
    </row>
    <row r="7" spans="1:24" ht="15" customHeight="1">
      <c r="A7" s="147"/>
      <c r="B7" s="165"/>
      <c r="C7" s="168"/>
      <c r="D7" s="176"/>
      <c r="E7" s="159"/>
      <c r="F7" s="38" t="s">
        <v>80</v>
      </c>
      <c r="G7" s="178"/>
      <c r="H7" s="137"/>
      <c r="I7" s="39"/>
      <c r="J7" s="40"/>
      <c r="L7" s="147"/>
      <c r="M7" s="148"/>
      <c r="N7" s="143"/>
      <c r="O7" s="143"/>
      <c r="P7" s="153"/>
      <c r="Q7" s="142"/>
      <c r="R7" s="142"/>
      <c r="S7" s="142"/>
      <c r="T7" s="153"/>
      <c r="U7" s="173"/>
      <c r="W7" s="35"/>
      <c r="X7" s="35"/>
    </row>
    <row r="8" spans="1:21" ht="15" customHeight="1">
      <c r="A8" s="154" t="s">
        <v>14</v>
      </c>
      <c r="B8" s="155"/>
      <c r="C8" s="19">
        <f>SUM(C9:C10)</f>
        <v>72638</v>
      </c>
      <c r="D8" s="19">
        <f aca="true" t="shared" si="0" ref="D8:I8">SUM(D9:D10)</f>
        <v>37919</v>
      </c>
      <c r="E8" s="19">
        <f t="shared" si="0"/>
        <v>31617</v>
      </c>
      <c r="F8" s="19">
        <f t="shared" si="0"/>
        <v>27223</v>
      </c>
      <c r="G8" s="19">
        <f t="shared" si="0"/>
        <v>447</v>
      </c>
      <c r="H8" s="19">
        <f t="shared" si="0"/>
        <v>2210</v>
      </c>
      <c r="I8" s="19">
        <f t="shared" si="0"/>
        <v>445</v>
      </c>
      <c r="J8" s="6"/>
      <c r="M8" s="41"/>
      <c r="P8" s="42" t="s">
        <v>235</v>
      </c>
      <c r="Q8" s="42" t="s">
        <v>235</v>
      </c>
      <c r="R8" s="42" t="s">
        <v>236</v>
      </c>
      <c r="S8" s="42" t="s">
        <v>236</v>
      </c>
      <c r="T8" s="42" t="s">
        <v>235</v>
      </c>
      <c r="U8" s="42" t="s">
        <v>235</v>
      </c>
    </row>
    <row r="9" spans="1:38" ht="15" customHeight="1">
      <c r="A9" s="156" t="s">
        <v>15</v>
      </c>
      <c r="B9" s="157"/>
      <c r="C9" s="2">
        <f>SUM(D9,E9,G9,H9,I9)</f>
        <v>241</v>
      </c>
      <c r="D9" s="89" t="s">
        <v>104</v>
      </c>
      <c r="E9" s="89">
        <v>221</v>
      </c>
      <c r="F9" s="89">
        <v>130</v>
      </c>
      <c r="G9" s="89">
        <v>12</v>
      </c>
      <c r="H9" s="89">
        <v>5</v>
      </c>
      <c r="I9" s="89">
        <v>3</v>
      </c>
      <c r="J9" s="44"/>
      <c r="L9" s="139" t="s">
        <v>16</v>
      </c>
      <c r="M9" s="140"/>
      <c r="N9" s="19">
        <f>SUM(N11:N20,N23,N29,N39,N46,N52,N60,N66)</f>
        <v>78220</v>
      </c>
      <c r="O9" s="19">
        <f>SUM(O11:O20,O23,O29,O39,O46,O52,O60,O66)</f>
        <v>72638</v>
      </c>
      <c r="P9" s="20">
        <f>100*(O9-N9)/N9</f>
        <v>-7.136282280746612</v>
      </c>
      <c r="Q9" s="20">
        <f>100*O9/O$9</f>
        <v>100</v>
      </c>
      <c r="R9" s="19">
        <f>SUM(R11:R20,R23,R29,R39,R46,R52,R60,R66)</f>
        <v>640773</v>
      </c>
      <c r="S9" s="19">
        <f>SUM(S11:S20,S23,S29,S39,S46,S52,S60,S66)</f>
        <v>601058</v>
      </c>
      <c r="T9" s="20">
        <f>100*(S9-R9)/R9</f>
        <v>-6.197982748961021</v>
      </c>
      <c r="U9" s="20">
        <f>100*S9/S$9</f>
        <v>100</v>
      </c>
      <c r="V9" s="3"/>
      <c r="W9" s="46"/>
      <c r="X9" s="4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5" customHeight="1">
      <c r="A10" s="156" t="s">
        <v>17</v>
      </c>
      <c r="B10" s="157"/>
      <c r="C10" s="2">
        <f>SUM(C11:C20)</f>
        <v>72397</v>
      </c>
      <c r="D10" s="2">
        <f aca="true" t="shared" si="1" ref="D10:I10">SUM(D11:D20)</f>
        <v>37919</v>
      </c>
      <c r="E10" s="2">
        <f t="shared" si="1"/>
        <v>31396</v>
      </c>
      <c r="F10" s="2">
        <f t="shared" si="1"/>
        <v>27093</v>
      </c>
      <c r="G10" s="2">
        <f t="shared" si="1"/>
        <v>435</v>
      </c>
      <c r="H10" s="2">
        <f t="shared" si="1"/>
        <v>2205</v>
      </c>
      <c r="I10" s="2">
        <f t="shared" si="1"/>
        <v>442</v>
      </c>
      <c r="J10" s="44"/>
      <c r="L10" s="7"/>
      <c r="M10" s="8"/>
      <c r="N10" s="19"/>
      <c r="O10" s="19"/>
      <c r="P10" s="20"/>
      <c r="Q10" s="20"/>
      <c r="R10" s="19"/>
      <c r="S10" s="19"/>
      <c r="T10" s="20"/>
      <c r="U10" s="20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2:38" ht="15" customHeight="1">
      <c r="B11" s="43" t="s">
        <v>18</v>
      </c>
      <c r="C11" s="121">
        <f>SUM(D11,E11,G11,H11,I11)</f>
        <v>52</v>
      </c>
      <c r="D11" s="89">
        <v>7</v>
      </c>
      <c r="E11" s="89">
        <v>45</v>
      </c>
      <c r="F11" s="89">
        <v>44</v>
      </c>
      <c r="G11" s="89" t="s">
        <v>104</v>
      </c>
      <c r="H11" s="89" t="s">
        <v>104</v>
      </c>
      <c r="I11" s="89" t="s">
        <v>104</v>
      </c>
      <c r="J11" s="45"/>
      <c r="L11" s="139" t="s">
        <v>19</v>
      </c>
      <c r="M11" s="140"/>
      <c r="N11" s="19">
        <v>31525</v>
      </c>
      <c r="O11" s="19">
        <v>29538</v>
      </c>
      <c r="P11" s="20">
        <f>100*(O11-N11)/N11</f>
        <v>-6.302934179222839</v>
      </c>
      <c r="Q11" s="20">
        <f>100*O11/O$9</f>
        <v>40.66466587736446</v>
      </c>
      <c r="R11" s="19">
        <v>286956</v>
      </c>
      <c r="S11" s="19">
        <v>267985</v>
      </c>
      <c r="T11" s="20">
        <f>100*(S11-R11)/R11</f>
        <v>-6.611118080820753</v>
      </c>
      <c r="U11" s="20">
        <f>100*S11/S$9</f>
        <v>44.58554748460215</v>
      </c>
      <c r="V11" s="3"/>
      <c r="W11" s="46"/>
      <c r="X11" s="46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2:38" ht="15" customHeight="1">
      <c r="B12" s="43" t="s">
        <v>20</v>
      </c>
      <c r="C12" s="121">
        <f aca="true" t="shared" si="2" ref="C12:C20">SUM(D12,E12,G12,H12,I12)</f>
        <v>8106</v>
      </c>
      <c r="D12" s="89">
        <v>4085</v>
      </c>
      <c r="E12" s="89">
        <v>4020</v>
      </c>
      <c r="F12" s="89">
        <v>4019</v>
      </c>
      <c r="G12" s="89">
        <v>1</v>
      </c>
      <c r="H12" s="89" t="s">
        <v>104</v>
      </c>
      <c r="I12" s="89" t="s">
        <v>104</v>
      </c>
      <c r="J12" s="45"/>
      <c r="L12" s="139" t="s">
        <v>21</v>
      </c>
      <c r="M12" s="140"/>
      <c r="N12" s="19">
        <v>3951</v>
      </c>
      <c r="O12" s="19">
        <v>3517</v>
      </c>
      <c r="P12" s="20">
        <f aca="true" t="shared" si="3" ref="P12:P18">100*(O12-N12)/N12</f>
        <v>-10.984560870665653</v>
      </c>
      <c r="Q12" s="20">
        <f aca="true" t="shared" si="4" ref="Q12:Q18">100*O12/O$9</f>
        <v>4.841818332002533</v>
      </c>
      <c r="R12" s="19">
        <v>30994</v>
      </c>
      <c r="S12" s="19">
        <v>28628</v>
      </c>
      <c r="T12" s="20">
        <f aca="true" t="shared" si="5" ref="T12:T18">100*(S12-R12)/R12</f>
        <v>-7.633735561721624</v>
      </c>
      <c r="U12" s="20">
        <f aca="true" t="shared" si="6" ref="U12:U18">100*S12/S$9</f>
        <v>4.762934691826746</v>
      </c>
      <c r="V12" s="3"/>
      <c r="W12" s="46"/>
      <c r="X12" s="46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2:38" ht="15" customHeight="1">
      <c r="B13" s="43" t="s">
        <v>22</v>
      </c>
      <c r="C13" s="121">
        <f t="shared" si="2"/>
        <v>10355</v>
      </c>
      <c r="D13" s="89">
        <v>5650</v>
      </c>
      <c r="E13" s="89">
        <v>4699</v>
      </c>
      <c r="F13" s="89">
        <v>4657</v>
      </c>
      <c r="G13" s="89">
        <v>5</v>
      </c>
      <c r="H13" s="89">
        <v>1</v>
      </c>
      <c r="I13" s="89" t="s">
        <v>104</v>
      </c>
      <c r="J13" s="45"/>
      <c r="L13" s="139" t="s">
        <v>23</v>
      </c>
      <c r="M13" s="140"/>
      <c r="N13" s="19">
        <v>7765</v>
      </c>
      <c r="O13" s="19">
        <v>7036</v>
      </c>
      <c r="P13" s="20">
        <f t="shared" si="3"/>
        <v>-9.388280746941403</v>
      </c>
      <c r="Q13" s="20">
        <f t="shared" si="4"/>
        <v>9.686390043778738</v>
      </c>
      <c r="R13" s="19">
        <v>60147</v>
      </c>
      <c r="S13" s="19">
        <v>56030</v>
      </c>
      <c r="T13" s="20">
        <f t="shared" si="5"/>
        <v>-6.8448966698255935</v>
      </c>
      <c r="U13" s="20">
        <f t="shared" si="6"/>
        <v>9.32189572387357</v>
      </c>
      <c r="V13" s="3"/>
      <c r="W13" s="46"/>
      <c r="X13" s="46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2:38" ht="15" customHeight="1">
      <c r="B14" s="112" t="s">
        <v>24</v>
      </c>
      <c r="C14" s="121">
        <f t="shared" si="2"/>
        <v>111</v>
      </c>
      <c r="D14" s="89" t="s">
        <v>104</v>
      </c>
      <c r="E14" s="89">
        <v>33</v>
      </c>
      <c r="F14" s="89">
        <v>33</v>
      </c>
      <c r="G14" s="89">
        <v>1</v>
      </c>
      <c r="H14" s="89">
        <v>77</v>
      </c>
      <c r="I14" s="89" t="s">
        <v>104</v>
      </c>
      <c r="J14" s="45"/>
      <c r="L14" s="139" t="s">
        <v>25</v>
      </c>
      <c r="M14" s="140"/>
      <c r="N14" s="19">
        <v>2157</v>
      </c>
      <c r="O14" s="19">
        <v>1921</v>
      </c>
      <c r="P14" s="20">
        <f t="shared" si="3"/>
        <v>-10.941121928604543</v>
      </c>
      <c r="Q14" s="20">
        <f t="shared" si="4"/>
        <v>2.6446212726121314</v>
      </c>
      <c r="R14" s="19">
        <v>12326</v>
      </c>
      <c r="S14" s="19">
        <v>10780</v>
      </c>
      <c r="T14" s="20">
        <f t="shared" si="5"/>
        <v>-12.542592893071555</v>
      </c>
      <c r="U14" s="20">
        <f t="shared" si="6"/>
        <v>1.7935041210665195</v>
      </c>
      <c r="V14" s="3"/>
      <c r="W14" s="46"/>
      <c r="X14" s="46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38" ht="15" customHeight="1">
      <c r="B15" s="43" t="s">
        <v>26</v>
      </c>
      <c r="C15" s="121">
        <f t="shared" si="2"/>
        <v>2114</v>
      </c>
      <c r="D15" s="89">
        <v>512</v>
      </c>
      <c r="E15" s="89">
        <v>1326</v>
      </c>
      <c r="F15" s="89">
        <v>1296</v>
      </c>
      <c r="G15" s="89">
        <v>15</v>
      </c>
      <c r="H15" s="89">
        <v>7</v>
      </c>
      <c r="I15" s="89">
        <v>254</v>
      </c>
      <c r="J15" s="44"/>
      <c r="L15" s="139" t="s">
        <v>27</v>
      </c>
      <c r="M15" s="140"/>
      <c r="N15" s="19">
        <v>1579</v>
      </c>
      <c r="O15" s="19">
        <v>1443</v>
      </c>
      <c r="P15" s="20">
        <f t="shared" si="3"/>
        <v>-8.613046231792273</v>
      </c>
      <c r="Q15" s="20">
        <f t="shared" si="4"/>
        <v>1.9865635067044798</v>
      </c>
      <c r="R15" s="19">
        <v>9831</v>
      </c>
      <c r="S15" s="19">
        <v>8955</v>
      </c>
      <c r="T15" s="20">
        <f t="shared" si="5"/>
        <v>-8.910588953310954</v>
      </c>
      <c r="U15" s="20">
        <f t="shared" si="6"/>
        <v>1.4898728575278926</v>
      </c>
      <c r="V15" s="3"/>
      <c r="W15" s="46"/>
      <c r="X15" s="4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2:38" ht="15" customHeight="1">
      <c r="B16" s="43" t="s">
        <v>28</v>
      </c>
      <c r="C16" s="121">
        <f t="shared" si="2"/>
        <v>27299</v>
      </c>
      <c r="D16" s="89">
        <v>15926</v>
      </c>
      <c r="E16" s="89">
        <v>11316</v>
      </c>
      <c r="F16" s="89">
        <v>11046</v>
      </c>
      <c r="G16" s="89">
        <v>27</v>
      </c>
      <c r="H16" s="89">
        <v>29</v>
      </c>
      <c r="I16" s="89">
        <v>1</v>
      </c>
      <c r="J16" s="44"/>
      <c r="L16" s="139" t="s">
        <v>29</v>
      </c>
      <c r="M16" s="140"/>
      <c r="N16" s="19">
        <v>4589</v>
      </c>
      <c r="O16" s="19">
        <v>4010</v>
      </c>
      <c r="P16" s="20">
        <f t="shared" si="3"/>
        <v>-12.61712791457834</v>
      </c>
      <c r="Q16" s="20">
        <f t="shared" si="4"/>
        <v>5.520526446212726</v>
      </c>
      <c r="R16" s="19">
        <v>36188</v>
      </c>
      <c r="S16" s="19">
        <v>30791</v>
      </c>
      <c r="T16" s="20">
        <f t="shared" si="5"/>
        <v>-14.913783574665635</v>
      </c>
      <c r="U16" s="20">
        <f t="shared" si="6"/>
        <v>5.122800129105677</v>
      </c>
      <c r="V16" s="3"/>
      <c r="W16" s="46"/>
      <c r="X16" s="46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2:38" ht="15" customHeight="1">
      <c r="B17" s="43" t="s">
        <v>30</v>
      </c>
      <c r="C17" s="121">
        <f t="shared" si="2"/>
        <v>1245</v>
      </c>
      <c r="D17" s="89">
        <v>235</v>
      </c>
      <c r="E17" s="89">
        <v>1008</v>
      </c>
      <c r="F17" s="89">
        <v>778</v>
      </c>
      <c r="G17" s="89">
        <v>1</v>
      </c>
      <c r="H17" s="89" t="s">
        <v>104</v>
      </c>
      <c r="I17" s="89">
        <v>1</v>
      </c>
      <c r="J17" s="44"/>
      <c r="L17" s="139" t="s">
        <v>31</v>
      </c>
      <c r="M17" s="140"/>
      <c r="N17" s="19">
        <v>1960</v>
      </c>
      <c r="O17" s="19">
        <v>1778</v>
      </c>
      <c r="P17" s="20">
        <f t="shared" si="3"/>
        <v>-9.285714285714286</v>
      </c>
      <c r="Q17" s="20">
        <f t="shared" si="4"/>
        <v>2.4477546187945705</v>
      </c>
      <c r="R17" s="19">
        <v>13129</v>
      </c>
      <c r="S17" s="19">
        <v>11762</v>
      </c>
      <c r="T17" s="20">
        <f t="shared" si="5"/>
        <v>-10.41206489450834</v>
      </c>
      <c r="U17" s="20">
        <f t="shared" si="6"/>
        <v>1.956882696844564</v>
      </c>
      <c r="V17" s="3"/>
      <c r="W17" s="46"/>
      <c r="X17" s="46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2:38" ht="15" customHeight="1">
      <c r="B18" s="43" t="s">
        <v>32</v>
      </c>
      <c r="C18" s="121">
        <f t="shared" si="2"/>
        <v>2248</v>
      </c>
      <c r="D18" s="89">
        <v>1382</v>
      </c>
      <c r="E18" s="89">
        <v>850</v>
      </c>
      <c r="F18" s="89">
        <v>826</v>
      </c>
      <c r="G18" s="89">
        <v>3</v>
      </c>
      <c r="H18" s="89">
        <v>9</v>
      </c>
      <c r="I18" s="89">
        <v>4</v>
      </c>
      <c r="J18" s="44"/>
      <c r="L18" s="139" t="s">
        <v>33</v>
      </c>
      <c r="M18" s="140"/>
      <c r="N18" s="19">
        <v>3062</v>
      </c>
      <c r="O18" s="19">
        <v>3097</v>
      </c>
      <c r="P18" s="20">
        <f t="shared" si="3"/>
        <v>1.1430437622468974</v>
      </c>
      <c r="Q18" s="20">
        <f t="shared" si="4"/>
        <v>4.2636085795313745</v>
      </c>
      <c r="R18" s="19">
        <v>34705</v>
      </c>
      <c r="S18" s="19">
        <v>35250</v>
      </c>
      <c r="T18" s="20">
        <f t="shared" si="5"/>
        <v>1.5703789079383375</v>
      </c>
      <c r="U18" s="20">
        <f t="shared" si="6"/>
        <v>5.864658651910465</v>
      </c>
      <c r="V18" s="3"/>
      <c r="W18" s="46"/>
      <c r="X18" s="46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2:38" ht="15" customHeight="1">
      <c r="B19" s="43" t="s">
        <v>34</v>
      </c>
      <c r="C19" s="121">
        <f t="shared" si="2"/>
        <v>20254</v>
      </c>
      <c r="D19" s="89">
        <v>10122</v>
      </c>
      <c r="E19" s="89">
        <v>8099</v>
      </c>
      <c r="F19" s="89">
        <v>4394</v>
      </c>
      <c r="G19" s="89">
        <v>382</v>
      </c>
      <c r="H19" s="89">
        <v>1569</v>
      </c>
      <c r="I19" s="89">
        <v>82</v>
      </c>
      <c r="J19" s="44"/>
      <c r="L19" s="21"/>
      <c r="M19" s="22"/>
      <c r="N19" s="19"/>
      <c r="O19" s="19"/>
      <c r="P19" s="20"/>
      <c r="Q19" s="20"/>
      <c r="R19" s="19"/>
      <c r="S19" s="19"/>
      <c r="T19" s="20"/>
      <c r="U19" s="20"/>
      <c r="V19" s="3"/>
      <c r="W19" s="46"/>
      <c r="X19" s="46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5" customHeight="1">
      <c r="A20" s="47"/>
      <c r="B20" s="120" t="s">
        <v>35</v>
      </c>
      <c r="C20" s="122">
        <f t="shared" si="2"/>
        <v>613</v>
      </c>
      <c r="D20" s="89" t="s">
        <v>104</v>
      </c>
      <c r="E20" s="89" t="s">
        <v>104</v>
      </c>
      <c r="F20" s="89" t="s">
        <v>104</v>
      </c>
      <c r="G20" s="89" t="s">
        <v>104</v>
      </c>
      <c r="H20" s="89">
        <v>513</v>
      </c>
      <c r="I20" s="89">
        <v>100</v>
      </c>
      <c r="J20" s="48"/>
      <c r="L20" s="139" t="s">
        <v>36</v>
      </c>
      <c r="M20" s="140"/>
      <c r="N20" s="19">
        <f>SUM(N21)</f>
        <v>1091</v>
      </c>
      <c r="O20" s="19">
        <f>SUM(O21)</f>
        <v>957</v>
      </c>
      <c r="P20" s="20">
        <f>100*(O20-N20)/N20</f>
        <v>-12.28230980751604</v>
      </c>
      <c r="Q20" s="20">
        <f>100*O20/O$9</f>
        <v>1.3174922217021394</v>
      </c>
      <c r="R20" s="19">
        <f>SUM(R21)</f>
        <v>5795</v>
      </c>
      <c r="S20" s="19">
        <f>SUM(S21)</f>
        <v>4938</v>
      </c>
      <c r="T20" s="20">
        <f>100*(S20-R20)/R20</f>
        <v>-14.788610871440897</v>
      </c>
      <c r="U20" s="20">
        <f>100*S20/S$9</f>
        <v>0.821551331152734</v>
      </c>
      <c r="V20" s="3"/>
      <c r="W20" s="46"/>
      <c r="X20" s="46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24" ht="15" customHeight="1">
      <c r="A21" s="32" t="s">
        <v>226</v>
      </c>
      <c r="D21" s="49"/>
      <c r="E21" s="49"/>
      <c r="F21" s="49"/>
      <c r="G21" s="49"/>
      <c r="H21" s="49"/>
      <c r="I21" s="49"/>
      <c r="M21" s="50" t="s">
        <v>37</v>
      </c>
      <c r="N21" s="2">
        <v>1091</v>
      </c>
      <c r="O21" s="2">
        <v>957</v>
      </c>
      <c r="P21" s="125">
        <f>100*(O21-N21)/N21</f>
        <v>-12.28230980751604</v>
      </c>
      <c r="Q21" s="125">
        <f>100*O21/O$9</f>
        <v>1.3174922217021394</v>
      </c>
      <c r="R21" s="2">
        <v>5795</v>
      </c>
      <c r="S21" s="2">
        <v>4938</v>
      </c>
      <c r="T21" s="125">
        <f>100*(S21-R21)/R21</f>
        <v>-14.788610871440897</v>
      </c>
      <c r="U21" s="125">
        <f>100*S21/S$9</f>
        <v>0.821551331152734</v>
      </c>
      <c r="W21" s="46"/>
      <c r="X21" s="46"/>
    </row>
    <row r="22" spans="1:24" ht="15" customHeight="1">
      <c r="A22" s="32" t="s">
        <v>227</v>
      </c>
      <c r="D22" s="34"/>
      <c r="E22" s="34"/>
      <c r="F22" s="34"/>
      <c r="G22" s="34"/>
      <c r="H22" s="34"/>
      <c r="I22" s="34"/>
      <c r="M22" s="41"/>
      <c r="N22" s="2"/>
      <c r="O22" s="2"/>
      <c r="P22" s="125"/>
      <c r="Q22" s="125"/>
      <c r="R22" s="2"/>
      <c r="S22" s="2"/>
      <c r="T22" s="125"/>
      <c r="U22" s="125"/>
      <c r="W22" s="46"/>
      <c r="X22" s="46"/>
    </row>
    <row r="23" spans="4:29" ht="15" customHeight="1">
      <c r="D23" s="34"/>
      <c r="E23" s="34"/>
      <c r="F23" s="34"/>
      <c r="G23" s="34"/>
      <c r="H23" s="34"/>
      <c r="I23" s="34"/>
      <c r="L23" s="139" t="s">
        <v>38</v>
      </c>
      <c r="M23" s="140"/>
      <c r="N23" s="19">
        <f>SUM(N24:N27)</f>
        <v>2921</v>
      </c>
      <c r="O23" s="19">
        <f>SUM(O24:O27)</f>
        <v>2861</v>
      </c>
      <c r="P23" s="20">
        <f>100*(O23-N23)/N23</f>
        <v>-2.0540910647038686</v>
      </c>
      <c r="Q23" s="20">
        <f>100*O23/O$9</f>
        <v>3.9387097662380572</v>
      </c>
      <c r="R23" s="19">
        <f>SUM(R24:R27)</f>
        <v>24564</v>
      </c>
      <c r="S23" s="19">
        <v>26056</v>
      </c>
      <c r="T23" s="20">
        <f>100*(S23-R23)/R23</f>
        <v>6.073929327471096</v>
      </c>
      <c r="U23" s="20">
        <f>100*S23/S$9</f>
        <v>4.335022576856144</v>
      </c>
      <c r="V23" s="3"/>
      <c r="W23" s="46"/>
      <c r="X23" s="46"/>
      <c r="Y23" s="3"/>
      <c r="Z23" s="3"/>
      <c r="AA23" s="3"/>
      <c r="AB23" s="3"/>
      <c r="AC23" s="3"/>
    </row>
    <row r="24" spans="13:24" ht="15" customHeight="1">
      <c r="M24" s="50" t="s">
        <v>39</v>
      </c>
      <c r="N24" s="2">
        <v>886</v>
      </c>
      <c r="O24" s="2">
        <v>828</v>
      </c>
      <c r="P24" s="125">
        <f>100*(O24-N24)/N24</f>
        <v>-6.54627539503386</v>
      </c>
      <c r="Q24" s="125">
        <f>100*O24/O$9</f>
        <v>1.1398992263002836</v>
      </c>
      <c r="R24" s="2">
        <v>8231</v>
      </c>
      <c r="S24" s="2">
        <v>8002</v>
      </c>
      <c r="T24" s="125">
        <f>100*(S24-R24)/R24</f>
        <v>-2.782164986028429</v>
      </c>
      <c r="U24" s="125">
        <f>100*S24/S$9</f>
        <v>1.331319107307448</v>
      </c>
      <c r="W24" s="46"/>
      <c r="X24" s="46"/>
    </row>
    <row r="25" spans="13:24" ht="15" customHeight="1">
      <c r="M25" s="50" t="s">
        <v>40</v>
      </c>
      <c r="N25" s="2">
        <v>1118</v>
      </c>
      <c r="O25" s="2">
        <v>1103</v>
      </c>
      <c r="P25" s="125">
        <f>100*(O25-N25)/N25</f>
        <v>-1.3416815742397137</v>
      </c>
      <c r="Q25" s="125">
        <f>100*O25/O$9</f>
        <v>1.5184889451802086</v>
      </c>
      <c r="R25" s="2">
        <v>6989</v>
      </c>
      <c r="S25" s="2">
        <v>7175</v>
      </c>
      <c r="T25" s="125">
        <f>100*(S25-R25)/R25</f>
        <v>2.661324939190156</v>
      </c>
      <c r="U25" s="125">
        <f>100*S25/S$9</f>
        <v>1.1937283922683002</v>
      </c>
      <c r="W25" s="46"/>
      <c r="X25" s="46"/>
    </row>
    <row r="26" spans="13:24" ht="15" customHeight="1">
      <c r="M26" s="50" t="s">
        <v>41</v>
      </c>
      <c r="N26" s="2">
        <v>673</v>
      </c>
      <c r="O26" s="2">
        <v>639</v>
      </c>
      <c r="P26" s="125">
        <f>100*(O26-N26)/N26</f>
        <v>-5.052005943536404</v>
      </c>
      <c r="Q26" s="125">
        <f>100*O26/O$9</f>
        <v>0.8797048376882624</v>
      </c>
      <c r="R26" s="2">
        <v>6480</v>
      </c>
      <c r="S26" s="2">
        <v>6806</v>
      </c>
      <c r="T26" s="125">
        <f>100*(S26-R26)/R26</f>
        <v>5.030864197530864</v>
      </c>
      <c r="U26" s="125">
        <f>100*S26/S$9</f>
        <v>1.1323366463802162</v>
      </c>
      <c r="W26" s="46"/>
      <c r="X26" s="46"/>
    </row>
    <row r="27" spans="1:24" ht="18" customHeight="1">
      <c r="A27" s="17"/>
      <c r="B27" s="28" t="s">
        <v>273</v>
      </c>
      <c r="C27" s="17"/>
      <c r="D27" s="17"/>
      <c r="E27" s="17"/>
      <c r="F27" s="17"/>
      <c r="G27" s="17"/>
      <c r="H27" s="17"/>
      <c r="I27" s="17"/>
      <c r="J27" s="9"/>
      <c r="M27" s="50" t="s">
        <v>42</v>
      </c>
      <c r="N27" s="2">
        <v>244</v>
      </c>
      <c r="O27" s="2">
        <v>291</v>
      </c>
      <c r="P27" s="125">
        <f>100*(O27-N27)/N27</f>
        <v>19.262295081967213</v>
      </c>
      <c r="Q27" s="125">
        <f>100*O27/O$9</f>
        <v>0.40061675706930255</v>
      </c>
      <c r="R27" s="2">
        <v>2864</v>
      </c>
      <c r="S27" s="2">
        <v>4073</v>
      </c>
      <c r="T27" s="125">
        <f>100*(S27-R27)/R27</f>
        <v>42.21368715083799</v>
      </c>
      <c r="U27" s="125">
        <f>100*S27/S$9</f>
        <v>0.6776384309001794</v>
      </c>
      <c r="W27" s="46"/>
      <c r="X27" s="46"/>
    </row>
    <row r="28" spans="9:24" ht="18" customHeight="1" thickBot="1">
      <c r="I28" s="51" t="s">
        <v>43</v>
      </c>
      <c r="J28" s="51"/>
      <c r="M28" s="41"/>
      <c r="N28" s="2"/>
      <c r="O28" s="2"/>
      <c r="P28" s="125"/>
      <c r="Q28" s="125"/>
      <c r="R28" s="2"/>
      <c r="S28" s="2"/>
      <c r="T28" s="125"/>
      <c r="U28" s="125"/>
      <c r="W28" s="46"/>
      <c r="X28" s="46"/>
    </row>
    <row r="29" spans="1:24" ht="15" customHeight="1">
      <c r="A29" s="162" t="s">
        <v>3</v>
      </c>
      <c r="B29" s="163"/>
      <c r="C29" s="166" t="s">
        <v>66</v>
      </c>
      <c r="D29" s="169" t="s">
        <v>228</v>
      </c>
      <c r="E29" s="170"/>
      <c r="F29" s="170"/>
      <c r="G29" s="171"/>
      <c r="H29" s="135" t="s">
        <v>259</v>
      </c>
      <c r="I29" s="33"/>
      <c r="J29" s="34"/>
      <c r="L29" s="139" t="s">
        <v>44</v>
      </c>
      <c r="M29" s="140"/>
      <c r="N29" s="19">
        <f>SUM(N30:N37)</f>
        <v>4569</v>
      </c>
      <c r="O29" s="19">
        <f>SUM(O30:O37)</f>
        <v>4490</v>
      </c>
      <c r="P29" s="20">
        <f>100*(O29-N29)/N29</f>
        <v>-1.7290435543882687</v>
      </c>
      <c r="Q29" s="20">
        <f>100*O29/O$9</f>
        <v>6.18133759189405</v>
      </c>
      <c r="R29" s="19">
        <f>SUM(R30:R37)</f>
        <v>39255</v>
      </c>
      <c r="S29" s="19">
        <f>SUM(S30:S37)</f>
        <v>40578</v>
      </c>
      <c r="T29" s="20">
        <f>100*(S29-R29)/R29</f>
        <v>3.3702713030187237</v>
      </c>
      <c r="U29" s="20">
        <f>100*S29/S$9</f>
        <v>6.751095568148165</v>
      </c>
      <c r="W29" s="46"/>
      <c r="X29" s="46"/>
    </row>
    <row r="30" spans="1:24" ht="15" customHeight="1">
      <c r="A30" s="138"/>
      <c r="B30" s="164"/>
      <c r="C30" s="167"/>
      <c r="D30" s="175" t="s">
        <v>9</v>
      </c>
      <c r="E30" s="158" t="s">
        <v>10</v>
      </c>
      <c r="F30" s="36"/>
      <c r="G30" s="177" t="s">
        <v>79</v>
      </c>
      <c r="H30" s="136"/>
      <c r="I30" s="37" t="s">
        <v>11</v>
      </c>
      <c r="J30" s="37"/>
      <c r="M30" s="50" t="s">
        <v>45</v>
      </c>
      <c r="N30" s="2">
        <v>759</v>
      </c>
      <c r="O30" s="2">
        <v>724</v>
      </c>
      <c r="P30" s="125">
        <f>100*(O30-N30)/N30</f>
        <v>-4.61133069828722</v>
      </c>
      <c r="Q30" s="125">
        <f>100*O30/O$9</f>
        <v>0.9967234780693301</v>
      </c>
      <c r="R30" s="2">
        <v>4749</v>
      </c>
      <c r="S30" s="2">
        <v>4463</v>
      </c>
      <c r="T30" s="125">
        <f>100*(S30-R30)/R30</f>
        <v>-6.0223204885239</v>
      </c>
      <c r="U30" s="125">
        <f>100*S30/S$9</f>
        <v>0.7425240159851462</v>
      </c>
      <c r="W30" s="46"/>
      <c r="X30" s="46"/>
    </row>
    <row r="31" spans="1:24" ht="15" customHeight="1">
      <c r="A31" s="147"/>
      <c r="B31" s="165"/>
      <c r="C31" s="168"/>
      <c r="D31" s="176"/>
      <c r="E31" s="159"/>
      <c r="F31" s="38" t="s">
        <v>80</v>
      </c>
      <c r="G31" s="178"/>
      <c r="H31" s="137"/>
      <c r="I31" s="39"/>
      <c r="J31" s="40"/>
      <c r="M31" s="50" t="s">
        <v>46</v>
      </c>
      <c r="N31" s="2">
        <v>1086</v>
      </c>
      <c r="O31" s="2">
        <v>934</v>
      </c>
      <c r="P31" s="125">
        <f aca="true" t="shared" si="7" ref="P31:P37">100*(O31-N31)/N31</f>
        <v>-13.996316758747698</v>
      </c>
      <c r="Q31" s="125">
        <f aca="true" t="shared" si="8" ref="Q31:Q37">100*O31/O$9</f>
        <v>1.2858283543049094</v>
      </c>
      <c r="R31" s="2">
        <v>9695</v>
      </c>
      <c r="S31" s="2">
        <v>9761</v>
      </c>
      <c r="T31" s="125">
        <f aca="true" t="shared" si="9" ref="T31:T37">100*(S31-R31)/R31</f>
        <v>0.6807632800412584</v>
      </c>
      <c r="U31" s="125">
        <f aca="true" t="shared" si="10" ref="U31:U37">100*S31/S$9</f>
        <v>1.6239697333701573</v>
      </c>
      <c r="W31" s="46"/>
      <c r="X31" s="46"/>
    </row>
    <row r="32" spans="1:24" ht="15" customHeight="1">
      <c r="A32" s="154" t="s">
        <v>14</v>
      </c>
      <c r="B32" s="155"/>
      <c r="C32" s="19">
        <f>SUM(C33:C34)</f>
        <v>601058</v>
      </c>
      <c r="D32" s="19">
        <f aca="true" t="shared" si="11" ref="D32:I32">SUM(D33:D34)</f>
        <v>107413</v>
      </c>
      <c r="E32" s="19">
        <f t="shared" si="11"/>
        <v>433139</v>
      </c>
      <c r="F32" s="19">
        <f t="shared" si="11"/>
        <v>378375</v>
      </c>
      <c r="G32" s="19">
        <f t="shared" si="11"/>
        <v>1413</v>
      </c>
      <c r="H32" s="19">
        <f t="shared" si="11"/>
        <v>42146</v>
      </c>
      <c r="I32" s="19">
        <f t="shared" si="11"/>
        <v>16947</v>
      </c>
      <c r="J32" s="6"/>
      <c r="M32" s="50" t="s">
        <v>47</v>
      </c>
      <c r="N32" s="2">
        <v>2187</v>
      </c>
      <c r="O32" s="2">
        <v>2321</v>
      </c>
      <c r="P32" s="125">
        <f t="shared" si="7"/>
        <v>6.127114769090078</v>
      </c>
      <c r="Q32" s="125">
        <f t="shared" si="8"/>
        <v>3.195297227346568</v>
      </c>
      <c r="R32" s="2">
        <v>21218</v>
      </c>
      <c r="S32" s="2">
        <v>23156</v>
      </c>
      <c r="T32" s="125">
        <f t="shared" si="9"/>
        <v>9.13375435950608</v>
      </c>
      <c r="U32" s="125">
        <f t="shared" si="10"/>
        <v>3.852540021096134</v>
      </c>
      <c r="W32" s="46"/>
      <c r="X32" s="46"/>
    </row>
    <row r="33" spans="1:24" ht="15" customHeight="1">
      <c r="A33" s="156" t="s">
        <v>15</v>
      </c>
      <c r="B33" s="157"/>
      <c r="C33" s="2">
        <f>SUM(D33,E33,G33,H33,I33)</f>
        <v>2667</v>
      </c>
      <c r="D33" s="89" t="s">
        <v>104</v>
      </c>
      <c r="E33" s="89">
        <v>2385</v>
      </c>
      <c r="F33" s="89">
        <v>1704</v>
      </c>
      <c r="G33" s="89">
        <v>216</v>
      </c>
      <c r="H33" s="89">
        <v>51</v>
      </c>
      <c r="I33" s="89">
        <v>15</v>
      </c>
      <c r="J33" s="44"/>
      <c r="M33" s="50" t="s">
        <v>48</v>
      </c>
      <c r="N33" s="2">
        <v>81</v>
      </c>
      <c r="O33" s="2">
        <v>82</v>
      </c>
      <c r="P33" s="125">
        <f t="shared" si="7"/>
        <v>1.2345679012345678</v>
      </c>
      <c r="Q33" s="125">
        <f t="shared" si="8"/>
        <v>0.11288857072055948</v>
      </c>
      <c r="R33" s="2">
        <v>477</v>
      </c>
      <c r="S33" s="2">
        <v>447</v>
      </c>
      <c r="T33" s="125">
        <f t="shared" si="9"/>
        <v>-6.289308176100629</v>
      </c>
      <c r="U33" s="125">
        <f t="shared" si="10"/>
        <v>0.07436886290507738</v>
      </c>
      <c r="W33" s="46"/>
      <c r="X33" s="46"/>
    </row>
    <row r="34" spans="1:24" ht="15" customHeight="1">
      <c r="A34" s="156" t="s">
        <v>17</v>
      </c>
      <c r="B34" s="157"/>
      <c r="C34" s="2">
        <f>SUM(C35:C44)</f>
        <v>598391</v>
      </c>
      <c r="D34" s="2">
        <f aca="true" t="shared" si="12" ref="D34:I34">SUM(D35:D44)</f>
        <v>107413</v>
      </c>
      <c r="E34" s="2">
        <f t="shared" si="12"/>
        <v>430754</v>
      </c>
      <c r="F34" s="2">
        <f t="shared" si="12"/>
        <v>376671</v>
      </c>
      <c r="G34" s="2">
        <f t="shared" si="12"/>
        <v>1197</v>
      </c>
      <c r="H34" s="2">
        <f t="shared" si="12"/>
        <v>42095</v>
      </c>
      <c r="I34" s="2">
        <f t="shared" si="12"/>
        <v>16932</v>
      </c>
      <c r="J34" s="44"/>
      <c r="M34" s="50" t="s">
        <v>49</v>
      </c>
      <c r="N34" s="2">
        <v>94</v>
      </c>
      <c r="O34" s="2">
        <v>90</v>
      </c>
      <c r="P34" s="125">
        <f t="shared" si="7"/>
        <v>-4.25531914893617</v>
      </c>
      <c r="Q34" s="125">
        <f t="shared" si="8"/>
        <v>0.12390208981524822</v>
      </c>
      <c r="R34" s="2">
        <v>751</v>
      </c>
      <c r="S34" s="2">
        <v>700</v>
      </c>
      <c r="T34" s="125">
        <f t="shared" si="9"/>
        <v>-6.790945406125166</v>
      </c>
      <c r="U34" s="125">
        <f t="shared" si="10"/>
        <v>0.116461306562761</v>
      </c>
      <c r="W34" s="46"/>
      <c r="X34" s="46"/>
    </row>
    <row r="35" spans="2:24" ht="15" customHeight="1">
      <c r="B35" s="43" t="s">
        <v>18</v>
      </c>
      <c r="C35" s="121">
        <f>SUM(D35,E35,G35,H35,I35)</f>
        <v>475</v>
      </c>
      <c r="D35" s="123">
        <v>21</v>
      </c>
      <c r="E35" s="123">
        <v>454</v>
      </c>
      <c r="F35" s="123">
        <v>452</v>
      </c>
      <c r="G35" s="123" t="s">
        <v>104</v>
      </c>
      <c r="H35" s="123" t="s">
        <v>104</v>
      </c>
      <c r="I35" s="123" t="s">
        <v>104</v>
      </c>
      <c r="J35" s="52"/>
      <c r="M35" s="50" t="s">
        <v>50</v>
      </c>
      <c r="N35" s="2">
        <v>137</v>
      </c>
      <c r="O35" s="2">
        <v>130</v>
      </c>
      <c r="P35" s="125">
        <f t="shared" si="7"/>
        <v>-5.109489051094891</v>
      </c>
      <c r="Q35" s="125">
        <f t="shared" si="8"/>
        <v>0.17896968528869187</v>
      </c>
      <c r="R35" s="2">
        <v>910</v>
      </c>
      <c r="S35" s="2">
        <v>747</v>
      </c>
      <c r="T35" s="125">
        <f t="shared" si="9"/>
        <v>-17.912087912087912</v>
      </c>
      <c r="U35" s="125">
        <f t="shared" si="10"/>
        <v>0.12428085143197495</v>
      </c>
      <c r="W35" s="46"/>
      <c r="X35" s="46"/>
    </row>
    <row r="36" spans="2:24" ht="15" customHeight="1">
      <c r="B36" s="43" t="s">
        <v>20</v>
      </c>
      <c r="C36" s="121">
        <f aca="true" t="shared" si="13" ref="C36:C44">SUM(D36,E36,G36,H36,I36)</f>
        <v>57678</v>
      </c>
      <c r="D36" s="123">
        <v>11359</v>
      </c>
      <c r="E36" s="123">
        <v>46315</v>
      </c>
      <c r="F36" s="123">
        <v>46312</v>
      </c>
      <c r="G36" s="123">
        <v>4</v>
      </c>
      <c r="H36" s="123" t="s">
        <v>104</v>
      </c>
      <c r="I36" s="123" t="s">
        <v>104</v>
      </c>
      <c r="J36" s="52"/>
      <c r="M36" s="50" t="s">
        <v>51</v>
      </c>
      <c r="N36" s="2">
        <v>82</v>
      </c>
      <c r="O36" s="2">
        <v>80</v>
      </c>
      <c r="P36" s="125">
        <f t="shared" si="7"/>
        <v>-2.4390243902439024</v>
      </c>
      <c r="Q36" s="125">
        <f t="shared" si="8"/>
        <v>0.1101351909468873</v>
      </c>
      <c r="R36" s="2">
        <v>605</v>
      </c>
      <c r="S36" s="2">
        <v>511</v>
      </c>
      <c r="T36" s="125">
        <f t="shared" si="9"/>
        <v>-15.537190082644628</v>
      </c>
      <c r="U36" s="125">
        <f t="shared" si="10"/>
        <v>0.08501675379081552</v>
      </c>
      <c r="W36" s="46"/>
      <c r="X36" s="46"/>
    </row>
    <row r="37" spans="2:24" ht="15" customHeight="1">
      <c r="B37" s="43" t="s">
        <v>22</v>
      </c>
      <c r="C37" s="121">
        <f t="shared" si="13"/>
        <v>117557</v>
      </c>
      <c r="D37" s="123">
        <v>15698</v>
      </c>
      <c r="E37" s="123">
        <v>101820</v>
      </c>
      <c r="F37" s="123">
        <v>101189</v>
      </c>
      <c r="G37" s="123">
        <v>39</v>
      </c>
      <c r="H37" s="123" t="s">
        <v>104</v>
      </c>
      <c r="I37" s="123" t="s">
        <v>104</v>
      </c>
      <c r="J37" s="52"/>
      <c r="M37" s="50" t="s">
        <v>52</v>
      </c>
      <c r="N37" s="2">
        <v>143</v>
      </c>
      <c r="O37" s="2">
        <v>129</v>
      </c>
      <c r="P37" s="125">
        <f t="shared" si="7"/>
        <v>-9.79020979020979</v>
      </c>
      <c r="Q37" s="125">
        <f t="shared" si="8"/>
        <v>0.17759299540185577</v>
      </c>
      <c r="R37" s="2">
        <v>850</v>
      </c>
      <c r="S37" s="2">
        <v>793</v>
      </c>
      <c r="T37" s="125">
        <f t="shared" si="9"/>
        <v>-6.705882352941177</v>
      </c>
      <c r="U37" s="125">
        <f t="shared" si="10"/>
        <v>0.13193402300609924</v>
      </c>
      <c r="W37" s="46"/>
      <c r="X37" s="46"/>
    </row>
    <row r="38" spans="2:24" ht="15" customHeight="1">
      <c r="B38" s="113" t="s">
        <v>24</v>
      </c>
      <c r="C38" s="121">
        <f t="shared" si="13"/>
        <v>2707</v>
      </c>
      <c r="D38" s="123" t="s">
        <v>104</v>
      </c>
      <c r="E38" s="123">
        <v>1596</v>
      </c>
      <c r="F38" s="123">
        <v>1596</v>
      </c>
      <c r="G38" s="123">
        <v>13</v>
      </c>
      <c r="H38" s="123">
        <v>1098</v>
      </c>
      <c r="I38" s="123" t="s">
        <v>104</v>
      </c>
      <c r="J38" s="52"/>
      <c r="M38" s="41"/>
      <c r="N38" s="2"/>
      <c r="O38" s="2"/>
      <c r="P38" s="125"/>
      <c r="Q38" s="125"/>
      <c r="R38" s="2"/>
      <c r="S38" s="2"/>
      <c r="T38" s="125"/>
      <c r="U38" s="125"/>
      <c r="W38" s="46"/>
      <c r="X38" s="46"/>
    </row>
    <row r="39" spans="2:24" ht="15" customHeight="1">
      <c r="B39" s="43" t="s">
        <v>26</v>
      </c>
      <c r="C39" s="121">
        <f t="shared" si="13"/>
        <v>34359</v>
      </c>
      <c r="D39" s="123">
        <v>910</v>
      </c>
      <c r="E39" s="123">
        <v>29457</v>
      </c>
      <c r="F39" s="123">
        <v>29299</v>
      </c>
      <c r="G39" s="123">
        <v>61</v>
      </c>
      <c r="H39" s="123">
        <v>57</v>
      </c>
      <c r="I39" s="123">
        <v>3874</v>
      </c>
      <c r="J39" s="44"/>
      <c r="L39" s="139" t="s">
        <v>53</v>
      </c>
      <c r="M39" s="140"/>
      <c r="N39" s="19">
        <f>SUM(N40:N44)</f>
        <v>4981</v>
      </c>
      <c r="O39" s="19">
        <f>SUM(O40:O44)</f>
        <v>4630</v>
      </c>
      <c r="P39" s="20">
        <f aca="true" t="shared" si="14" ref="P39:P44">100*(O39-N39)/N39</f>
        <v>-7.046777755470789</v>
      </c>
      <c r="Q39" s="20">
        <f aca="true" t="shared" si="15" ref="Q39:Q44">100*O39/O$9</f>
        <v>6.374074176051103</v>
      </c>
      <c r="R39" s="19">
        <f>SUM(R40:R44)</f>
        <v>35345</v>
      </c>
      <c r="S39" s="19">
        <f>SUM(S40:S44)</f>
        <v>32164</v>
      </c>
      <c r="T39" s="20">
        <f aca="true" t="shared" si="16" ref="T39:T44">100*(S39-R39)/R39</f>
        <v>-8.999858537275427</v>
      </c>
      <c r="U39" s="20">
        <f aca="true" t="shared" si="17" ref="U39:U44">100*S39/S$9</f>
        <v>5.351230663263778</v>
      </c>
      <c r="W39" s="46"/>
      <c r="X39" s="46"/>
    </row>
    <row r="40" spans="2:24" ht="15" customHeight="1">
      <c r="B40" s="43" t="s">
        <v>28</v>
      </c>
      <c r="C40" s="121">
        <f t="shared" si="13"/>
        <v>169211</v>
      </c>
      <c r="D40" s="123">
        <v>49398</v>
      </c>
      <c r="E40" s="123">
        <v>119385</v>
      </c>
      <c r="F40" s="123">
        <v>116293</v>
      </c>
      <c r="G40" s="123">
        <v>86</v>
      </c>
      <c r="H40" s="123">
        <v>340</v>
      </c>
      <c r="I40" s="123">
        <v>2</v>
      </c>
      <c r="J40" s="44"/>
      <c r="M40" s="50" t="s">
        <v>54</v>
      </c>
      <c r="N40" s="2">
        <v>1312</v>
      </c>
      <c r="O40" s="2">
        <v>1270</v>
      </c>
      <c r="P40" s="125">
        <f t="shared" si="14"/>
        <v>-3.201219512195122</v>
      </c>
      <c r="Q40" s="125">
        <f t="shared" si="15"/>
        <v>1.748396156281836</v>
      </c>
      <c r="R40" s="2">
        <v>9527</v>
      </c>
      <c r="S40" s="2">
        <v>9644</v>
      </c>
      <c r="T40" s="125">
        <f t="shared" si="16"/>
        <v>1.228088590322242</v>
      </c>
      <c r="U40" s="125">
        <f t="shared" si="17"/>
        <v>1.6045040578446672</v>
      </c>
      <c r="W40" s="46"/>
      <c r="X40" s="46"/>
    </row>
    <row r="41" spans="2:24" ht="15" customHeight="1">
      <c r="B41" s="43" t="s">
        <v>30</v>
      </c>
      <c r="C41" s="121">
        <f t="shared" si="13"/>
        <v>16040</v>
      </c>
      <c r="D41" s="123">
        <v>394</v>
      </c>
      <c r="E41" s="123">
        <v>15389</v>
      </c>
      <c r="F41" s="123">
        <v>11780</v>
      </c>
      <c r="G41" s="123">
        <v>1</v>
      </c>
      <c r="H41" s="123" t="s">
        <v>104</v>
      </c>
      <c r="I41" s="123">
        <v>256</v>
      </c>
      <c r="J41" s="44"/>
      <c r="M41" s="50" t="s">
        <v>55</v>
      </c>
      <c r="N41" s="2">
        <v>1042</v>
      </c>
      <c r="O41" s="2">
        <v>903</v>
      </c>
      <c r="P41" s="125">
        <f t="shared" si="14"/>
        <v>-13.339731285988483</v>
      </c>
      <c r="Q41" s="125">
        <f t="shared" si="15"/>
        <v>1.2431509678129904</v>
      </c>
      <c r="R41" s="2">
        <v>5286</v>
      </c>
      <c r="S41" s="2">
        <v>5109</v>
      </c>
      <c r="T41" s="125">
        <f t="shared" si="16"/>
        <v>-3.348467650397276</v>
      </c>
      <c r="U41" s="125">
        <f t="shared" si="17"/>
        <v>0.8500011646130656</v>
      </c>
      <c r="W41" s="46"/>
      <c r="X41" s="46"/>
    </row>
    <row r="42" spans="2:24" ht="15" customHeight="1">
      <c r="B42" s="43" t="s">
        <v>32</v>
      </c>
      <c r="C42" s="121">
        <f t="shared" si="13"/>
        <v>5915</v>
      </c>
      <c r="D42" s="123">
        <v>2083</v>
      </c>
      <c r="E42" s="123">
        <v>3793</v>
      </c>
      <c r="F42" s="123">
        <v>3730</v>
      </c>
      <c r="G42" s="123">
        <v>8</v>
      </c>
      <c r="H42" s="123">
        <v>30</v>
      </c>
      <c r="I42" s="123">
        <v>1</v>
      </c>
      <c r="J42" s="44"/>
      <c r="M42" s="50" t="s">
        <v>56</v>
      </c>
      <c r="N42" s="2">
        <v>885</v>
      </c>
      <c r="O42" s="2">
        <v>760</v>
      </c>
      <c r="P42" s="125">
        <f t="shared" si="14"/>
        <v>-14.124293785310735</v>
      </c>
      <c r="Q42" s="125">
        <f t="shared" si="15"/>
        <v>1.0462843139954294</v>
      </c>
      <c r="R42" s="2">
        <v>4738</v>
      </c>
      <c r="S42" s="2">
        <v>4143</v>
      </c>
      <c r="T42" s="125">
        <f t="shared" si="16"/>
        <v>-12.558041367665682</v>
      </c>
      <c r="U42" s="125">
        <f t="shared" si="17"/>
        <v>0.6892845615564555</v>
      </c>
      <c r="W42" s="46"/>
      <c r="X42" s="46"/>
    </row>
    <row r="43" spans="2:24" ht="15" customHeight="1">
      <c r="B43" s="43" t="s">
        <v>34</v>
      </c>
      <c r="C43" s="121">
        <f t="shared" si="13"/>
        <v>174415</v>
      </c>
      <c r="D43" s="123">
        <v>27550</v>
      </c>
      <c r="E43" s="123">
        <v>112545</v>
      </c>
      <c r="F43" s="123">
        <v>66020</v>
      </c>
      <c r="G43" s="123">
        <v>985</v>
      </c>
      <c r="H43" s="123">
        <v>26965</v>
      </c>
      <c r="I43" s="123">
        <v>6370</v>
      </c>
      <c r="J43" s="44"/>
      <c r="M43" s="50" t="s">
        <v>57</v>
      </c>
      <c r="N43" s="2">
        <v>716</v>
      </c>
      <c r="O43" s="2">
        <v>629</v>
      </c>
      <c r="P43" s="125">
        <f t="shared" si="14"/>
        <v>-12.150837988826815</v>
      </c>
      <c r="Q43" s="125">
        <f t="shared" si="15"/>
        <v>0.8659379388199014</v>
      </c>
      <c r="R43" s="2">
        <v>8698</v>
      </c>
      <c r="S43" s="2">
        <v>5957</v>
      </c>
      <c r="T43" s="125">
        <f t="shared" si="16"/>
        <v>-31.51299149229708</v>
      </c>
      <c r="U43" s="125">
        <f t="shared" si="17"/>
        <v>0.9910857188490961</v>
      </c>
      <c r="W43" s="46"/>
      <c r="X43" s="46"/>
    </row>
    <row r="44" spans="1:24" ht="15" customHeight="1">
      <c r="A44" s="47"/>
      <c r="B44" s="120" t="s">
        <v>35</v>
      </c>
      <c r="C44" s="122">
        <f t="shared" si="13"/>
        <v>20034</v>
      </c>
      <c r="D44" s="124" t="s">
        <v>104</v>
      </c>
      <c r="E44" s="124" t="s">
        <v>104</v>
      </c>
      <c r="F44" s="124" t="s">
        <v>104</v>
      </c>
      <c r="G44" s="124" t="s">
        <v>104</v>
      </c>
      <c r="H44" s="124">
        <v>13605</v>
      </c>
      <c r="I44" s="124">
        <v>6429</v>
      </c>
      <c r="J44" s="48"/>
      <c r="M44" s="50" t="s">
        <v>58</v>
      </c>
      <c r="N44" s="2">
        <v>1026</v>
      </c>
      <c r="O44" s="2">
        <v>1068</v>
      </c>
      <c r="P44" s="125">
        <f t="shared" si="14"/>
        <v>4.093567251461988</v>
      </c>
      <c r="Q44" s="125">
        <f t="shared" si="15"/>
        <v>1.4703047991409455</v>
      </c>
      <c r="R44" s="2">
        <v>7096</v>
      </c>
      <c r="S44" s="2">
        <v>7311</v>
      </c>
      <c r="T44" s="125">
        <f t="shared" si="16"/>
        <v>3.0298759864712514</v>
      </c>
      <c r="U44" s="125">
        <f t="shared" si="17"/>
        <v>1.2163551604004939</v>
      </c>
      <c r="W44" s="46"/>
      <c r="X44" s="46"/>
    </row>
    <row r="45" spans="1:24" ht="15" customHeight="1">
      <c r="A45" s="32" t="s">
        <v>226</v>
      </c>
      <c r="M45" s="41"/>
      <c r="N45" s="2"/>
      <c r="O45" s="2"/>
      <c r="P45" s="125"/>
      <c r="Q45" s="125"/>
      <c r="R45" s="2"/>
      <c r="S45" s="2"/>
      <c r="T45" s="2"/>
      <c r="U45" s="2"/>
      <c r="W45" s="46"/>
      <c r="X45" s="46"/>
    </row>
    <row r="46" spans="1:24" ht="15" customHeight="1">
      <c r="A46" s="32" t="s">
        <v>227</v>
      </c>
      <c r="L46" s="139" t="s">
        <v>59</v>
      </c>
      <c r="M46" s="140"/>
      <c r="N46" s="19">
        <f>SUM(N47:N50)</f>
        <v>2490</v>
      </c>
      <c r="O46" s="19">
        <f>SUM(O47:O50)</f>
        <v>2302</v>
      </c>
      <c r="P46" s="20">
        <f>100*(O46-N46)/N46</f>
        <v>-7.550200803212851</v>
      </c>
      <c r="Q46" s="20">
        <f>100*O46/O$9</f>
        <v>3.1691401194966824</v>
      </c>
      <c r="R46" s="19">
        <f>SUM(R47:R50)</f>
        <v>17918</v>
      </c>
      <c r="S46" s="19">
        <f>SUM(S47:S50)</f>
        <v>16517</v>
      </c>
      <c r="T46" s="20">
        <f>100*(S46-R46)/R46</f>
        <v>-7.818953008148231</v>
      </c>
      <c r="U46" s="20">
        <f>100*S46/S$9</f>
        <v>2.7479877149958907</v>
      </c>
      <c r="W46" s="46"/>
      <c r="X46" s="46"/>
    </row>
    <row r="47" spans="13:24" ht="15" customHeight="1">
      <c r="M47" s="50" t="s">
        <v>60</v>
      </c>
      <c r="N47" s="2">
        <v>667</v>
      </c>
      <c r="O47" s="2">
        <v>613</v>
      </c>
      <c r="P47" s="125">
        <f>100*(O47-N47)/N47</f>
        <v>-8.095952023988007</v>
      </c>
      <c r="Q47" s="125">
        <f>100*O47/O$9</f>
        <v>0.843910900630524</v>
      </c>
      <c r="R47" s="2">
        <v>3883</v>
      </c>
      <c r="S47" s="2">
        <v>3212</v>
      </c>
      <c r="T47" s="125">
        <f>100*(S47-R47)/R47</f>
        <v>-17.28045325779037</v>
      </c>
      <c r="U47" s="125">
        <f>100*S47/S$9</f>
        <v>0.5343910238279833</v>
      </c>
      <c r="W47" s="46"/>
      <c r="X47" s="46"/>
    </row>
    <row r="48" spans="13:24" ht="15" customHeight="1">
      <c r="M48" s="50" t="s">
        <v>61</v>
      </c>
      <c r="N48" s="2">
        <v>369</v>
      </c>
      <c r="O48" s="2">
        <v>319</v>
      </c>
      <c r="P48" s="125">
        <f>100*(O48-N48)/N48</f>
        <v>-13.550135501355014</v>
      </c>
      <c r="Q48" s="125">
        <f>100*O48/O$9</f>
        <v>0.4391640739007131</v>
      </c>
      <c r="R48" s="2">
        <v>3002</v>
      </c>
      <c r="S48" s="2">
        <v>2678</v>
      </c>
      <c r="T48" s="125">
        <f>100*(S48-R48)/R48</f>
        <v>-10.792804796802132</v>
      </c>
      <c r="U48" s="125">
        <f>100*S48/S$9</f>
        <v>0.44554768425010566</v>
      </c>
      <c r="W48" s="46"/>
      <c r="X48" s="46"/>
    </row>
    <row r="49" spans="13:24" ht="15" customHeight="1">
      <c r="M49" s="50" t="s">
        <v>62</v>
      </c>
      <c r="N49" s="2">
        <v>992</v>
      </c>
      <c r="O49" s="2">
        <v>951</v>
      </c>
      <c r="P49" s="125">
        <f>100*(O49-N49)/N49</f>
        <v>-4.133064516129032</v>
      </c>
      <c r="Q49" s="125">
        <f>100*O49/O$9</f>
        <v>1.3092320823811228</v>
      </c>
      <c r="R49" s="2">
        <v>7839</v>
      </c>
      <c r="S49" s="2">
        <v>7609</v>
      </c>
      <c r="T49" s="125">
        <f>100*(S49-R49)/R49</f>
        <v>-2.934047710167113</v>
      </c>
      <c r="U49" s="125">
        <f>100*S49/S$9</f>
        <v>1.265934402337212</v>
      </c>
      <c r="W49" s="46"/>
      <c r="X49" s="46"/>
    </row>
    <row r="50" spans="13:24" ht="15" customHeight="1">
      <c r="M50" s="50" t="s">
        <v>63</v>
      </c>
      <c r="N50" s="2">
        <v>462</v>
      </c>
      <c r="O50" s="2">
        <v>419</v>
      </c>
      <c r="P50" s="125">
        <f>100*(O50-N50)/N50</f>
        <v>-9.307359307359308</v>
      </c>
      <c r="Q50" s="125">
        <f>100*O50/O$9</f>
        <v>0.5768330625843222</v>
      </c>
      <c r="R50" s="2">
        <v>3194</v>
      </c>
      <c r="S50" s="2">
        <v>3018</v>
      </c>
      <c r="T50" s="125">
        <f>100*(S50-R50)/R50</f>
        <v>-5.510331872260489</v>
      </c>
      <c r="U50" s="125">
        <f>100*S50/S$9</f>
        <v>0.5021146045805895</v>
      </c>
      <c r="W50" s="46"/>
      <c r="X50" s="46"/>
    </row>
    <row r="51" spans="1:24" ht="19.5" customHeight="1">
      <c r="A51" s="17"/>
      <c r="B51" s="28" t="s">
        <v>299</v>
      </c>
      <c r="C51" s="17"/>
      <c r="D51" s="17"/>
      <c r="E51" s="17"/>
      <c r="F51" s="17"/>
      <c r="G51" s="17"/>
      <c r="H51" s="17"/>
      <c r="I51" s="17"/>
      <c r="J51" s="53"/>
      <c r="M51" s="41"/>
      <c r="N51" s="2"/>
      <c r="O51" s="2"/>
      <c r="P51" s="125"/>
      <c r="Q51" s="125"/>
      <c r="R51" s="2"/>
      <c r="S51" s="2"/>
      <c r="T51" s="125"/>
      <c r="U51" s="125"/>
      <c r="W51" s="46"/>
      <c r="X51" s="46"/>
    </row>
    <row r="52" spans="9:24" ht="18" customHeight="1" thickBot="1">
      <c r="I52" s="51"/>
      <c r="J52" s="51" t="s">
        <v>43</v>
      </c>
      <c r="K52" s="7"/>
      <c r="L52" s="139" t="s">
        <v>64</v>
      </c>
      <c r="M52" s="140"/>
      <c r="N52" s="19">
        <f>SUM(N53:N58)</f>
        <v>2560</v>
      </c>
      <c r="O52" s="19">
        <f>SUM(O53:O58)</f>
        <v>2174</v>
      </c>
      <c r="P52" s="20">
        <f aca="true" t="shared" si="18" ref="P52:P58">100*(O52-N52)/N52</f>
        <v>-15.078125</v>
      </c>
      <c r="Q52" s="20">
        <f aca="true" t="shared" si="19" ref="Q52:Q58">100*O52/O$9</f>
        <v>2.9929238139816623</v>
      </c>
      <c r="R52" s="19">
        <f>SUM(R53:R58)</f>
        <v>14264</v>
      </c>
      <c r="S52" s="19">
        <f>SUM(S53:S58)</f>
        <v>12561</v>
      </c>
      <c r="T52" s="20">
        <f aca="true" t="shared" si="20" ref="T52:T58">100*(S52-R52)/R52</f>
        <v>-11.939147504206394</v>
      </c>
      <c r="U52" s="20">
        <f aca="true" t="shared" si="21" ref="U52:U58">100*S52/S$9</f>
        <v>2.0898149596212012</v>
      </c>
      <c r="W52" s="46"/>
      <c r="X52" s="46"/>
    </row>
    <row r="53" spans="1:24" ht="15" customHeight="1">
      <c r="A53" s="144" t="s">
        <v>3</v>
      </c>
      <c r="B53" s="179"/>
      <c r="C53" s="183" t="s">
        <v>8</v>
      </c>
      <c r="D53" s="186" t="s">
        <v>260</v>
      </c>
      <c r="E53" s="189" t="s">
        <v>81</v>
      </c>
      <c r="F53" s="192" t="s">
        <v>229</v>
      </c>
      <c r="G53" s="193"/>
      <c r="H53" s="194"/>
      <c r="I53" s="195" t="s">
        <v>230</v>
      </c>
      <c r="J53" s="198" t="s">
        <v>231</v>
      </c>
      <c r="M53" s="50" t="s">
        <v>65</v>
      </c>
      <c r="N53" s="2">
        <v>394</v>
      </c>
      <c r="O53" s="2">
        <v>345</v>
      </c>
      <c r="P53" s="125">
        <f t="shared" si="18"/>
        <v>-12.436548223350254</v>
      </c>
      <c r="Q53" s="125">
        <f t="shared" si="19"/>
        <v>0.4749580109584515</v>
      </c>
      <c r="R53" s="2">
        <v>2354</v>
      </c>
      <c r="S53" s="2">
        <v>2248</v>
      </c>
      <c r="T53" s="125">
        <f t="shared" si="20"/>
        <v>-4.502973661852167</v>
      </c>
      <c r="U53" s="125">
        <f t="shared" si="21"/>
        <v>0.3740071673615525</v>
      </c>
      <c r="W53" s="46"/>
      <c r="X53" s="46"/>
    </row>
    <row r="54" spans="1:24" ht="15" customHeight="1">
      <c r="A54" s="180"/>
      <c r="B54" s="164"/>
      <c r="C54" s="184"/>
      <c r="D54" s="187"/>
      <c r="E54" s="190"/>
      <c r="F54" s="175" t="s">
        <v>66</v>
      </c>
      <c r="G54" s="177" t="s">
        <v>232</v>
      </c>
      <c r="H54" s="177" t="s">
        <v>233</v>
      </c>
      <c r="I54" s="196"/>
      <c r="J54" s="199"/>
      <c r="M54" s="50" t="s">
        <v>67</v>
      </c>
      <c r="N54" s="2">
        <v>429</v>
      </c>
      <c r="O54" s="2">
        <v>350</v>
      </c>
      <c r="P54" s="125">
        <f t="shared" si="18"/>
        <v>-18.414918414918414</v>
      </c>
      <c r="Q54" s="125">
        <f t="shared" si="19"/>
        <v>0.481841460392632</v>
      </c>
      <c r="R54" s="2">
        <v>2221</v>
      </c>
      <c r="S54" s="2">
        <v>1875</v>
      </c>
      <c r="T54" s="125">
        <f t="shared" si="20"/>
        <v>-15.578568212516885</v>
      </c>
      <c r="U54" s="125">
        <f t="shared" si="21"/>
        <v>0.3119499282931098</v>
      </c>
      <c r="W54" s="46"/>
      <c r="X54" s="46"/>
    </row>
    <row r="55" spans="1:24" ht="15" customHeight="1">
      <c r="A55" s="181"/>
      <c r="B55" s="182"/>
      <c r="C55" s="185"/>
      <c r="D55" s="188"/>
      <c r="E55" s="191"/>
      <c r="F55" s="168"/>
      <c r="G55" s="178"/>
      <c r="H55" s="178"/>
      <c r="I55" s="197"/>
      <c r="J55" s="200"/>
      <c r="M55" s="50" t="s">
        <v>68</v>
      </c>
      <c r="N55" s="2">
        <v>454</v>
      </c>
      <c r="O55" s="2">
        <v>430</v>
      </c>
      <c r="P55" s="125">
        <f t="shared" si="18"/>
        <v>-5.286343612334802</v>
      </c>
      <c r="Q55" s="125">
        <f t="shared" si="19"/>
        <v>0.5919766513395193</v>
      </c>
      <c r="R55" s="2">
        <v>2636</v>
      </c>
      <c r="S55" s="2">
        <v>2342</v>
      </c>
      <c r="T55" s="125">
        <f t="shared" si="20"/>
        <v>-11.153262518968134</v>
      </c>
      <c r="U55" s="125">
        <f t="shared" si="21"/>
        <v>0.38964625709998035</v>
      </c>
      <c r="W55" s="46"/>
      <c r="X55" s="46"/>
    </row>
    <row r="56" spans="1:24" ht="15" customHeight="1">
      <c r="A56" s="202" t="s">
        <v>14</v>
      </c>
      <c r="B56" s="203"/>
      <c r="C56" s="19">
        <f aca="true" t="shared" si="22" ref="C56:J56">SUM(C57:C58)</f>
        <v>601058</v>
      </c>
      <c r="D56" s="19">
        <f t="shared" si="22"/>
        <v>50861</v>
      </c>
      <c r="E56" s="19">
        <f t="shared" si="22"/>
        <v>44603</v>
      </c>
      <c r="F56" s="19">
        <f t="shared" si="22"/>
        <v>491559</v>
      </c>
      <c r="G56" s="19">
        <f t="shared" si="22"/>
        <v>363477</v>
      </c>
      <c r="H56" s="19">
        <f t="shared" si="22"/>
        <v>128082</v>
      </c>
      <c r="I56" s="19">
        <f t="shared" si="22"/>
        <v>14035</v>
      </c>
      <c r="J56" s="19">
        <f t="shared" si="22"/>
        <v>15994</v>
      </c>
      <c r="M56" s="50" t="s">
        <v>69</v>
      </c>
      <c r="N56" s="2">
        <v>621</v>
      </c>
      <c r="O56" s="2">
        <v>505</v>
      </c>
      <c r="P56" s="125">
        <f t="shared" si="18"/>
        <v>-18.679549114331724</v>
      </c>
      <c r="Q56" s="125">
        <f t="shared" si="19"/>
        <v>0.6952283928522262</v>
      </c>
      <c r="R56" s="2">
        <v>3809</v>
      </c>
      <c r="S56" s="2">
        <v>3354</v>
      </c>
      <c r="T56" s="125">
        <f t="shared" si="20"/>
        <v>-11.945392491467576</v>
      </c>
      <c r="U56" s="125">
        <f t="shared" si="21"/>
        <v>0.5580160317307148</v>
      </c>
      <c r="W56" s="46"/>
      <c r="X56" s="46"/>
    </row>
    <row r="57" spans="1:24" ht="15" customHeight="1">
      <c r="A57" s="156" t="s">
        <v>15</v>
      </c>
      <c r="B57" s="201"/>
      <c r="C57" s="2">
        <f>SUM(D57:F57,I57)</f>
        <v>2667</v>
      </c>
      <c r="D57" s="123" t="s">
        <v>104</v>
      </c>
      <c r="E57" s="123">
        <v>427</v>
      </c>
      <c r="F57" s="123">
        <f>SUM(G57:H57)</f>
        <v>1957</v>
      </c>
      <c r="G57" s="123">
        <v>1574</v>
      </c>
      <c r="H57" s="123">
        <v>383</v>
      </c>
      <c r="I57" s="123">
        <v>283</v>
      </c>
      <c r="J57" s="123">
        <v>32</v>
      </c>
      <c r="M57" s="50" t="s">
        <v>70</v>
      </c>
      <c r="N57" s="2">
        <v>251</v>
      </c>
      <c r="O57" s="2">
        <v>213</v>
      </c>
      <c r="P57" s="125">
        <f t="shared" si="18"/>
        <v>-15.139442231075698</v>
      </c>
      <c r="Q57" s="125">
        <f t="shared" si="19"/>
        <v>0.29323494589608745</v>
      </c>
      <c r="R57" s="2">
        <v>1210</v>
      </c>
      <c r="S57" s="2">
        <v>1049</v>
      </c>
      <c r="T57" s="125">
        <f t="shared" si="20"/>
        <v>-13.305785123966942</v>
      </c>
      <c r="U57" s="125">
        <f t="shared" si="21"/>
        <v>0.17452558654905184</v>
      </c>
      <c r="W57" s="46"/>
      <c r="X57" s="46"/>
    </row>
    <row r="58" spans="1:24" ht="15" customHeight="1">
      <c r="A58" s="156" t="s">
        <v>17</v>
      </c>
      <c r="B58" s="201"/>
      <c r="C58" s="2">
        <f aca="true" t="shared" si="23" ref="C58:J58">SUM(C59:C68)</f>
        <v>598391</v>
      </c>
      <c r="D58" s="2">
        <f t="shared" si="23"/>
        <v>50861</v>
      </c>
      <c r="E58" s="2">
        <f t="shared" si="23"/>
        <v>44176</v>
      </c>
      <c r="F58" s="2">
        <f t="shared" si="23"/>
        <v>489602</v>
      </c>
      <c r="G58" s="2">
        <f t="shared" si="23"/>
        <v>361903</v>
      </c>
      <c r="H58" s="2">
        <f t="shared" si="23"/>
        <v>127699</v>
      </c>
      <c r="I58" s="2">
        <f t="shared" si="23"/>
        <v>13752</v>
      </c>
      <c r="J58" s="2">
        <f t="shared" si="23"/>
        <v>15962</v>
      </c>
      <c r="M58" s="50" t="s">
        <v>71</v>
      </c>
      <c r="N58" s="2">
        <v>411</v>
      </c>
      <c r="O58" s="2">
        <v>331</v>
      </c>
      <c r="P58" s="125">
        <f t="shared" si="18"/>
        <v>-19.464720194647203</v>
      </c>
      <c r="Q58" s="125">
        <f t="shared" si="19"/>
        <v>0.4556843525427462</v>
      </c>
      <c r="R58" s="2">
        <v>2034</v>
      </c>
      <c r="S58" s="2">
        <v>1693</v>
      </c>
      <c r="T58" s="125">
        <f t="shared" si="20"/>
        <v>-16.764995083579155</v>
      </c>
      <c r="U58" s="125">
        <f t="shared" si="21"/>
        <v>0.28166998858679193</v>
      </c>
      <c r="W58" s="46"/>
      <c r="X58" s="46"/>
    </row>
    <row r="59" spans="2:24" ht="15" customHeight="1">
      <c r="B59" s="43" t="s">
        <v>18</v>
      </c>
      <c r="C59" s="121">
        <f>SUM(D59:F59,I59)</f>
        <v>475</v>
      </c>
      <c r="D59" s="123">
        <v>8</v>
      </c>
      <c r="E59" s="123">
        <v>102</v>
      </c>
      <c r="F59" s="123">
        <f>SUM(G59:H59)</f>
        <v>356</v>
      </c>
      <c r="G59" s="123">
        <v>344</v>
      </c>
      <c r="H59" s="123">
        <v>12</v>
      </c>
      <c r="I59" s="123">
        <v>9</v>
      </c>
      <c r="J59" s="123">
        <v>9</v>
      </c>
      <c r="M59" s="41"/>
      <c r="N59" s="2"/>
      <c r="O59" s="2"/>
      <c r="P59" s="125"/>
      <c r="Q59" s="125"/>
      <c r="R59" s="2"/>
      <c r="S59" s="2"/>
      <c r="T59" s="125"/>
      <c r="U59" s="125"/>
      <c r="W59" s="46"/>
      <c r="X59" s="46"/>
    </row>
    <row r="60" spans="2:24" ht="15" customHeight="1">
      <c r="B60" s="43" t="s">
        <v>20</v>
      </c>
      <c r="C60" s="121">
        <f aca="true" t="shared" si="24" ref="C60:C68">SUM(D60:F60,I60)</f>
        <v>57678</v>
      </c>
      <c r="D60" s="123">
        <v>5165</v>
      </c>
      <c r="E60" s="123">
        <v>8180</v>
      </c>
      <c r="F60" s="123">
        <f aca="true" t="shared" si="25" ref="F60:F68">SUM(G60:H60)</f>
        <v>42547</v>
      </c>
      <c r="G60" s="123">
        <v>37564</v>
      </c>
      <c r="H60" s="123">
        <v>4983</v>
      </c>
      <c r="I60" s="123">
        <v>1786</v>
      </c>
      <c r="J60" s="123">
        <v>1366</v>
      </c>
      <c r="L60" s="139" t="s">
        <v>72</v>
      </c>
      <c r="M60" s="140"/>
      <c r="N60" s="19">
        <f>SUM(N61:N64)</f>
        <v>2502</v>
      </c>
      <c r="O60" s="19">
        <f>SUM(O61:O64)</f>
        <v>2392</v>
      </c>
      <c r="P60" s="20">
        <f>100*(O60-N60)/N60</f>
        <v>-4.396482813749</v>
      </c>
      <c r="Q60" s="20">
        <f>100*O60/O$9</f>
        <v>3.2930422093119303</v>
      </c>
      <c r="R60" s="19">
        <f>SUM(R61:R64)</f>
        <v>15830</v>
      </c>
      <c r="S60" s="19">
        <f>SUM(S61:S64)</f>
        <v>14741</v>
      </c>
      <c r="T60" s="20">
        <f>100*(S60-R60)/R60</f>
        <v>-6.87934301958307</v>
      </c>
      <c r="U60" s="20">
        <f>100*S60/S$9</f>
        <v>2.452508742916657</v>
      </c>
      <c r="W60" s="46"/>
      <c r="X60" s="46"/>
    </row>
    <row r="61" spans="2:24" ht="15" customHeight="1">
      <c r="B61" s="43" t="s">
        <v>22</v>
      </c>
      <c r="C61" s="121">
        <f t="shared" si="24"/>
        <v>117557</v>
      </c>
      <c r="D61" s="123">
        <v>8503</v>
      </c>
      <c r="E61" s="123">
        <v>9732</v>
      </c>
      <c r="F61" s="123">
        <f t="shared" si="25"/>
        <v>97811</v>
      </c>
      <c r="G61" s="123">
        <v>82496</v>
      </c>
      <c r="H61" s="123">
        <v>15315</v>
      </c>
      <c r="I61" s="123">
        <v>1511</v>
      </c>
      <c r="J61" s="123">
        <v>5042</v>
      </c>
      <c r="M61" s="50" t="s">
        <v>73</v>
      </c>
      <c r="N61" s="2">
        <v>803</v>
      </c>
      <c r="O61" s="2">
        <v>792</v>
      </c>
      <c r="P61" s="125">
        <f>100*(O61-N61)/N61</f>
        <v>-1.36986301369863</v>
      </c>
      <c r="Q61" s="125">
        <f>100*O61/O$9</f>
        <v>1.0903383903741843</v>
      </c>
      <c r="R61" s="2">
        <v>5206</v>
      </c>
      <c r="S61" s="2">
        <v>5055</v>
      </c>
      <c r="T61" s="125">
        <f>100*(S61-R61)/R61</f>
        <v>-2.9004994237418362</v>
      </c>
      <c r="U61" s="125">
        <f>100*S61/S$9</f>
        <v>0.8410170066782241</v>
      </c>
      <c r="W61" s="46"/>
      <c r="X61" s="46"/>
    </row>
    <row r="62" spans="2:24" ht="15" customHeight="1">
      <c r="B62" s="113" t="s">
        <v>24</v>
      </c>
      <c r="C62" s="121">
        <f t="shared" si="24"/>
        <v>2707</v>
      </c>
      <c r="D62" s="123" t="s">
        <v>104</v>
      </c>
      <c r="E62" s="123">
        <v>5</v>
      </c>
      <c r="F62" s="123">
        <f t="shared" si="25"/>
        <v>2686</v>
      </c>
      <c r="G62" s="123">
        <v>2583</v>
      </c>
      <c r="H62" s="123">
        <v>103</v>
      </c>
      <c r="I62" s="123">
        <v>16</v>
      </c>
      <c r="J62" s="123">
        <v>19</v>
      </c>
      <c r="M62" s="50" t="s">
        <v>74</v>
      </c>
      <c r="N62" s="2">
        <v>551</v>
      </c>
      <c r="O62" s="2">
        <v>519</v>
      </c>
      <c r="P62" s="125">
        <f>100*(O62-N62)/N62</f>
        <v>-5.807622504537205</v>
      </c>
      <c r="Q62" s="125">
        <f>100*O62/O$9</f>
        <v>0.7145020512679314</v>
      </c>
      <c r="R62" s="2">
        <v>3350</v>
      </c>
      <c r="S62" s="2">
        <v>3080</v>
      </c>
      <c r="T62" s="125">
        <f>100*(S62-R62)/R62</f>
        <v>-8.059701492537313</v>
      </c>
      <c r="U62" s="125">
        <f>100*S62/S$9</f>
        <v>0.5124297488761483</v>
      </c>
      <c r="W62" s="46"/>
      <c r="X62" s="46"/>
    </row>
    <row r="63" spans="2:24" ht="15" customHeight="1">
      <c r="B63" s="43" t="s">
        <v>26</v>
      </c>
      <c r="C63" s="121">
        <f t="shared" si="24"/>
        <v>34359</v>
      </c>
      <c r="D63" s="123">
        <v>597</v>
      </c>
      <c r="E63" s="123">
        <v>1651</v>
      </c>
      <c r="F63" s="123">
        <f t="shared" si="25"/>
        <v>31311</v>
      </c>
      <c r="G63" s="123">
        <v>26434</v>
      </c>
      <c r="H63" s="123">
        <v>4877</v>
      </c>
      <c r="I63" s="123">
        <v>800</v>
      </c>
      <c r="J63" s="123">
        <v>2148</v>
      </c>
      <c r="M63" s="50" t="s">
        <v>75</v>
      </c>
      <c r="N63" s="2">
        <v>853</v>
      </c>
      <c r="O63" s="2">
        <v>786</v>
      </c>
      <c r="P63" s="125">
        <f>100*(O63-N63)/N63</f>
        <v>-7.854630715123095</v>
      </c>
      <c r="Q63" s="125">
        <f>100*O63/O$9</f>
        <v>1.0820782510531677</v>
      </c>
      <c r="R63" s="2">
        <v>5232</v>
      </c>
      <c r="S63" s="2">
        <v>4642</v>
      </c>
      <c r="T63" s="125">
        <f>100*(S63-R63)/R63</f>
        <v>-11.276758409785932</v>
      </c>
      <c r="U63" s="125">
        <f>100*S63/S$9</f>
        <v>0.772304835806195</v>
      </c>
      <c r="W63" s="46"/>
      <c r="X63" s="46"/>
    </row>
    <row r="64" spans="2:24" ht="15" customHeight="1">
      <c r="B64" s="43" t="s">
        <v>28</v>
      </c>
      <c r="C64" s="121">
        <f t="shared" si="24"/>
        <v>169211</v>
      </c>
      <c r="D64" s="123">
        <v>22010</v>
      </c>
      <c r="E64" s="123">
        <v>12993</v>
      </c>
      <c r="F64" s="123">
        <f t="shared" si="25"/>
        <v>129753</v>
      </c>
      <c r="G64" s="123">
        <v>69961</v>
      </c>
      <c r="H64" s="123">
        <v>59792</v>
      </c>
      <c r="I64" s="123">
        <v>4455</v>
      </c>
      <c r="J64" s="123">
        <v>2770</v>
      </c>
      <c r="M64" s="50" t="s">
        <v>76</v>
      </c>
      <c r="N64" s="2">
        <v>295</v>
      </c>
      <c r="O64" s="2">
        <v>295</v>
      </c>
      <c r="P64" s="125">
        <f>100*(O64-N64)/N64</f>
        <v>0</v>
      </c>
      <c r="Q64" s="125">
        <f>100*O64/O$9</f>
        <v>0.4061235166166469</v>
      </c>
      <c r="R64" s="2">
        <v>2042</v>
      </c>
      <c r="S64" s="2">
        <v>1964</v>
      </c>
      <c r="T64" s="125">
        <f>100*(S64-R64)/R64</f>
        <v>-3.819784524975514</v>
      </c>
      <c r="U64" s="125">
        <f>100*S64/S$9</f>
        <v>0.3267571515560894</v>
      </c>
      <c r="W64" s="46"/>
      <c r="X64" s="46"/>
    </row>
    <row r="65" spans="2:24" ht="15" customHeight="1">
      <c r="B65" s="43" t="s">
        <v>30</v>
      </c>
      <c r="C65" s="121">
        <f t="shared" si="24"/>
        <v>16040</v>
      </c>
      <c r="D65" s="123">
        <v>296</v>
      </c>
      <c r="E65" s="123">
        <v>476</v>
      </c>
      <c r="F65" s="123">
        <f t="shared" si="25"/>
        <v>15149</v>
      </c>
      <c r="G65" s="123">
        <v>13399</v>
      </c>
      <c r="H65" s="123">
        <v>1750</v>
      </c>
      <c r="I65" s="123">
        <v>119</v>
      </c>
      <c r="J65" s="123">
        <v>525</v>
      </c>
      <c r="M65" s="41"/>
      <c r="N65" s="2"/>
      <c r="O65" s="2"/>
      <c r="P65" s="125"/>
      <c r="Q65" s="125"/>
      <c r="R65" s="2"/>
      <c r="S65" s="2"/>
      <c r="T65" s="125"/>
      <c r="U65" s="125"/>
      <c r="W65" s="46"/>
      <c r="X65" s="46"/>
    </row>
    <row r="66" spans="2:24" ht="15" customHeight="1">
      <c r="B66" s="43" t="s">
        <v>32</v>
      </c>
      <c r="C66" s="121">
        <f t="shared" si="24"/>
        <v>5915</v>
      </c>
      <c r="D66" s="123">
        <v>1770</v>
      </c>
      <c r="E66" s="123">
        <v>1397</v>
      </c>
      <c r="F66" s="123">
        <f t="shared" si="25"/>
        <v>2681</v>
      </c>
      <c r="G66" s="123">
        <v>2076</v>
      </c>
      <c r="H66" s="123">
        <v>605</v>
      </c>
      <c r="I66" s="123">
        <v>67</v>
      </c>
      <c r="J66" s="123">
        <v>268</v>
      </c>
      <c r="L66" s="139" t="s">
        <v>77</v>
      </c>
      <c r="M66" s="140"/>
      <c r="N66" s="19">
        <f>SUM(N67)</f>
        <v>518</v>
      </c>
      <c r="O66" s="19">
        <f>SUM(O67)</f>
        <v>492</v>
      </c>
      <c r="P66" s="20">
        <f>100*(O66-N66)/N66</f>
        <v>-5.019305019305019</v>
      </c>
      <c r="Q66" s="20">
        <f>100*O66/O$9</f>
        <v>0.6773314243233569</v>
      </c>
      <c r="R66" s="19">
        <f>SUM(R67)</f>
        <v>3526</v>
      </c>
      <c r="S66" s="19">
        <f>SUM(S67)</f>
        <v>3322</v>
      </c>
      <c r="T66" s="20">
        <f>100*(S66-R66)/R66</f>
        <v>-5.785592739648327</v>
      </c>
      <c r="U66" s="20">
        <f>100*S66/S$9</f>
        <v>0.5526920862878457</v>
      </c>
      <c r="W66" s="46"/>
      <c r="X66" s="46"/>
    </row>
    <row r="67" spans="2:24" ht="15" customHeight="1">
      <c r="B67" s="43" t="s">
        <v>34</v>
      </c>
      <c r="C67" s="121">
        <f t="shared" si="24"/>
        <v>174415</v>
      </c>
      <c r="D67" s="123">
        <v>12512</v>
      </c>
      <c r="E67" s="123">
        <v>9640</v>
      </c>
      <c r="F67" s="123">
        <f t="shared" si="25"/>
        <v>147473</v>
      </c>
      <c r="G67" s="123">
        <v>108605</v>
      </c>
      <c r="H67" s="123">
        <v>38868</v>
      </c>
      <c r="I67" s="123">
        <v>4790</v>
      </c>
      <c r="J67" s="123">
        <v>3815</v>
      </c>
      <c r="L67" s="54"/>
      <c r="M67" s="55" t="s">
        <v>78</v>
      </c>
      <c r="N67" s="2">
        <v>518</v>
      </c>
      <c r="O67" s="2">
        <v>492</v>
      </c>
      <c r="P67" s="125">
        <f>100*(O67-N67)/N67</f>
        <v>-5.019305019305019</v>
      </c>
      <c r="Q67" s="125">
        <f>100*O67/O$9</f>
        <v>0.6773314243233569</v>
      </c>
      <c r="R67" s="2">
        <v>3526</v>
      </c>
      <c r="S67" s="2">
        <v>3322</v>
      </c>
      <c r="T67" s="125">
        <f>100*(S67-R67)/R67</f>
        <v>-5.785592739648327</v>
      </c>
      <c r="U67" s="125">
        <f>100*S67/S$9</f>
        <v>0.5526920862878457</v>
      </c>
      <c r="W67" s="46"/>
      <c r="X67" s="46"/>
    </row>
    <row r="68" spans="1:21" ht="15" customHeight="1">
      <c r="A68" s="47"/>
      <c r="B68" s="120" t="s">
        <v>35</v>
      </c>
      <c r="C68" s="122">
        <f t="shared" si="24"/>
        <v>20034</v>
      </c>
      <c r="D68" s="124" t="s">
        <v>104</v>
      </c>
      <c r="E68" s="124" t="s">
        <v>104</v>
      </c>
      <c r="F68" s="124">
        <f t="shared" si="25"/>
        <v>19835</v>
      </c>
      <c r="G68" s="124">
        <v>18441</v>
      </c>
      <c r="H68" s="124">
        <v>1394</v>
      </c>
      <c r="I68" s="124">
        <v>199</v>
      </c>
      <c r="J68" s="124" t="s">
        <v>104</v>
      </c>
      <c r="L68" s="32" t="s">
        <v>237</v>
      </c>
      <c r="N68" s="49"/>
      <c r="O68" s="49"/>
      <c r="P68" s="56"/>
      <c r="Q68" s="56"/>
      <c r="R68" s="49"/>
      <c r="S68" s="49"/>
      <c r="T68" s="49"/>
      <c r="U68" s="49"/>
    </row>
    <row r="69" spans="1:21" ht="15" customHeight="1">
      <c r="A69" s="32" t="s">
        <v>227</v>
      </c>
      <c r="L69" s="32" t="s">
        <v>238</v>
      </c>
      <c r="N69" s="34"/>
      <c r="O69" s="34"/>
      <c r="P69" s="57"/>
      <c r="Q69" s="57"/>
      <c r="R69" s="34"/>
      <c r="S69" s="34"/>
      <c r="T69" s="34"/>
      <c r="U69" s="34"/>
    </row>
    <row r="70" spans="14:21" ht="15" customHeight="1">
      <c r="N70" s="34"/>
      <c r="O70" s="34"/>
      <c r="P70" s="57"/>
      <c r="Q70" s="57"/>
      <c r="R70" s="34"/>
      <c r="S70" s="34"/>
      <c r="T70" s="34"/>
      <c r="U70" s="34"/>
    </row>
    <row r="71" spans="16:17" ht="15" customHeight="1">
      <c r="P71" s="58"/>
      <c r="Q71" s="58"/>
    </row>
    <row r="72" spans="16:17" ht="14.25">
      <c r="P72" s="58"/>
      <c r="Q72" s="58"/>
    </row>
    <row r="73" spans="16:17" ht="14.25">
      <c r="P73" s="58"/>
      <c r="Q73" s="58"/>
    </row>
    <row r="74" spans="16:17" ht="14.25">
      <c r="P74" s="58"/>
      <c r="Q74" s="58"/>
    </row>
    <row r="75" spans="16:17" ht="14.25">
      <c r="P75" s="58"/>
      <c r="Q75" s="58"/>
    </row>
    <row r="76" spans="16:17" ht="14.25">
      <c r="P76" s="58"/>
      <c r="Q76" s="58"/>
    </row>
    <row r="77" spans="16:17" ht="14.25">
      <c r="P77" s="58"/>
      <c r="Q77" s="58"/>
    </row>
    <row r="78" spans="16:17" ht="14.25">
      <c r="P78" s="58"/>
      <c r="Q78" s="58"/>
    </row>
    <row r="79" spans="16:17" ht="14.25">
      <c r="P79" s="58"/>
      <c r="Q79" s="58"/>
    </row>
    <row r="80" spans="16:17" ht="14.25">
      <c r="P80" s="58"/>
      <c r="Q80" s="58"/>
    </row>
    <row r="81" spans="16:17" ht="14.25">
      <c r="P81" s="58"/>
      <c r="Q81" s="58"/>
    </row>
    <row r="82" spans="16:17" ht="14.25">
      <c r="P82" s="58"/>
      <c r="Q82" s="58"/>
    </row>
    <row r="83" spans="16:17" ht="14.25">
      <c r="P83" s="58"/>
      <c r="Q83" s="58"/>
    </row>
    <row r="84" spans="16:17" ht="14.25">
      <c r="P84" s="58"/>
      <c r="Q84" s="58"/>
    </row>
    <row r="85" spans="16:17" ht="14.25">
      <c r="P85" s="58"/>
      <c r="Q85" s="58"/>
    </row>
    <row r="86" spans="16:17" ht="14.25">
      <c r="P86" s="58"/>
      <c r="Q86" s="58"/>
    </row>
    <row r="87" spans="16:17" ht="14.25">
      <c r="P87" s="58"/>
      <c r="Q87" s="58"/>
    </row>
    <row r="88" spans="16:17" ht="14.25">
      <c r="P88" s="58"/>
      <c r="Q88" s="58"/>
    </row>
    <row r="89" spans="16:17" ht="14.25">
      <c r="P89" s="58"/>
      <c r="Q89" s="58"/>
    </row>
    <row r="90" spans="16:17" ht="14.25">
      <c r="P90" s="58"/>
      <c r="Q90" s="58"/>
    </row>
    <row r="91" spans="16:17" ht="14.25">
      <c r="P91" s="58"/>
      <c r="Q91" s="58"/>
    </row>
    <row r="92" spans="16:17" ht="14.25">
      <c r="P92" s="58"/>
      <c r="Q92" s="58"/>
    </row>
    <row r="93" spans="16:17" ht="14.25">
      <c r="P93" s="58"/>
      <c r="Q93" s="58"/>
    </row>
    <row r="94" spans="16:17" ht="14.25">
      <c r="P94" s="58"/>
      <c r="Q94" s="58"/>
    </row>
    <row r="95" spans="16:17" ht="14.25">
      <c r="P95" s="58"/>
      <c r="Q95" s="58"/>
    </row>
    <row r="96" spans="16:17" ht="14.25">
      <c r="P96" s="58"/>
      <c r="Q96" s="58"/>
    </row>
  </sheetData>
  <sheetProtection/>
  <mergeCells count="64">
    <mergeCell ref="A58:B58"/>
    <mergeCell ref="L60:M60"/>
    <mergeCell ref="L66:M66"/>
    <mergeCell ref="G54:G55"/>
    <mergeCell ref="H54:H55"/>
    <mergeCell ref="A56:B56"/>
    <mergeCell ref="A57:B57"/>
    <mergeCell ref="L52:M52"/>
    <mergeCell ref="A53:B55"/>
    <mergeCell ref="C53:C55"/>
    <mergeCell ref="D53:D55"/>
    <mergeCell ref="E53:E55"/>
    <mergeCell ref="F53:H53"/>
    <mergeCell ref="I53:I55"/>
    <mergeCell ref="J53:J55"/>
    <mergeCell ref="F54:F55"/>
    <mergeCell ref="A29:B31"/>
    <mergeCell ref="C29:C31"/>
    <mergeCell ref="D29:G29"/>
    <mergeCell ref="H29:H31"/>
    <mergeCell ref="L29:M29"/>
    <mergeCell ref="D30:D31"/>
    <mergeCell ref="E30:E31"/>
    <mergeCell ref="G30:G31"/>
    <mergeCell ref="T6:T7"/>
    <mergeCell ref="U6:U7"/>
    <mergeCell ref="Q6:Q7"/>
    <mergeCell ref="D6:D7"/>
    <mergeCell ref="G6:G7"/>
    <mergeCell ref="L16:M16"/>
    <mergeCell ref="L12:M12"/>
    <mergeCell ref="L13:M13"/>
    <mergeCell ref="L14:M14"/>
    <mergeCell ref="L15:M15"/>
    <mergeCell ref="R5:U5"/>
    <mergeCell ref="A8:B8"/>
    <mergeCell ref="A9:B9"/>
    <mergeCell ref="A10:B10"/>
    <mergeCell ref="E6:E7"/>
    <mergeCell ref="A2:U2"/>
    <mergeCell ref="L3:U3"/>
    <mergeCell ref="A5:B7"/>
    <mergeCell ref="C5:C7"/>
    <mergeCell ref="D5:G5"/>
    <mergeCell ref="P6:P7"/>
    <mergeCell ref="L39:M39"/>
    <mergeCell ref="L46:M46"/>
    <mergeCell ref="A32:B32"/>
    <mergeCell ref="A33:B33"/>
    <mergeCell ref="A34:B34"/>
    <mergeCell ref="L17:M17"/>
    <mergeCell ref="L18:M18"/>
    <mergeCell ref="L20:M20"/>
    <mergeCell ref="L23:M23"/>
    <mergeCell ref="H5:H7"/>
    <mergeCell ref="W6:X6"/>
    <mergeCell ref="L9:M9"/>
    <mergeCell ref="L11:M11"/>
    <mergeCell ref="S6:S7"/>
    <mergeCell ref="R6:R7"/>
    <mergeCell ref="O6:O7"/>
    <mergeCell ref="N6:N7"/>
    <mergeCell ref="L5:M7"/>
    <mergeCell ref="N5:Q5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73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2.59765625" style="32" customWidth="1"/>
    <col min="2" max="6" width="9.59765625" style="32" customWidth="1"/>
    <col min="7" max="7" width="11.09765625" style="32" customWidth="1"/>
    <col min="8" max="8" width="10.59765625" style="32" customWidth="1"/>
    <col min="9" max="14" width="9.59765625" style="32" customWidth="1"/>
    <col min="15" max="16" width="9.8984375" style="32" customWidth="1"/>
    <col min="17" max="24" width="9.59765625" style="32" customWidth="1"/>
    <col min="25" max="25" width="9.19921875" style="32" customWidth="1"/>
    <col min="26" max="28" width="9.59765625" style="32" customWidth="1"/>
    <col min="29" max="16384" width="10.59765625" style="32" customWidth="1"/>
  </cols>
  <sheetData>
    <row r="1" spans="1:28" ht="19.5" customHeight="1">
      <c r="A1" s="10" t="s">
        <v>82</v>
      </c>
      <c r="AB1" s="5" t="s">
        <v>83</v>
      </c>
    </row>
    <row r="2" spans="1:28" ht="19.5" customHeight="1">
      <c r="A2" s="204" t="s">
        <v>239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1:28" ht="19.5" customHeight="1">
      <c r="A3" s="59" t="s">
        <v>240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ht="18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28" ht="16.5" customHeight="1">
      <c r="A5" s="226" t="s">
        <v>241</v>
      </c>
      <c r="B5" s="227"/>
      <c r="C5" s="207" t="s">
        <v>84</v>
      </c>
      <c r="D5" s="208"/>
      <c r="E5" s="207" t="s">
        <v>85</v>
      </c>
      <c r="F5" s="208"/>
      <c r="G5" s="207" t="s">
        <v>86</v>
      </c>
      <c r="H5" s="208"/>
      <c r="I5" s="207" t="s">
        <v>87</v>
      </c>
      <c r="J5" s="208"/>
      <c r="K5" s="207" t="s">
        <v>88</v>
      </c>
      <c r="L5" s="208"/>
      <c r="M5" s="207" t="s">
        <v>89</v>
      </c>
      <c r="N5" s="208"/>
      <c r="O5" s="219" t="s">
        <v>261</v>
      </c>
      <c r="P5" s="220"/>
      <c r="Q5" s="207" t="s">
        <v>90</v>
      </c>
      <c r="R5" s="208"/>
      <c r="S5" s="211" t="s">
        <v>91</v>
      </c>
      <c r="T5" s="212"/>
      <c r="U5" s="207" t="s">
        <v>92</v>
      </c>
      <c r="V5" s="208"/>
      <c r="W5" s="207" t="s">
        <v>93</v>
      </c>
      <c r="X5" s="208"/>
      <c r="Y5" s="207" t="s">
        <v>94</v>
      </c>
      <c r="Z5" s="208"/>
      <c r="AA5" s="215" t="s">
        <v>277</v>
      </c>
      <c r="AB5" s="216"/>
    </row>
    <row r="6" spans="1:28" ht="16.5" customHeight="1">
      <c r="A6" s="228"/>
      <c r="B6" s="229"/>
      <c r="C6" s="209"/>
      <c r="D6" s="210"/>
      <c r="E6" s="209"/>
      <c r="F6" s="210"/>
      <c r="G6" s="209"/>
      <c r="H6" s="210"/>
      <c r="I6" s="209"/>
      <c r="J6" s="210"/>
      <c r="K6" s="209"/>
      <c r="L6" s="210"/>
      <c r="M6" s="209"/>
      <c r="N6" s="210"/>
      <c r="O6" s="221"/>
      <c r="P6" s="222"/>
      <c r="Q6" s="209"/>
      <c r="R6" s="210"/>
      <c r="S6" s="213"/>
      <c r="T6" s="214"/>
      <c r="U6" s="209"/>
      <c r="V6" s="210"/>
      <c r="W6" s="209"/>
      <c r="X6" s="210"/>
      <c r="Y6" s="209"/>
      <c r="Z6" s="210"/>
      <c r="AA6" s="217"/>
      <c r="AB6" s="218"/>
    </row>
    <row r="7" spans="1:28" ht="16.5" customHeight="1">
      <c r="A7" s="230"/>
      <c r="B7" s="229"/>
      <c r="C7" s="205" t="s">
        <v>149</v>
      </c>
      <c r="D7" s="205" t="s">
        <v>150</v>
      </c>
      <c r="E7" s="205" t="s">
        <v>149</v>
      </c>
      <c r="F7" s="205" t="s">
        <v>150</v>
      </c>
      <c r="G7" s="205" t="s">
        <v>149</v>
      </c>
      <c r="H7" s="205" t="s">
        <v>150</v>
      </c>
      <c r="I7" s="205" t="s">
        <v>149</v>
      </c>
      <c r="J7" s="205" t="s">
        <v>150</v>
      </c>
      <c r="K7" s="205" t="s">
        <v>149</v>
      </c>
      <c r="L7" s="205" t="s">
        <v>150</v>
      </c>
      <c r="M7" s="205" t="s">
        <v>149</v>
      </c>
      <c r="N7" s="205" t="s">
        <v>150</v>
      </c>
      <c r="O7" s="205" t="s">
        <v>149</v>
      </c>
      <c r="P7" s="205" t="s">
        <v>150</v>
      </c>
      <c r="Q7" s="205" t="s">
        <v>149</v>
      </c>
      <c r="R7" s="205" t="s">
        <v>150</v>
      </c>
      <c r="S7" s="205" t="s">
        <v>149</v>
      </c>
      <c r="T7" s="205" t="s">
        <v>150</v>
      </c>
      <c r="U7" s="205" t="s">
        <v>149</v>
      </c>
      <c r="V7" s="205" t="s">
        <v>150</v>
      </c>
      <c r="W7" s="205" t="s">
        <v>149</v>
      </c>
      <c r="X7" s="205" t="s">
        <v>150</v>
      </c>
      <c r="Y7" s="205" t="s">
        <v>149</v>
      </c>
      <c r="Z7" s="205" t="s">
        <v>150</v>
      </c>
      <c r="AA7" s="205" t="s">
        <v>149</v>
      </c>
      <c r="AB7" s="224" t="s">
        <v>150</v>
      </c>
    </row>
    <row r="8" spans="1:28" ht="16.5" customHeight="1">
      <c r="A8" s="231"/>
      <c r="B8" s="232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25"/>
    </row>
    <row r="9" spans="1:28" ht="16.5" customHeight="1">
      <c r="A9" s="119"/>
      <c r="B9" s="77"/>
      <c r="C9" s="61"/>
      <c r="D9" s="62" t="s">
        <v>95</v>
      </c>
      <c r="E9" s="61"/>
      <c r="F9" s="62" t="s">
        <v>95</v>
      </c>
      <c r="G9" s="61"/>
      <c r="H9" s="62" t="s">
        <v>95</v>
      </c>
      <c r="I9" s="61"/>
      <c r="J9" s="62" t="s">
        <v>95</v>
      </c>
      <c r="K9" s="61"/>
      <c r="L9" s="62" t="s">
        <v>95</v>
      </c>
      <c r="M9" s="61"/>
      <c r="N9" s="62" t="s">
        <v>95</v>
      </c>
      <c r="O9" s="61"/>
      <c r="P9" s="62" t="s">
        <v>95</v>
      </c>
      <c r="Q9" s="61"/>
      <c r="R9" s="62" t="s">
        <v>95</v>
      </c>
      <c r="S9" s="61"/>
      <c r="T9" s="62" t="s">
        <v>95</v>
      </c>
      <c r="U9" s="61"/>
      <c r="V9" s="62" t="s">
        <v>95</v>
      </c>
      <c r="W9" s="61"/>
      <c r="X9" s="62" t="s">
        <v>95</v>
      </c>
      <c r="Y9" s="61"/>
      <c r="Z9" s="62" t="s">
        <v>95</v>
      </c>
      <c r="AA9" s="61"/>
      <c r="AB9" s="62" t="s">
        <v>95</v>
      </c>
    </row>
    <row r="10" spans="1:28" ht="16.5" customHeight="1">
      <c r="A10" s="235" t="s">
        <v>298</v>
      </c>
      <c r="B10" s="236"/>
      <c r="C10" s="69">
        <f>SUM(E10,G10)</f>
        <v>78220</v>
      </c>
      <c r="D10" s="69">
        <f>SUM(F10,H10)</f>
        <v>640773</v>
      </c>
      <c r="E10" s="69">
        <v>236</v>
      </c>
      <c r="F10" s="69">
        <v>3036</v>
      </c>
      <c r="G10" s="69">
        <f>SUM(I10,K10,M10,O10,Q10,S10,U10,W10,Y10,AA10)</f>
        <v>77984</v>
      </c>
      <c r="H10" s="69">
        <f>SUM(J10,L10,N10,P10,R10,T10,V10,X10,Z10,AB10)</f>
        <v>637737</v>
      </c>
      <c r="I10" s="69">
        <v>58</v>
      </c>
      <c r="J10" s="69">
        <v>561</v>
      </c>
      <c r="K10" s="69">
        <v>8612</v>
      </c>
      <c r="L10" s="69">
        <v>63080</v>
      </c>
      <c r="M10" s="69">
        <v>12861</v>
      </c>
      <c r="N10" s="69">
        <v>143709</v>
      </c>
      <c r="O10" s="69">
        <v>126</v>
      </c>
      <c r="P10" s="69">
        <v>3050</v>
      </c>
      <c r="Q10" s="69">
        <v>2102</v>
      </c>
      <c r="R10" s="69">
        <v>38244</v>
      </c>
      <c r="S10" s="69">
        <v>29755</v>
      </c>
      <c r="T10" s="69">
        <v>174959</v>
      </c>
      <c r="U10" s="69">
        <v>1303</v>
      </c>
      <c r="V10" s="69">
        <v>18539</v>
      </c>
      <c r="W10" s="69">
        <v>2311</v>
      </c>
      <c r="X10" s="69">
        <v>6071</v>
      </c>
      <c r="Y10" s="69">
        <v>20233</v>
      </c>
      <c r="Z10" s="69">
        <v>170790</v>
      </c>
      <c r="AA10" s="69">
        <v>623</v>
      </c>
      <c r="AB10" s="69">
        <v>18734</v>
      </c>
    </row>
    <row r="11" spans="1:28" ht="16.5" customHeight="1">
      <c r="A11" s="237">
        <v>13</v>
      </c>
      <c r="B11" s="238"/>
      <c r="C11" s="63">
        <f>SUM(C14)</f>
        <v>72638</v>
      </c>
      <c r="D11" s="63">
        <f aca="true" t="shared" si="0" ref="D11:AB11">SUM(D14)</f>
        <v>601058</v>
      </c>
      <c r="E11" s="63">
        <f t="shared" si="0"/>
        <v>241</v>
      </c>
      <c r="F11" s="63">
        <f t="shared" si="0"/>
        <v>2667</v>
      </c>
      <c r="G11" s="63">
        <f t="shared" si="0"/>
        <v>72397</v>
      </c>
      <c r="H11" s="63">
        <f t="shared" si="0"/>
        <v>598391</v>
      </c>
      <c r="I11" s="63">
        <f t="shared" si="0"/>
        <v>52</v>
      </c>
      <c r="J11" s="63">
        <f t="shared" si="0"/>
        <v>475</v>
      </c>
      <c r="K11" s="63">
        <f t="shared" si="0"/>
        <v>8106</v>
      </c>
      <c r="L11" s="63">
        <f t="shared" si="0"/>
        <v>57678</v>
      </c>
      <c r="M11" s="63">
        <f t="shared" si="0"/>
        <v>10355</v>
      </c>
      <c r="N11" s="63">
        <f t="shared" si="0"/>
        <v>117557</v>
      </c>
      <c r="O11" s="63">
        <f t="shared" si="0"/>
        <v>111</v>
      </c>
      <c r="P11" s="63">
        <f t="shared" si="0"/>
        <v>2707</v>
      </c>
      <c r="Q11" s="63">
        <f t="shared" si="0"/>
        <v>2114</v>
      </c>
      <c r="R11" s="63">
        <f t="shared" si="0"/>
        <v>34359</v>
      </c>
      <c r="S11" s="63">
        <f t="shared" si="0"/>
        <v>27299</v>
      </c>
      <c r="T11" s="63">
        <f t="shared" si="0"/>
        <v>169211</v>
      </c>
      <c r="U11" s="63">
        <f t="shared" si="0"/>
        <v>1245</v>
      </c>
      <c r="V11" s="63">
        <f t="shared" si="0"/>
        <v>16040</v>
      </c>
      <c r="W11" s="63">
        <f t="shared" si="0"/>
        <v>2248</v>
      </c>
      <c r="X11" s="63">
        <f t="shared" si="0"/>
        <v>5915</v>
      </c>
      <c r="Y11" s="63">
        <f t="shared" si="0"/>
        <v>20254</v>
      </c>
      <c r="Z11" s="63">
        <f t="shared" si="0"/>
        <v>174415</v>
      </c>
      <c r="AA11" s="63">
        <f t="shared" si="0"/>
        <v>613</v>
      </c>
      <c r="AB11" s="63">
        <f t="shared" si="0"/>
        <v>20034</v>
      </c>
    </row>
    <row r="12" spans="1:28" ht="16.5" customHeight="1">
      <c r="A12" s="233" t="s">
        <v>242</v>
      </c>
      <c r="B12" s="234"/>
      <c r="C12" s="126">
        <f>100*(C11-C10)/C10</f>
        <v>-7.136282280746612</v>
      </c>
      <c r="D12" s="126">
        <f>100*(D11-D10)/D10</f>
        <v>-6.197982748961021</v>
      </c>
      <c r="E12" s="126">
        <f aca="true" t="shared" si="1" ref="E12:AB12">100*(E11-E10)/E10</f>
        <v>2.1186440677966103</v>
      </c>
      <c r="F12" s="126">
        <f t="shared" si="1"/>
        <v>-12.154150197628459</v>
      </c>
      <c r="G12" s="126">
        <f t="shared" si="1"/>
        <v>-7.164290110791957</v>
      </c>
      <c r="H12" s="126">
        <f t="shared" si="1"/>
        <v>-6.169627918718845</v>
      </c>
      <c r="I12" s="126">
        <f t="shared" si="1"/>
        <v>-10.344827586206897</v>
      </c>
      <c r="J12" s="126">
        <f t="shared" si="1"/>
        <v>-15.329768270944742</v>
      </c>
      <c r="K12" s="126">
        <f t="shared" si="1"/>
        <v>-5.875522526706921</v>
      </c>
      <c r="L12" s="126">
        <f t="shared" si="1"/>
        <v>-8.563728598604946</v>
      </c>
      <c r="M12" s="126">
        <f t="shared" si="1"/>
        <v>-19.485265531451674</v>
      </c>
      <c r="N12" s="126">
        <f t="shared" si="1"/>
        <v>-18.197886005747726</v>
      </c>
      <c r="O12" s="126">
        <f t="shared" si="1"/>
        <v>-11.904761904761905</v>
      </c>
      <c r="P12" s="126">
        <f t="shared" si="1"/>
        <v>-11.245901639344263</v>
      </c>
      <c r="Q12" s="126">
        <f t="shared" si="1"/>
        <v>0.570884871550904</v>
      </c>
      <c r="R12" s="126">
        <f t="shared" si="1"/>
        <v>-10.158456228427989</v>
      </c>
      <c r="S12" s="126">
        <f t="shared" si="1"/>
        <v>-8.25407494538733</v>
      </c>
      <c r="T12" s="126">
        <f t="shared" si="1"/>
        <v>-3.2853411370663985</v>
      </c>
      <c r="U12" s="126">
        <f t="shared" si="1"/>
        <v>-4.451266308518803</v>
      </c>
      <c r="V12" s="126">
        <f t="shared" si="1"/>
        <v>-13.479691461243863</v>
      </c>
      <c r="W12" s="126">
        <f t="shared" si="1"/>
        <v>-2.7260926006057984</v>
      </c>
      <c r="X12" s="126">
        <f t="shared" si="1"/>
        <v>-2.569593147751606</v>
      </c>
      <c r="Y12" s="126">
        <f t="shared" si="1"/>
        <v>0.10379083675184105</v>
      </c>
      <c r="Z12" s="126">
        <f t="shared" si="1"/>
        <v>2.1224896071198547</v>
      </c>
      <c r="AA12" s="126">
        <f t="shared" si="1"/>
        <v>-1.6051364365971108</v>
      </c>
      <c r="AB12" s="126">
        <f t="shared" si="1"/>
        <v>6.93925483078894</v>
      </c>
    </row>
    <row r="13" spans="1:28" ht="15" customHeight="1">
      <c r="A13" s="80"/>
      <c r="B13" s="66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28" s="34" customFormat="1" ht="16.5" customHeight="1">
      <c r="A14" s="223" t="s">
        <v>96</v>
      </c>
      <c r="B14" s="203"/>
      <c r="C14" s="63">
        <f>SUM(C15:C24,C27,C33,C43,C50,C56,C64,C70)</f>
        <v>72638</v>
      </c>
      <c r="D14" s="63">
        <f>SUM(D15:D24,D27,D33,D43,D50,D56,D64,D70)</f>
        <v>601058</v>
      </c>
      <c r="E14" s="63">
        <f aca="true" t="shared" si="2" ref="E14:AB14">SUM(E15:E24,E27,E33,E43,E50,E56,E64,E70)</f>
        <v>241</v>
      </c>
      <c r="F14" s="63">
        <f t="shared" si="2"/>
        <v>2667</v>
      </c>
      <c r="G14" s="63">
        <f t="shared" si="2"/>
        <v>72397</v>
      </c>
      <c r="H14" s="63">
        <f t="shared" si="2"/>
        <v>598391</v>
      </c>
      <c r="I14" s="63">
        <f t="shared" si="2"/>
        <v>52</v>
      </c>
      <c r="J14" s="63">
        <f t="shared" si="2"/>
        <v>475</v>
      </c>
      <c r="K14" s="63">
        <f t="shared" si="2"/>
        <v>8106</v>
      </c>
      <c r="L14" s="63">
        <f t="shared" si="2"/>
        <v>57678</v>
      </c>
      <c r="M14" s="63">
        <f t="shared" si="2"/>
        <v>10355</v>
      </c>
      <c r="N14" s="63">
        <f t="shared" si="2"/>
        <v>117557</v>
      </c>
      <c r="O14" s="63">
        <f t="shared" si="2"/>
        <v>111</v>
      </c>
      <c r="P14" s="63">
        <f t="shared" si="2"/>
        <v>2707</v>
      </c>
      <c r="Q14" s="63">
        <f t="shared" si="2"/>
        <v>2114</v>
      </c>
      <c r="R14" s="63">
        <f t="shared" si="2"/>
        <v>34359</v>
      </c>
      <c r="S14" s="63">
        <f t="shared" si="2"/>
        <v>27299</v>
      </c>
      <c r="T14" s="63">
        <f t="shared" si="2"/>
        <v>169211</v>
      </c>
      <c r="U14" s="63">
        <f t="shared" si="2"/>
        <v>1245</v>
      </c>
      <c r="V14" s="63">
        <f t="shared" si="2"/>
        <v>16040</v>
      </c>
      <c r="W14" s="63">
        <f t="shared" si="2"/>
        <v>2248</v>
      </c>
      <c r="X14" s="63">
        <f t="shared" si="2"/>
        <v>5915</v>
      </c>
      <c r="Y14" s="63">
        <f t="shared" si="2"/>
        <v>20254</v>
      </c>
      <c r="Z14" s="63">
        <f t="shared" si="2"/>
        <v>174415</v>
      </c>
      <c r="AA14" s="63">
        <f t="shared" si="2"/>
        <v>613</v>
      </c>
      <c r="AB14" s="63">
        <f t="shared" si="2"/>
        <v>20034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</row>
    <row r="15" spans="1:228" s="34" customFormat="1" ht="16.5" customHeight="1">
      <c r="A15" s="223" t="s">
        <v>97</v>
      </c>
      <c r="B15" s="203"/>
      <c r="C15" s="63">
        <f>SUM(E15,G15)</f>
        <v>29538</v>
      </c>
      <c r="D15" s="63">
        <f>SUM(F15,H15)</f>
        <v>267985</v>
      </c>
      <c r="E15" s="63">
        <v>38</v>
      </c>
      <c r="F15" s="63">
        <v>303</v>
      </c>
      <c r="G15" s="63">
        <f>SUM(I15,K15,M15,O15,Q15,S15,U15,W15,Y15,AA15)</f>
        <v>29500</v>
      </c>
      <c r="H15" s="63">
        <f>SUM(J15,L15,N15,P15,R15,T15,V15,X15,Z15,AB15)</f>
        <v>267682</v>
      </c>
      <c r="I15" s="63">
        <v>7</v>
      </c>
      <c r="J15" s="63">
        <v>39</v>
      </c>
      <c r="K15" s="63">
        <v>2856</v>
      </c>
      <c r="L15" s="63">
        <v>25404</v>
      </c>
      <c r="M15" s="63">
        <v>2583</v>
      </c>
      <c r="N15" s="63">
        <v>28325</v>
      </c>
      <c r="O15" s="63">
        <v>22</v>
      </c>
      <c r="P15" s="63">
        <v>1048</v>
      </c>
      <c r="Q15" s="63">
        <v>935</v>
      </c>
      <c r="R15" s="63">
        <v>17850</v>
      </c>
      <c r="S15" s="63">
        <v>12401</v>
      </c>
      <c r="T15" s="63">
        <v>88671</v>
      </c>
      <c r="U15" s="63">
        <v>664</v>
      </c>
      <c r="V15" s="63">
        <v>10538</v>
      </c>
      <c r="W15" s="63">
        <v>1378</v>
      </c>
      <c r="X15" s="63">
        <v>4011</v>
      </c>
      <c r="Y15" s="63">
        <v>8505</v>
      </c>
      <c r="Z15" s="63">
        <v>82216</v>
      </c>
      <c r="AA15" s="63">
        <v>149</v>
      </c>
      <c r="AB15" s="63">
        <v>9580</v>
      </c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</row>
    <row r="16" spans="1:228" ht="16.5" customHeight="1">
      <c r="A16" s="223" t="s">
        <v>98</v>
      </c>
      <c r="B16" s="203"/>
      <c r="C16" s="63">
        <f aca="true" t="shared" si="3" ref="C16:C22">SUM(E16,G16)</f>
        <v>3517</v>
      </c>
      <c r="D16" s="63">
        <f aca="true" t="shared" si="4" ref="D16:D22">SUM(F16,H16)</f>
        <v>28628</v>
      </c>
      <c r="E16" s="63">
        <v>7</v>
      </c>
      <c r="F16" s="63">
        <v>166</v>
      </c>
      <c r="G16" s="63">
        <f aca="true" t="shared" si="5" ref="G16:H22">SUM(I16,K16,M16,O16,Q16,S16,U16,W16,Y16,AA16)</f>
        <v>3510</v>
      </c>
      <c r="H16" s="63">
        <f t="shared" si="5"/>
        <v>28462</v>
      </c>
      <c r="I16" s="63">
        <v>4</v>
      </c>
      <c r="J16" s="63">
        <v>44</v>
      </c>
      <c r="K16" s="63">
        <v>356</v>
      </c>
      <c r="L16" s="63">
        <v>2725</v>
      </c>
      <c r="M16" s="63">
        <v>283</v>
      </c>
      <c r="N16" s="63">
        <v>4327</v>
      </c>
      <c r="O16" s="63">
        <v>8</v>
      </c>
      <c r="P16" s="63">
        <v>392</v>
      </c>
      <c r="Q16" s="63">
        <v>108</v>
      </c>
      <c r="R16" s="63">
        <v>1570</v>
      </c>
      <c r="S16" s="63">
        <v>1510</v>
      </c>
      <c r="T16" s="63">
        <v>7393</v>
      </c>
      <c r="U16" s="63">
        <v>73</v>
      </c>
      <c r="V16" s="63">
        <v>662</v>
      </c>
      <c r="W16" s="63">
        <v>79</v>
      </c>
      <c r="X16" s="63">
        <v>158</v>
      </c>
      <c r="Y16" s="63">
        <v>1047</v>
      </c>
      <c r="Z16" s="63">
        <v>10297</v>
      </c>
      <c r="AA16" s="63">
        <v>42</v>
      </c>
      <c r="AB16" s="63">
        <v>894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</row>
    <row r="17" spans="1:228" ht="16.5" customHeight="1">
      <c r="A17" s="223" t="s">
        <v>99</v>
      </c>
      <c r="B17" s="203"/>
      <c r="C17" s="63">
        <f t="shared" si="3"/>
        <v>7036</v>
      </c>
      <c r="D17" s="63">
        <f t="shared" si="4"/>
        <v>56030</v>
      </c>
      <c r="E17" s="63">
        <v>16</v>
      </c>
      <c r="F17" s="63">
        <v>85</v>
      </c>
      <c r="G17" s="63">
        <f t="shared" si="5"/>
        <v>7020</v>
      </c>
      <c r="H17" s="63">
        <f t="shared" si="5"/>
        <v>55945</v>
      </c>
      <c r="I17" s="63">
        <v>2</v>
      </c>
      <c r="J17" s="63">
        <v>10</v>
      </c>
      <c r="K17" s="63">
        <v>739</v>
      </c>
      <c r="L17" s="63">
        <v>4579</v>
      </c>
      <c r="M17" s="63">
        <v>1503</v>
      </c>
      <c r="N17" s="63">
        <v>14984</v>
      </c>
      <c r="O17" s="63">
        <v>6</v>
      </c>
      <c r="P17" s="63">
        <v>323</v>
      </c>
      <c r="Q17" s="63">
        <v>164</v>
      </c>
      <c r="R17" s="63">
        <v>2757</v>
      </c>
      <c r="S17" s="63">
        <v>2488</v>
      </c>
      <c r="T17" s="63">
        <v>14278</v>
      </c>
      <c r="U17" s="63">
        <v>119</v>
      </c>
      <c r="V17" s="63">
        <v>1086</v>
      </c>
      <c r="W17" s="63">
        <v>176</v>
      </c>
      <c r="X17" s="63">
        <v>414</v>
      </c>
      <c r="Y17" s="63">
        <v>1773</v>
      </c>
      <c r="Z17" s="63">
        <v>14803</v>
      </c>
      <c r="AA17" s="63">
        <v>50</v>
      </c>
      <c r="AB17" s="63">
        <v>2711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</row>
    <row r="18" spans="1:228" ht="16.5" customHeight="1">
      <c r="A18" s="223" t="s">
        <v>100</v>
      </c>
      <c r="B18" s="203"/>
      <c r="C18" s="63">
        <f t="shared" si="3"/>
        <v>1921</v>
      </c>
      <c r="D18" s="63">
        <f t="shared" si="4"/>
        <v>10780</v>
      </c>
      <c r="E18" s="63">
        <v>11</v>
      </c>
      <c r="F18" s="63">
        <v>218</v>
      </c>
      <c r="G18" s="63">
        <f t="shared" si="5"/>
        <v>1910</v>
      </c>
      <c r="H18" s="63">
        <f t="shared" si="5"/>
        <v>10562</v>
      </c>
      <c r="I18" s="23" t="s">
        <v>104</v>
      </c>
      <c r="J18" s="23" t="s">
        <v>104</v>
      </c>
      <c r="K18" s="63">
        <v>152</v>
      </c>
      <c r="L18" s="63">
        <v>1475</v>
      </c>
      <c r="M18" s="63">
        <v>483</v>
      </c>
      <c r="N18" s="63">
        <v>2299</v>
      </c>
      <c r="O18" s="63">
        <v>6</v>
      </c>
      <c r="P18" s="63">
        <v>79</v>
      </c>
      <c r="Q18" s="63">
        <v>41</v>
      </c>
      <c r="R18" s="63">
        <v>351</v>
      </c>
      <c r="S18" s="63">
        <v>667</v>
      </c>
      <c r="T18" s="63">
        <v>2514</v>
      </c>
      <c r="U18" s="63">
        <v>24</v>
      </c>
      <c r="V18" s="63">
        <v>205</v>
      </c>
      <c r="W18" s="63">
        <v>9</v>
      </c>
      <c r="X18" s="63">
        <v>18</v>
      </c>
      <c r="Y18" s="63">
        <v>492</v>
      </c>
      <c r="Z18" s="63">
        <v>2879</v>
      </c>
      <c r="AA18" s="63">
        <v>36</v>
      </c>
      <c r="AB18" s="63">
        <v>742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</row>
    <row r="19" spans="1:228" ht="16.5" customHeight="1">
      <c r="A19" s="223" t="s">
        <v>101</v>
      </c>
      <c r="B19" s="203"/>
      <c r="C19" s="63">
        <f t="shared" si="3"/>
        <v>1443</v>
      </c>
      <c r="D19" s="63">
        <f t="shared" si="4"/>
        <v>8955</v>
      </c>
      <c r="E19" s="63">
        <v>15</v>
      </c>
      <c r="F19" s="63">
        <v>286</v>
      </c>
      <c r="G19" s="63">
        <f t="shared" si="5"/>
        <v>1428</v>
      </c>
      <c r="H19" s="63">
        <f t="shared" si="5"/>
        <v>8669</v>
      </c>
      <c r="I19" s="23">
        <v>3</v>
      </c>
      <c r="J19" s="23">
        <v>19</v>
      </c>
      <c r="K19" s="63">
        <v>177</v>
      </c>
      <c r="L19" s="63">
        <v>1287</v>
      </c>
      <c r="M19" s="63">
        <v>118</v>
      </c>
      <c r="N19" s="63">
        <v>1647</v>
      </c>
      <c r="O19" s="63">
        <v>9</v>
      </c>
      <c r="P19" s="63">
        <v>120</v>
      </c>
      <c r="Q19" s="63">
        <v>60</v>
      </c>
      <c r="R19" s="63">
        <v>479</v>
      </c>
      <c r="S19" s="63">
        <v>548</v>
      </c>
      <c r="T19" s="63">
        <v>1904</v>
      </c>
      <c r="U19" s="63">
        <v>15</v>
      </c>
      <c r="V19" s="63">
        <v>149</v>
      </c>
      <c r="W19" s="63">
        <v>1</v>
      </c>
      <c r="X19" s="63">
        <v>7</v>
      </c>
      <c r="Y19" s="63">
        <v>472</v>
      </c>
      <c r="Z19" s="63">
        <v>2692</v>
      </c>
      <c r="AA19" s="63">
        <v>25</v>
      </c>
      <c r="AB19" s="63">
        <v>365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</row>
    <row r="20" spans="1:228" ht="16.5" customHeight="1">
      <c r="A20" s="223" t="s">
        <v>102</v>
      </c>
      <c r="B20" s="203"/>
      <c r="C20" s="63">
        <f t="shared" si="3"/>
        <v>4010</v>
      </c>
      <c r="D20" s="63">
        <f t="shared" si="4"/>
        <v>30791</v>
      </c>
      <c r="E20" s="63">
        <v>4</v>
      </c>
      <c r="F20" s="63">
        <v>45</v>
      </c>
      <c r="G20" s="63">
        <f t="shared" si="5"/>
        <v>4006</v>
      </c>
      <c r="H20" s="63">
        <f t="shared" si="5"/>
        <v>30746</v>
      </c>
      <c r="I20" s="23" t="s">
        <v>104</v>
      </c>
      <c r="J20" s="23" t="s">
        <v>104</v>
      </c>
      <c r="K20" s="63">
        <v>356</v>
      </c>
      <c r="L20" s="63">
        <v>1976</v>
      </c>
      <c r="M20" s="63">
        <v>744</v>
      </c>
      <c r="N20" s="63">
        <v>7381</v>
      </c>
      <c r="O20" s="63">
        <v>4</v>
      </c>
      <c r="P20" s="63">
        <v>36</v>
      </c>
      <c r="Q20" s="63">
        <v>78</v>
      </c>
      <c r="R20" s="63">
        <v>1094</v>
      </c>
      <c r="S20" s="63">
        <v>1566</v>
      </c>
      <c r="T20" s="63">
        <v>8231</v>
      </c>
      <c r="U20" s="63">
        <v>51</v>
      </c>
      <c r="V20" s="63">
        <v>497</v>
      </c>
      <c r="W20" s="63">
        <v>144</v>
      </c>
      <c r="X20" s="63">
        <v>263</v>
      </c>
      <c r="Y20" s="63">
        <v>1036</v>
      </c>
      <c r="Z20" s="63">
        <v>10644</v>
      </c>
      <c r="AA20" s="63">
        <v>27</v>
      </c>
      <c r="AB20" s="63">
        <v>624</v>
      </c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</row>
    <row r="21" spans="1:228" s="34" customFormat="1" ht="16.5" customHeight="1">
      <c r="A21" s="223" t="s">
        <v>103</v>
      </c>
      <c r="B21" s="203"/>
      <c r="C21" s="63">
        <f t="shared" si="3"/>
        <v>1778</v>
      </c>
      <c r="D21" s="63">
        <f t="shared" si="4"/>
        <v>11762</v>
      </c>
      <c r="E21" s="63">
        <v>9</v>
      </c>
      <c r="F21" s="63">
        <v>38</v>
      </c>
      <c r="G21" s="63">
        <f t="shared" si="5"/>
        <v>1769</v>
      </c>
      <c r="H21" s="63">
        <f t="shared" si="5"/>
        <v>11724</v>
      </c>
      <c r="I21" s="23" t="s">
        <v>104</v>
      </c>
      <c r="J21" s="23" t="s">
        <v>104</v>
      </c>
      <c r="K21" s="63">
        <v>224</v>
      </c>
      <c r="L21" s="63">
        <v>1375</v>
      </c>
      <c r="M21" s="63">
        <v>242</v>
      </c>
      <c r="N21" s="63">
        <v>2826</v>
      </c>
      <c r="O21" s="63">
        <v>4</v>
      </c>
      <c r="P21" s="63">
        <v>28</v>
      </c>
      <c r="Q21" s="63">
        <v>51</v>
      </c>
      <c r="R21" s="63">
        <v>494</v>
      </c>
      <c r="S21" s="63">
        <v>633</v>
      </c>
      <c r="T21" s="63">
        <v>2985</v>
      </c>
      <c r="U21" s="63">
        <v>19</v>
      </c>
      <c r="V21" s="63">
        <v>220</v>
      </c>
      <c r="W21" s="63">
        <v>28</v>
      </c>
      <c r="X21" s="63">
        <v>56</v>
      </c>
      <c r="Y21" s="63">
        <v>551</v>
      </c>
      <c r="Z21" s="63">
        <v>3366</v>
      </c>
      <c r="AA21" s="63">
        <v>17</v>
      </c>
      <c r="AB21" s="63">
        <v>374</v>
      </c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</row>
    <row r="22" spans="1:228" s="34" customFormat="1" ht="16.5" customHeight="1">
      <c r="A22" s="223" t="s">
        <v>105</v>
      </c>
      <c r="B22" s="203"/>
      <c r="C22" s="63">
        <f t="shared" si="3"/>
        <v>3097</v>
      </c>
      <c r="D22" s="63">
        <f t="shared" si="4"/>
        <v>35250</v>
      </c>
      <c r="E22" s="63">
        <v>19</v>
      </c>
      <c r="F22" s="63">
        <v>232</v>
      </c>
      <c r="G22" s="63">
        <f t="shared" si="5"/>
        <v>3078</v>
      </c>
      <c r="H22" s="63">
        <f t="shared" si="5"/>
        <v>35018</v>
      </c>
      <c r="I22" s="23" t="s">
        <v>104</v>
      </c>
      <c r="J22" s="23" t="s">
        <v>104</v>
      </c>
      <c r="K22" s="63">
        <v>418</v>
      </c>
      <c r="L22" s="63">
        <v>2637</v>
      </c>
      <c r="M22" s="63">
        <v>500</v>
      </c>
      <c r="N22" s="63">
        <v>12574</v>
      </c>
      <c r="O22" s="63">
        <v>6</v>
      </c>
      <c r="P22" s="63">
        <v>48</v>
      </c>
      <c r="Q22" s="63">
        <v>112</v>
      </c>
      <c r="R22" s="63">
        <v>2768</v>
      </c>
      <c r="S22" s="63">
        <v>1033</v>
      </c>
      <c r="T22" s="63">
        <v>8565</v>
      </c>
      <c r="U22" s="63">
        <v>40</v>
      </c>
      <c r="V22" s="63">
        <v>405</v>
      </c>
      <c r="W22" s="63">
        <v>86</v>
      </c>
      <c r="X22" s="63">
        <v>261</v>
      </c>
      <c r="Y22" s="63">
        <v>860</v>
      </c>
      <c r="Z22" s="63">
        <v>7121</v>
      </c>
      <c r="AA22" s="63">
        <v>23</v>
      </c>
      <c r="AB22" s="63">
        <v>639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</row>
    <row r="23" spans="1:28" ht="1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28" s="34" customFormat="1" ht="16.5" customHeight="1">
      <c r="A24" s="223" t="s">
        <v>106</v>
      </c>
      <c r="B24" s="203"/>
      <c r="C24" s="19">
        <f>SUM(C25)</f>
        <v>957</v>
      </c>
      <c r="D24" s="19">
        <f aca="true" t="shared" si="6" ref="D24:AB24">SUM(D25)</f>
        <v>4938</v>
      </c>
      <c r="E24" s="19">
        <f t="shared" si="6"/>
        <v>2</v>
      </c>
      <c r="F24" s="19">
        <f t="shared" si="6"/>
        <v>31</v>
      </c>
      <c r="G24" s="19">
        <f t="shared" si="6"/>
        <v>955</v>
      </c>
      <c r="H24" s="19">
        <f t="shared" si="6"/>
        <v>4907</v>
      </c>
      <c r="I24" s="23" t="s">
        <v>104</v>
      </c>
      <c r="J24" s="23" t="s">
        <v>104</v>
      </c>
      <c r="K24" s="19">
        <f t="shared" si="6"/>
        <v>54</v>
      </c>
      <c r="L24" s="19">
        <f t="shared" si="6"/>
        <v>170</v>
      </c>
      <c r="M24" s="19">
        <f t="shared" si="6"/>
        <v>401</v>
      </c>
      <c r="N24" s="19">
        <f t="shared" si="6"/>
        <v>1237</v>
      </c>
      <c r="O24" s="19">
        <f t="shared" si="6"/>
        <v>3</v>
      </c>
      <c r="P24" s="19">
        <f t="shared" si="6"/>
        <v>15</v>
      </c>
      <c r="Q24" s="19">
        <f t="shared" si="6"/>
        <v>6</v>
      </c>
      <c r="R24" s="19">
        <f t="shared" si="6"/>
        <v>74</v>
      </c>
      <c r="S24" s="19">
        <f t="shared" si="6"/>
        <v>258</v>
      </c>
      <c r="T24" s="19">
        <f t="shared" si="6"/>
        <v>961</v>
      </c>
      <c r="U24" s="19">
        <f t="shared" si="6"/>
        <v>9</v>
      </c>
      <c r="V24" s="19">
        <f t="shared" si="6"/>
        <v>68</v>
      </c>
      <c r="W24" s="19">
        <f t="shared" si="6"/>
        <v>21</v>
      </c>
      <c r="X24" s="19">
        <f t="shared" si="6"/>
        <v>24</v>
      </c>
      <c r="Y24" s="19">
        <f t="shared" si="6"/>
        <v>195</v>
      </c>
      <c r="Z24" s="19">
        <f t="shared" si="6"/>
        <v>2231</v>
      </c>
      <c r="AA24" s="19">
        <f t="shared" si="6"/>
        <v>8</v>
      </c>
      <c r="AB24" s="19">
        <f t="shared" si="6"/>
        <v>127</v>
      </c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</row>
    <row r="25" spans="1:28" ht="16.5" customHeight="1">
      <c r="A25" s="12"/>
      <c r="B25" s="67" t="s">
        <v>107</v>
      </c>
      <c r="C25" s="69">
        <f>SUM(E25,G25)</f>
        <v>957</v>
      </c>
      <c r="D25" s="69">
        <f>SUM(F25,H25)</f>
        <v>4938</v>
      </c>
      <c r="E25" s="72">
        <v>2</v>
      </c>
      <c r="F25" s="72">
        <v>31</v>
      </c>
      <c r="G25" s="69">
        <f>SUM(I25,K25,M25,O25,Q25,S25,U25,W25,Y25,AA25)</f>
        <v>955</v>
      </c>
      <c r="H25" s="69">
        <f>SUM(J25,L25,N25,P25,R25,T25,V25,X25,Z25,AB25)</f>
        <v>4907</v>
      </c>
      <c r="I25" s="72" t="s">
        <v>104</v>
      </c>
      <c r="J25" s="72" t="s">
        <v>104</v>
      </c>
      <c r="K25" s="72">
        <v>54</v>
      </c>
      <c r="L25" s="72">
        <v>170</v>
      </c>
      <c r="M25" s="72">
        <v>401</v>
      </c>
      <c r="N25" s="72">
        <v>1237</v>
      </c>
      <c r="O25" s="72">
        <v>3</v>
      </c>
      <c r="P25" s="72">
        <v>15</v>
      </c>
      <c r="Q25" s="72">
        <v>6</v>
      </c>
      <c r="R25" s="72">
        <v>74</v>
      </c>
      <c r="S25" s="72">
        <v>258</v>
      </c>
      <c r="T25" s="72">
        <v>961</v>
      </c>
      <c r="U25" s="72">
        <v>9</v>
      </c>
      <c r="V25" s="72">
        <v>68</v>
      </c>
      <c r="W25" s="72">
        <v>21</v>
      </c>
      <c r="X25" s="72">
        <v>24</v>
      </c>
      <c r="Y25" s="72">
        <v>195</v>
      </c>
      <c r="Z25" s="72">
        <v>2231</v>
      </c>
      <c r="AA25" s="72">
        <v>8</v>
      </c>
      <c r="AB25" s="72">
        <v>127</v>
      </c>
    </row>
    <row r="26" spans="1:28" ht="15" customHeight="1">
      <c r="A26" s="12"/>
      <c r="B26" s="67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28" ht="16.5" customHeight="1">
      <c r="A27" s="223" t="s">
        <v>108</v>
      </c>
      <c r="B27" s="203"/>
      <c r="C27" s="19">
        <f aca="true" t="shared" si="7" ref="C27:AB27">SUM(C28:C31)</f>
        <v>2861</v>
      </c>
      <c r="D27" s="19">
        <f t="shared" si="7"/>
        <v>26056</v>
      </c>
      <c r="E27" s="19">
        <f t="shared" si="7"/>
        <v>9</v>
      </c>
      <c r="F27" s="19">
        <f t="shared" si="7"/>
        <v>58</v>
      </c>
      <c r="G27" s="19">
        <f t="shared" si="7"/>
        <v>2852</v>
      </c>
      <c r="H27" s="19">
        <f t="shared" si="7"/>
        <v>25998</v>
      </c>
      <c r="I27" s="19">
        <f t="shared" si="7"/>
        <v>4</v>
      </c>
      <c r="J27" s="19">
        <f t="shared" si="7"/>
        <v>54</v>
      </c>
      <c r="K27" s="19">
        <f t="shared" si="7"/>
        <v>418</v>
      </c>
      <c r="L27" s="19">
        <f t="shared" si="7"/>
        <v>2050</v>
      </c>
      <c r="M27" s="19">
        <f t="shared" si="7"/>
        <v>749</v>
      </c>
      <c r="N27" s="19">
        <f t="shared" si="7"/>
        <v>12198</v>
      </c>
      <c r="O27" s="19">
        <f t="shared" si="7"/>
        <v>4</v>
      </c>
      <c r="P27" s="19">
        <f t="shared" si="7"/>
        <v>23</v>
      </c>
      <c r="Q27" s="19">
        <f t="shared" si="7"/>
        <v>83</v>
      </c>
      <c r="R27" s="19">
        <f t="shared" si="7"/>
        <v>1170</v>
      </c>
      <c r="S27" s="19">
        <f t="shared" si="7"/>
        <v>844</v>
      </c>
      <c r="T27" s="19">
        <f t="shared" si="7"/>
        <v>4613</v>
      </c>
      <c r="U27" s="19">
        <f t="shared" si="7"/>
        <v>31</v>
      </c>
      <c r="V27" s="19">
        <f t="shared" si="7"/>
        <v>268</v>
      </c>
      <c r="W27" s="19">
        <f t="shared" si="7"/>
        <v>36</v>
      </c>
      <c r="X27" s="19">
        <f t="shared" si="7"/>
        <v>62</v>
      </c>
      <c r="Y27" s="19">
        <f t="shared" si="7"/>
        <v>657</v>
      </c>
      <c r="Z27" s="19">
        <f t="shared" si="7"/>
        <v>5196</v>
      </c>
      <c r="AA27" s="19">
        <f t="shared" si="7"/>
        <v>26</v>
      </c>
      <c r="AB27" s="19">
        <f t="shared" si="7"/>
        <v>364</v>
      </c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</row>
    <row r="28" spans="1:28" ht="16.5" customHeight="1">
      <c r="A28" s="70"/>
      <c r="B28" s="67" t="s">
        <v>109</v>
      </c>
      <c r="C28" s="69">
        <f aca="true" t="shared" si="8" ref="C28:D31">SUM(E28,G28)</f>
        <v>828</v>
      </c>
      <c r="D28" s="69">
        <f t="shared" si="8"/>
        <v>8002</v>
      </c>
      <c r="E28" s="72">
        <v>1</v>
      </c>
      <c r="F28" s="72">
        <v>5</v>
      </c>
      <c r="G28" s="69">
        <f>SUM(I28,K28,M28,O28,Q28,S28,U28,W28,Y28,AA28)</f>
        <v>827</v>
      </c>
      <c r="H28" s="69">
        <f>SUM(J28,L28,N28,P28,R28,T28,V28,X28,Z28,AB28)</f>
        <v>7997</v>
      </c>
      <c r="I28" s="72" t="s">
        <v>104</v>
      </c>
      <c r="J28" s="72" t="s">
        <v>104</v>
      </c>
      <c r="K28" s="72">
        <v>95</v>
      </c>
      <c r="L28" s="72">
        <v>376</v>
      </c>
      <c r="M28" s="72">
        <v>270</v>
      </c>
      <c r="N28" s="72">
        <v>4867</v>
      </c>
      <c r="O28" s="72">
        <v>2</v>
      </c>
      <c r="P28" s="72">
        <v>11</v>
      </c>
      <c r="Q28" s="72">
        <v>27</v>
      </c>
      <c r="R28" s="72">
        <v>418</v>
      </c>
      <c r="S28" s="72">
        <v>221</v>
      </c>
      <c r="T28" s="72">
        <v>1054</v>
      </c>
      <c r="U28" s="72">
        <v>5</v>
      </c>
      <c r="V28" s="72">
        <v>74</v>
      </c>
      <c r="W28" s="72">
        <v>9</v>
      </c>
      <c r="X28" s="72">
        <v>17</v>
      </c>
      <c r="Y28" s="72">
        <v>192</v>
      </c>
      <c r="Z28" s="72">
        <v>1078</v>
      </c>
      <c r="AA28" s="72">
        <v>6</v>
      </c>
      <c r="AB28" s="72">
        <v>102</v>
      </c>
    </row>
    <row r="29" spans="1:28" ht="16.5" customHeight="1">
      <c r="A29" s="70"/>
      <c r="B29" s="67" t="s">
        <v>110</v>
      </c>
      <c r="C29" s="69">
        <f t="shared" si="8"/>
        <v>1103</v>
      </c>
      <c r="D29" s="69">
        <f t="shared" si="8"/>
        <v>7175</v>
      </c>
      <c r="E29" s="72">
        <v>4</v>
      </c>
      <c r="F29" s="72">
        <v>32</v>
      </c>
      <c r="G29" s="69">
        <f aca="true" t="shared" si="9" ref="G29:H31">SUM(I29,K29,M29,O29,Q29,S29,U29,W29,Y29,AA29)</f>
        <v>1099</v>
      </c>
      <c r="H29" s="69">
        <f t="shared" si="9"/>
        <v>7143</v>
      </c>
      <c r="I29" s="72">
        <v>1</v>
      </c>
      <c r="J29" s="72">
        <v>15</v>
      </c>
      <c r="K29" s="72">
        <v>150</v>
      </c>
      <c r="L29" s="72">
        <v>660</v>
      </c>
      <c r="M29" s="72">
        <v>289</v>
      </c>
      <c r="N29" s="72">
        <v>2646</v>
      </c>
      <c r="O29" s="72">
        <v>1</v>
      </c>
      <c r="P29" s="72">
        <v>4</v>
      </c>
      <c r="Q29" s="72">
        <v>16</v>
      </c>
      <c r="R29" s="72">
        <v>196</v>
      </c>
      <c r="S29" s="72">
        <v>385</v>
      </c>
      <c r="T29" s="72">
        <v>1790</v>
      </c>
      <c r="U29" s="72">
        <v>12</v>
      </c>
      <c r="V29" s="72">
        <v>117</v>
      </c>
      <c r="W29" s="72">
        <v>12</v>
      </c>
      <c r="X29" s="72">
        <v>19</v>
      </c>
      <c r="Y29" s="72">
        <v>225</v>
      </c>
      <c r="Z29" s="72">
        <v>1559</v>
      </c>
      <c r="AA29" s="72">
        <v>8</v>
      </c>
      <c r="AB29" s="72">
        <v>137</v>
      </c>
    </row>
    <row r="30" spans="1:28" ht="16.5" customHeight="1">
      <c r="A30" s="70"/>
      <c r="B30" s="67" t="s">
        <v>111</v>
      </c>
      <c r="C30" s="69">
        <f t="shared" si="8"/>
        <v>639</v>
      </c>
      <c r="D30" s="69">
        <f t="shared" si="8"/>
        <v>6806</v>
      </c>
      <c r="E30" s="72">
        <v>2</v>
      </c>
      <c r="F30" s="72">
        <v>13</v>
      </c>
      <c r="G30" s="69">
        <f t="shared" si="9"/>
        <v>637</v>
      </c>
      <c r="H30" s="69">
        <f t="shared" si="9"/>
        <v>6793</v>
      </c>
      <c r="I30" s="72">
        <v>3</v>
      </c>
      <c r="J30" s="72">
        <v>39</v>
      </c>
      <c r="K30" s="72">
        <v>112</v>
      </c>
      <c r="L30" s="72">
        <v>658</v>
      </c>
      <c r="M30" s="72">
        <v>116</v>
      </c>
      <c r="N30" s="72">
        <v>2323</v>
      </c>
      <c r="O30" s="72">
        <v>1</v>
      </c>
      <c r="P30" s="72">
        <v>8</v>
      </c>
      <c r="Q30" s="72">
        <v>27</v>
      </c>
      <c r="R30" s="72">
        <v>382</v>
      </c>
      <c r="S30" s="72">
        <v>187</v>
      </c>
      <c r="T30" s="72">
        <v>1071</v>
      </c>
      <c r="U30" s="72">
        <v>8</v>
      </c>
      <c r="V30" s="72">
        <v>54</v>
      </c>
      <c r="W30" s="72">
        <v>14</v>
      </c>
      <c r="X30" s="72">
        <v>23</v>
      </c>
      <c r="Y30" s="72">
        <v>163</v>
      </c>
      <c r="Z30" s="72">
        <v>2172</v>
      </c>
      <c r="AA30" s="72">
        <v>6</v>
      </c>
      <c r="AB30" s="72">
        <v>63</v>
      </c>
    </row>
    <row r="31" spans="1:28" ht="16.5" customHeight="1">
      <c r="A31" s="70"/>
      <c r="B31" s="67" t="s">
        <v>112</v>
      </c>
      <c r="C31" s="69">
        <f t="shared" si="8"/>
        <v>291</v>
      </c>
      <c r="D31" s="69">
        <f t="shared" si="8"/>
        <v>4073</v>
      </c>
      <c r="E31" s="72">
        <v>2</v>
      </c>
      <c r="F31" s="72">
        <v>8</v>
      </c>
      <c r="G31" s="69">
        <f t="shared" si="9"/>
        <v>289</v>
      </c>
      <c r="H31" s="69">
        <f t="shared" si="9"/>
        <v>4065</v>
      </c>
      <c r="I31" s="72" t="s">
        <v>104</v>
      </c>
      <c r="J31" s="72" t="s">
        <v>104</v>
      </c>
      <c r="K31" s="72">
        <v>61</v>
      </c>
      <c r="L31" s="72">
        <v>356</v>
      </c>
      <c r="M31" s="72">
        <v>74</v>
      </c>
      <c r="N31" s="72">
        <v>2362</v>
      </c>
      <c r="O31" s="72" t="s">
        <v>104</v>
      </c>
      <c r="P31" s="72" t="s">
        <v>104</v>
      </c>
      <c r="Q31" s="72">
        <v>13</v>
      </c>
      <c r="R31" s="72">
        <v>174</v>
      </c>
      <c r="S31" s="72">
        <v>51</v>
      </c>
      <c r="T31" s="72">
        <v>698</v>
      </c>
      <c r="U31" s="72">
        <v>6</v>
      </c>
      <c r="V31" s="72">
        <v>23</v>
      </c>
      <c r="W31" s="72">
        <v>1</v>
      </c>
      <c r="X31" s="72">
        <v>3</v>
      </c>
      <c r="Y31" s="72">
        <v>77</v>
      </c>
      <c r="Z31" s="72">
        <v>387</v>
      </c>
      <c r="AA31" s="72">
        <v>6</v>
      </c>
      <c r="AB31" s="72">
        <v>62</v>
      </c>
    </row>
    <row r="32" spans="1:28" ht="15" customHeight="1">
      <c r="A32" s="12"/>
      <c r="B32" s="67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28" ht="16.5" customHeight="1">
      <c r="A33" s="223" t="s">
        <v>113</v>
      </c>
      <c r="B33" s="203"/>
      <c r="C33" s="19">
        <f>SUM(C34:C41)</f>
        <v>4490</v>
      </c>
      <c r="D33" s="19">
        <f aca="true" t="shared" si="10" ref="D33:AB33">SUM(D34:D41)</f>
        <v>40578</v>
      </c>
      <c r="E33" s="19">
        <f t="shared" si="10"/>
        <v>17</v>
      </c>
      <c r="F33" s="19">
        <f t="shared" si="10"/>
        <v>121</v>
      </c>
      <c r="G33" s="19">
        <f t="shared" si="10"/>
        <v>4473</v>
      </c>
      <c r="H33" s="19">
        <f t="shared" si="10"/>
        <v>40457</v>
      </c>
      <c r="I33" s="19">
        <f t="shared" si="10"/>
        <v>9</v>
      </c>
      <c r="J33" s="19">
        <f t="shared" si="10"/>
        <v>131</v>
      </c>
      <c r="K33" s="19">
        <f t="shared" si="10"/>
        <v>615</v>
      </c>
      <c r="L33" s="19">
        <f t="shared" si="10"/>
        <v>4179</v>
      </c>
      <c r="M33" s="19">
        <f t="shared" si="10"/>
        <v>466</v>
      </c>
      <c r="N33" s="19">
        <f t="shared" si="10"/>
        <v>7444</v>
      </c>
      <c r="O33" s="19">
        <f t="shared" si="10"/>
        <v>8</v>
      </c>
      <c r="P33" s="19">
        <f t="shared" si="10"/>
        <v>174</v>
      </c>
      <c r="Q33" s="19">
        <f t="shared" si="10"/>
        <v>159</v>
      </c>
      <c r="R33" s="19">
        <f t="shared" si="10"/>
        <v>2487</v>
      </c>
      <c r="S33" s="19">
        <f t="shared" si="10"/>
        <v>1648</v>
      </c>
      <c r="T33" s="19">
        <f t="shared" si="10"/>
        <v>13453</v>
      </c>
      <c r="U33" s="19">
        <f t="shared" si="10"/>
        <v>68</v>
      </c>
      <c r="V33" s="19">
        <f t="shared" si="10"/>
        <v>658</v>
      </c>
      <c r="W33" s="19">
        <f t="shared" si="10"/>
        <v>180</v>
      </c>
      <c r="X33" s="19">
        <f t="shared" si="10"/>
        <v>416</v>
      </c>
      <c r="Y33" s="19">
        <f t="shared" si="10"/>
        <v>1276</v>
      </c>
      <c r="Z33" s="19">
        <f t="shared" si="10"/>
        <v>10639</v>
      </c>
      <c r="AA33" s="19">
        <f t="shared" si="10"/>
        <v>44</v>
      </c>
      <c r="AB33" s="19">
        <f t="shared" si="10"/>
        <v>876</v>
      </c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</row>
    <row r="34" spans="1:28" ht="16.5" customHeight="1">
      <c r="A34" s="12"/>
      <c r="B34" s="67" t="s">
        <v>114</v>
      </c>
      <c r="C34" s="69">
        <f>SUM(E34,G34)</f>
        <v>724</v>
      </c>
      <c r="D34" s="69">
        <f>SUM(F34,H34)</f>
        <v>4463</v>
      </c>
      <c r="E34" s="72">
        <v>1</v>
      </c>
      <c r="F34" s="72">
        <v>14</v>
      </c>
      <c r="G34" s="69">
        <f>SUM(I34,K34,M34,O34,Q34,S34,U34,W34,Y34,AA34)</f>
        <v>723</v>
      </c>
      <c r="H34" s="69">
        <f>SUM(J34,L34,N34,P34,R34,T34,V34,X34,Z34,AB34)</f>
        <v>4449</v>
      </c>
      <c r="I34" s="72">
        <v>1</v>
      </c>
      <c r="J34" s="72">
        <v>3</v>
      </c>
      <c r="K34" s="72">
        <v>106</v>
      </c>
      <c r="L34" s="72">
        <v>458</v>
      </c>
      <c r="M34" s="72">
        <v>150</v>
      </c>
      <c r="N34" s="72">
        <v>1645</v>
      </c>
      <c r="O34" s="72">
        <v>1</v>
      </c>
      <c r="P34" s="72">
        <v>2</v>
      </c>
      <c r="Q34" s="72">
        <v>26</v>
      </c>
      <c r="R34" s="72">
        <v>425</v>
      </c>
      <c r="S34" s="72">
        <v>238</v>
      </c>
      <c r="T34" s="72">
        <v>857</v>
      </c>
      <c r="U34" s="72">
        <v>10</v>
      </c>
      <c r="V34" s="72">
        <v>69</v>
      </c>
      <c r="W34" s="72">
        <v>15</v>
      </c>
      <c r="X34" s="72">
        <v>21</v>
      </c>
      <c r="Y34" s="72">
        <v>169</v>
      </c>
      <c r="Z34" s="72">
        <v>845</v>
      </c>
      <c r="AA34" s="72">
        <v>7</v>
      </c>
      <c r="AB34" s="72">
        <v>124</v>
      </c>
    </row>
    <row r="35" spans="1:28" ht="16.5" customHeight="1">
      <c r="A35" s="12"/>
      <c r="B35" s="67" t="s">
        <v>115</v>
      </c>
      <c r="C35" s="69">
        <f aca="true" t="shared" si="11" ref="C35:C41">SUM(E35,G35)</f>
        <v>934</v>
      </c>
      <c r="D35" s="69">
        <f aca="true" t="shared" si="12" ref="D35:D41">SUM(F35,H35)</f>
        <v>9761</v>
      </c>
      <c r="E35" s="72">
        <v>7</v>
      </c>
      <c r="F35" s="72">
        <v>42</v>
      </c>
      <c r="G35" s="69">
        <f aca="true" t="shared" si="13" ref="G35:H41">SUM(I35,K35,M35,O35,Q35,S35,U35,W35,Y35,AA35)</f>
        <v>927</v>
      </c>
      <c r="H35" s="69">
        <f t="shared" si="13"/>
        <v>9719</v>
      </c>
      <c r="I35" s="72">
        <v>3</v>
      </c>
      <c r="J35" s="72">
        <v>70</v>
      </c>
      <c r="K35" s="72">
        <v>161</v>
      </c>
      <c r="L35" s="72">
        <v>898</v>
      </c>
      <c r="M35" s="72">
        <v>98</v>
      </c>
      <c r="N35" s="72">
        <v>2821</v>
      </c>
      <c r="O35" s="72">
        <v>3</v>
      </c>
      <c r="P35" s="72">
        <v>56</v>
      </c>
      <c r="Q35" s="72">
        <v>32</v>
      </c>
      <c r="R35" s="72">
        <v>500</v>
      </c>
      <c r="S35" s="72">
        <v>324</v>
      </c>
      <c r="T35" s="72">
        <v>2842</v>
      </c>
      <c r="U35" s="72">
        <v>12</v>
      </c>
      <c r="V35" s="72">
        <v>82</v>
      </c>
      <c r="W35" s="72">
        <v>9</v>
      </c>
      <c r="X35" s="72">
        <v>17</v>
      </c>
      <c r="Y35" s="72">
        <v>276</v>
      </c>
      <c r="Z35" s="72">
        <v>2246</v>
      </c>
      <c r="AA35" s="72">
        <v>9</v>
      </c>
      <c r="AB35" s="72">
        <v>187</v>
      </c>
    </row>
    <row r="36" spans="1:28" ht="16.5" customHeight="1">
      <c r="A36" s="12"/>
      <c r="B36" s="67" t="s">
        <v>116</v>
      </c>
      <c r="C36" s="69">
        <f t="shared" si="11"/>
        <v>2321</v>
      </c>
      <c r="D36" s="69">
        <f t="shared" si="12"/>
        <v>23156</v>
      </c>
      <c r="E36" s="72">
        <v>1</v>
      </c>
      <c r="F36" s="72">
        <v>1</v>
      </c>
      <c r="G36" s="69">
        <f t="shared" si="13"/>
        <v>2320</v>
      </c>
      <c r="H36" s="69">
        <f t="shared" si="13"/>
        <v>23155</v>
      </c>
      <c r="I36" s="72" t="s">
        <v>104</v>
      </c>
      <c r="J36" s="72" t="s">
        <v>104</v>
      </c>
      <c r="K36" s="72">
        <v>265</v>
      </c>
      <c r="L36" s="72">
        <v>2137</v>
      </c>
      <c r="M36" s="72">
        <v>170</v>
      </c>
      <c r="N36" s="72">
        <v>2633</v>
      </c>
      <c r="O36" s="72">
        <v>1</v>
      </c>
      <c r="P36" s="72">
        <v>11</v>
      </c>
      <c r="Q36" s="72">
        <v>83</v>
      </c>
      <c r="R36" s="72">
        <v>1463</v>
      </c>
      <c r="S36" s="72">
        <v>943</v>
      </c>
      <c r="T36" s="72">
        <v>9322</v>
      </c>
      <c r="U36" s="72">
        <v>43</v>
      </c>
      <c r="V36" s="72">
        <v>492</v>
      </c>
      <c r="W36" s="72">
        <v>155</v>
      </c>
      <c r="X36" s="72">
        <v>377</v>
      </c>
      <c r="Y36" s="72">
        <v>651</v>
      </c>
      <c r="Z36" s="72">
        <v>6485</v>
      </c>
      <c r="AA36" s="72">
        <v>9</v>
      </c>
      <c r="AB36" s="72">
        <v>235</v>
      </c>
    </row>
    <row r="37" spans="1:28" ht="16.5" customHeight="1">
      <c r="A37" s="12"/>
      <c r="B37" s="67" t="s">
        <v>117</v>
      </c>
      <c r="C37" s="69">
        <f t="shared" si="11"/>
        <v>82</v>
      </c>
      <c r="D37" s="69">
        <f t="shared" si="12"/>
        <v>447</v>
      </c>
      <c r="E37" s="72">
        <v>2</v>
      </c>
      <c r="F37" s="72">
        <v>10</v>
      </c>
      <c r="G37" s="69">
        <f t="shared" si="13"/>
        <v>80</v>
      </c>
      <c r="H37" s="69">
        <f t="shared" si="13"/>
        <v>437</v>
      </c>
      <c r="I37" s="72">
        <v>1</v>
      </c>
      <c r="J37" s="72">
        <v>6</v>
      </c>
      <c r="K37" s="72">
        <v>11</v>
      </c>
      <c r="L37" s="72">
        <v>85</v>
      </c>
      <c r="M37" s="72">
        <v>13</v>
      </c>
      <c r="N37" s="72">
        <v>95</v>
      </c>
      <c r="O37" s="72" t="s">
        <v>104</v>
      </c>
      <c r="P37" s="72" t="s">
        <v>104</v>
      </c>
      <c r="Q37" s="72">
        <v>2</v>
      </c>
      <c r="R37" s="72">
        <v>8</v>
      </c>
      <c r="S37" s="72">
        <v>20</v>
      </c>
      <c r="T37" s="72">
        <v>48</v>
      </c>
      <c r="U37" s="72">
        <v>1</v>
      </c>
      <c r="V37" s="72">
        <v>3</v>
      </c>
      <c r="W37" s="72">
        <v>1</v>
      </c>
      <c r="X37" s="72">
        <v>1</v>
      </c>
      <c r="Y37" s="72">
        <v>28</v>
      </c>
      <c r="Z37" s="72">
        <v>146</v>
      </c>
      <c r="AA37" s="72">
        <v>3</v>
      </c>
      <c r="AB37" s="72">
        <v>45</v>
      </c>
    </row>
    <row r="38" spans="1:28" ht="16.5" customHeight="1">
      <c r="A38" s="12"/>
      <c r="B38" s="67" t="s">
        <v>118</v>
      </c>
      <c r="C38" s="69">
        <f t="shared" si="11"/>
        <v>90</v>
      </c>
      <c r="D38" s="69">
        <f t="shared" si="12"/>
        <v>700</v>
      </c>
      <c r="E38" s="72">
        <v>1</v>
      </c>
      <c r="F38" s="72">
        <v>5</v>
      </c>
      <c r="G38" s="69">
        <f t="shared" si="13"/>
        <v>89</v>
      </c>
      <c r="H38" s="69">
        <f t="shared" si="13"/>
        <v>695</v>
      </c>
      <c r="I38" s="72">
        <v>1</v>
      </c>
      <c r="J38" s="72">
        <v>17</v>
      </c>
      <c r="K38" s="72">
        <v>12</v>
      </c>
      <c r="L38" s="72">
        <v>135</v>
      </c>
      <c r="M38" s="72">
        <v>8</v>
      </c>
      <c r="N38" s="72">
        <v>79</v>
      </c>
      <c r="O38" s="72">
        <v>1</v>
      </c>
      <c r="P38" s="72">
        <v>99</v>
      </c>
      <c r="Q38" s="72">
        <v>4</v>
      </c>
      <c r="R38" s="72">
        <v>34</v>
      </c>
      <c r="S38" s="72">
        <v>30</v>
      </c>
      <c r="T38" s="72">
        <v>101</v>
      </c>
      <c r="U38" s="72" t="s">
        <v>104</v>
      </c>
      <c r="V38" s="72" t="s">
        <v>104</v>
      </c>
      <c r="W38" s="72" t="s">
        <v>104</v>
      </c>
      <c r="X38" s="72" t="s">
        <v>104</v>
      </c>
      <c r="Y38" s="72">
        <v>29</v>
      </c>
      <c r="Z38" s="72">
        <v>161</v>
      </c>
      <c r="AA38" s="72">
        <v>4</v>
      </c>
      <c r="AB38" s="72">
        <v>69</v>
      </c>
    </row>
    <row r="39" spans="1:28" ht="16.5" customHeight="1">
      <c r="A39" s="12"/>
      <c r="B39" s="67" t="s">
        <v>119</v>
      </c>
      <c r="C39" s="69">
        <f t="shared" si="11"/>
        <v>130</v>
      </c>
      <c r="D39" s="69">
        <f t="shared" si="12"/>
        <v>747</v>
      </c>
      <c r="E39" s="72" t="s">
        <v>104</v>
      </c>
      <c r="F39" s="72" t="s">
        <v>104</v>
      </c>
      <c r="G39" s="69">
        <f t="shared" si="13"/>
        <v>130</v>
      </c>
      <c r="H39" s="69">
        <f t="shared" si="13"/>
        <v>747</v>
      </c>
      <c r="I39" s="72">
        <v>2</v>
      </c>
      <c r="J39" s="72">
        <v>21</v>
      </c>
      <c r="K39" s="72">
        <v>37</v>
      </c>
      <c r="L39" s="72">
        <v>164</v>
      </c>
      <c r="M39" s="72">
        <v>12</v>
      </c>
      <c r="N39" s="72">
        <v>31</v>
      </c>
      <c r="O39" s="72">
        <v>1</v>
      </c>
      <c r="P39" s="72">
        <v>2</v>
      </c>
      <c r="Q39" s="72">
        <v>4</v>
      </c>
      <c r="R39" s="72">
        <v>10</v>
      </c>
      <c r="S39" s="72">
        <v>39</v>
      </c>
      <c r="T39" s="72">
        <v>116</v>
      </c>
      <c r="U39" s="72">
        <v>1</v>
      </c>
      <c r="V39" s="72">
        <v>6</v>
      </c>
      <c r="W39" s="72" t="s">
        <v>104</v>
      </c>
      <c r="X39" s="72" t="s">
        <v>104</v>
      </c>
      <c r="Y39" s="72">
        <v>29</v>
      </c>
      <c r="Z39" s="72">
        <v>296</v>
      </c>
      <c r="AA39" s="72">
        <v>5</v>
      </c>
      <c r="AB39" s="72">
        <v>101</v>
      </c>
    </row>
    <row r="40" spans="1:28" ht="16.5" customHeight="1">
      <c r="A40" s="12"/>
      <c r="B40" s="67" t="s">
        <v>120</v>
      </c>
      <c r="C40" s="69">
        <f t="shared" si="11"/>
        <v>80</v>
      </c>
      <c r="D40" s="69">
        <f t="shared" si="12"/>
        <v>511</v>
      </c>
      <c r="E40" s="72" t="s">
        <v>104</v>
      </c>
      <c r="F40" s="72" t="s">
        <v>104</v>
      </c>
      <c r="G40" s="69">
        <f t="shared" si="13"/>
        <v>80</v>
      </c>
      <c r="H40" s="69">
        <f t="shared" si="13"/>
        <v>511</v>
      </c>
      <c r="I40" s="72" t="s">
        <v>104</v>
      </c>
      <c r="J40" s="72" t="s">
        <v>104</v>
      </c>
      <c r="K40" s="72">
        <v>6</v>
      </c>
      <c r="L40" s="72">
        <v>75</v>
      </c>
      <c r="M40" s="72">
        <v>5</v>
      </c>
      <c r="N40" s="72">
        <v>33</v>
      </c>
      <c r="O40" s="72">
        <v>1</v>
      </c>
      <c r="P40" s="72">
        <v>4</v>
      </c>
      <c r="Q40" s="72">
        <v>5</v>
      </c>
      <c r="R40" s="72">
        <v>29</v>
      </c>
      <c r="S40" s="72">
        <v>17</v>
      </c>
      <c r="T40" s="72">
        <v>53</v>
      </c>
      <c r="U40" s="72" t="s">
        <v>104</v>
      </c>
      <c r="V40" s="72" t="s">
        <v>104</v>
      </c>
      <c r="W40" s="72" t="s">
        <v>104</v>
      </c>
      <c r="X40" s="72" t="s">
        <v>104</v>
      </c>
      <c r="Y40" s="72">
        <v>43</v>
      </c>
      <c r="Z40" s="72">
        <v>248</v>
      </c>
      <c r="AA40" s="72">
        <v>3</v>
      </c>
      <c r="AB40" s="72">
        <v>69</v>
      </c>
    </row>
    <row r="41" spans="1:28" ht="16.5" customHeight="1">
      <c r="A41" s="12"/>
      <c r="B41" s="67" t="s">
        <v>121</v>
      </c>
      <c r="C41" s="69">
        <f t="shared" si="11"/>
        <v>129</v>
      </c>
      <c r="D41" s="69">
        <f t="shared" si="12"/>
        <v>793</v>
      </c>
      <c r="E41" s="72">
        <v>5</v>
      </c>
      <c r="F41" s="72">
        <v>49</v>
      </c>
      <c r="G41" s="69">
        <f t="shared" si="13"/>
        <v>124</v>
      </c>
      <c r="H41" s="69">
        <f t="shared" si="13"/>
        <v>744</v>
      </c>
      <c r="I41" s="72">
        <v>1</v>
      </c>
      <c r="J41" s="72">
        <v>14</v>
      </c>
      <c r="K41" s="72">
        <v>17</v>
      </c>
      <c r="L41" s="72">
        <v>227</v>
      </c>
      <c r="M41" s="72">
        <v>10</v>
      </c>
      <c r="N41" s="72">
        <v>107</v>
      </c>
      <c r="O41" s="72" t="s">
        <v>104</v>
      </c>
      <c r="P41" s="72" t="s">
        <v>104</v>
      </c>
      <c r="Q41" s="72">
        <v>3</v>
      </c>
      <c r="R41" s="72">
        <v>18</v>
      </c>
      <c r="S41" s="72">
        <v>37</v>
      </c>
      <c r="T41" s="72">
        <v>114</v>
      </c>
      <c r="U41" s="72">
        <v>1</v>
      </c>
      <c r="V41" s="72">
        <v>6</v>
      </c>
      <c r="W41" s="72" t="s">
        <v>104</v>
      </c>
      <c r="X41" s="72" t="s">
        <v>104</v>
      </c>
      <c r="Y41" s="72">
        <v>51</v>
      </c>
      <c r="Z41" s="72">
        <v>212</v>
      </c>
      <c r="AA41" s="72">
        <v>4</v>
      </c>
      <c r="AB41" s="72">
        <v>46</v>
      </c>
    </row>
    <row r="42" spans="1:28" ht="15" customHeight="1">
      <c r="A42" s="12"/>
      <c r="B42" s="67"/>
      <c r="C42" s="64"/>
      <c r="D42" s="64"/>
      <c r="E42" s="64"/>
      <c r="F42" s="64"/>
      <c r="G42" s="64"/>
      <c r="H42" s="69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28" ht="16.5" customHeight="1">
      <c r="A43" s="223" t="s">
        <v>122</v>
      </c>
      <c r="B43" s="203"/>
      <c r="C43" s="19">
        <f>SUM(C44:C48)</f>
        <v>4630</v>
      </c>
      <c r="D43" s="19">
        <f aca="true" t="shared" si="14" ref="D43:AB43">SUM(D44:D48)</f>
        <v>32164</v>
      </c>
      <c r="E43" s="19">
        <f t="shared" si="14"/>
        <v>20</v>
      </c>
      <c r="F43" s="19">
        <f t="shared" si="14"/>
        <v>126</v>
      </c>
      <c r="G43" s="19">
        <f t="shared" si="14"/>
        <v>4610</v>
      </c>
      <c r="H43" s="19">
        <f t="shared" si="14"/>
        <v>32038</v>
      </c>
      <c r="I43" s="19">
        <f t="shared" si="14"/>
        <v>3</v>
      </c>
      <c r="J43" s="19">
        <f t="shared" si="14"/>
        <v>16</v>
      </c>
      <c r="K43" s="19">
        <f t="shared" si="14"/>
        <v>712</v>
      </c>
      <c r="L43" s="19">
        <f t="shared" si="14"/>
        <v>3597</v>
      </c>
      <c r="M43" s="19">
        <f t="shared" si="14"/>
        <v>1202</v>
      </c>
      <c r="N43" s="19">
        <f t="shared" si="14"/>
        <v>9778</v>
      </c>
      <c r="O43" s="19">
        <f t="shared" si="14"/>
        <v>10</v>
      </c>
      <c r="P43" s="19">
        <f t="shared" si="14"/>
        <v>69</v>
      </c>
      <c r="Q43" s="19">
        <f t="shared" si="14"/>
        <v>105</v>
      </c>
      <c r="R43" s="19">
        <f t="shared" si="14"/>
        <v>1150</v>
      </c>
      <c r="S43" s="19">
        <f t="shared" si="14"/>
        <v>1229</v>
      </c>
      <c r="T43" s="19">
        <f t="shared" si="14"/>
        <v>6428</v>
      </c>
      <c r="U43" s="19">
        <f t="shared" si="14"/>
        <v>50</v>
      </c>
      <c r="V43" s="19">
        <f t="shared" si="14"/>
        <v>507</v>
      </c>
      <c r="W43" s="19">
        <f t="shared" si="14"/>
        <v>79</v>
      </c>
      <c r="X43" s="19">
        <f t="shared" si="14"/>
        <v>145</v>
      </c>
      <c r="Y43" s="19">
        <f t="shared" si="14"/>
        <v>1181</v>
      </c>
      <c r="Z43" s="19">
        <f t="shared" si="14"/>
        <v>9340</v>
      </c>
      <c r="AA43" s="19">
        <f t="shared" si="14"/>
        <v>39</v>
      </c>
      <c r="AB43" s="19">
        <f t="shared" si="14"/>
        <v>1008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</row>
    <row r="44" spans="1:28" ht="16.5" customHeight="1">
      <c r="A44" s="12"/>
      <c r="B44" s="67" t="s">
        <v>123</v>
      </c>
      <c r="C44" s="69">
        <f aca="true" t="shared" si="15" ref="C44:D48">SUM(E44,G44)</f>
        <v>1270</v>
      </c>
      <c r="D44" s="69">
        <f t="shared" si="15"/>
        <v>9644</v>
      </c>
      <c r="E44" s="72">
        <v>4</v>
      </c>
      <c r="F44" s="72">
        <v>13</v>
      </c>
      <c r="G44" s="69">
        <f>SUM(I44,K44,M44,O44,Q44,S44,U44,W44,Y44,AA44)</f>
        <v>1266</v>
      </c>
      <c r="H44" s="69">
        <f>SUM(J44,L44,N44,P44,R44,T44,V44,X44,Z44,AB44)</f>
        <v>9631</v>
      </c>
      <c r="I44" s="72" t="s">
        <v>104</v>
      </c>
      <c r="J44" s="72" t="s">
        <v>104</v>
      </c>
      <c r="K44" s="72">
        <v>235</v>
      </c>
      <c r="L44" s="72">
        <v>1433</v>
      </c>
      <c r="M44" s="72">
        <v>189</v>
      </c>
      <c r="N44" s="72">
        <v>2346</v>
      </c>
      <c r="O44" s="72">
        <v>3</v>
      </c>
      <c r="P44" s="72">
        <v>31</v>
      </c>
      <c r="Q44" s="72">
        <v>32</v>
      </c>
      <c r="R44" s="72">
        <v>399</v>
      </c>
      <c r="S44" s="72">
        <v>361</v>
      </c>
      <c r="T44" s="72">
        <v>2313</v>
      </c>
      <c r="U44" s="72">
        <v>14</v>
      </c>
      <c r="V44" s="72">
        <v>144</v>
      </c>
      <c r="W44" s="72">
        <v>30</v>
      </c>
      <c r="X44" s="72">
        <v>55</v>
      </c>
      <c r="Y44" s="72">
        <v>389</v>
      </c>
      <c r="Z44" s="72">
        <v>2517</v>
      </c>
      <c r="AA44" s="72">
        <v>13</v>
      </c>
      <c r="AB44" s="72">
        <v>393</v>
      </c>
    </row>
    <row r="45" spans="1:28" ht="16.5" customHeight="1">
      <c r="A45" s="12"/>
      <c r="B45" s="67" t="s">
        <v>124</v>
      </c>
      <c r="C45" s="69">
        <f t="shared" si="15"/>
        <v>903</v>
      </c>
      <c r="D45" s="69">
        <f t="shared" si="15"/>
        <v>5109</v>
      </c>
      <c r="E45" s="72">
        <v>5</v>
      </c>
      <c r="F45" s="72">
        <v>27</v>
      </c>
      <c r="G45" s="69">
        <f aca="true" t="shared" si="16" ref="G45:H48">SUM(I45,K45,M45,O45,Q45,S45,U45,W45,Y45,AA45)</f>
        <v>898</v>
      </c>
      <c r="H45" s="69">
        <f t="shared" si="16"/>
        <v>5082</v>
      </c>
      <c r="I45" s="72">
        <v>1</v>
      </c>
      <c r="J45" s="72">
        <v>5</v>
      </c>
      <c r="K45" s="72">
        <v>99</v>
      </c>
      <c r="L45" s="72">
        <v>391</v>
      </c>
      <c r="M45" s="72">
        <v>363</v>
      </c>
      <c r="N45" s="72">
        <v>2070</v>
      </c>
      <c r="O45" s="72">
        <v>1</v>
      </c>
      <c r="P45" s="72">
        <v>8</v>
      </c>
      <c r="Q45" s="72">
        <v>21</v>
      </c>
      <c r="R45" s="72">
        <v>234</v>
      </c>
      <c r="S45" s="72">
        <v>197</v>
      </c>
      <c r="T45" s="72">
        <v>957</v>
      </c>
      <c r="U45" s="72">
        <v>6</v>
      </c>
      <c r="V45" s="72">
        <v>54</v>
      </c>
      <c r="W45" s="72">
        <v>18</v>
      </c>
      <c r="X45" s="72">
        <v>29</v>
      </c>
      <c r="Y45" s="72">
        <v>185</v>
      </c>
      <c r="Z45" s="72">
        <v>1235</v>
      </c>
      <c r="AA45" s="72">
        <v>7</v>
      </c>
      <c r="AB45" s="72">
        <v>99</v>
      </c>
    </row>
    <row r="46" spans="1:28" ht="16.5" customHeight="1">
      <c r="A46" s="12"/>
      <c r="B46" s="67" t="s">
        <v>125</v>
      </c>
      <c r="C46" s="69">
        <f t="shared" si="15"/>
        <v>760</v>
      </c>
      <c r="D46" s="69">
        <f t="shared" si="15"/>
        <v>4143</v>
      </c>
      <c r="E46" s="72">
        <v>4</v>
      </c>
      <c r="F46" s="72">
        <v>40</v>
      </c>
      <c r="G46" s="69">
        <f t="shared" si="16"/>
        <v>756</v>
      </c>
      <c r="H46" s="69">
        <f t="shared" si="16"/>
        <v>4103</v>
      </c>
      <c r="I46" s="72" t="s">
        <v>104</v>
      </c>
      <c r="J46" s="72" t="s">
        <v>104</v>
      </c>
      <c r="K46" s="72">
        <v>74</v>
      </c>
      <c r="L46" s="72">
        <v>480</v>
      </c>
      <c r="M46" s="72">
        <v>307</v>
      </c>
      <c r="N46" s="72">
        <v>1723</v>
      </c>
      <c r="O46" s="72">
        <v>1</v>
      </c>
      <c r="P46" s="72">
        <v>3</v>
      </c>
      <c r="Q46" s="72">
        <v>13</v>
      </c>
      <c r="R46" s="72">
        <v>179</v>
      </c>
      <c r="S46" s="72">
        <v>203</v>
      </c>
      <c r="T46" s="72">
        <v>893</v>
      </c>
      <c r="U46" s="72">
        <v>5</v>
      </c>
      <c r="V46" s="72">
        <v>37</v>
      </c>
      <c r="W46" s="72">
        <v>9</v>
      </c>
      <c r="X46" s="72">
        <v>17</v>
      </c>
      <c r="Y46" s="72">
        <v>139</v>
      </c>
      <c r="Z46" s="72">
        <v>713</v>
      </c>
      <c r="AA46" s="72">
        <v>5</v>
      </c>
      <c r="AB46" s="72">
        <v>58</v>
      </c>
    </row>
    <row r="47" spans="1:28" ht="16.5" customHeight="1">
      <c r="A47" s="12"/>
      <c r="B47" s="67" t="s">
        <v>126</v>
      </c>
      <c r="C47" s="69">
        <f t="shared" si="15"/>
        <v>629</v>
      </c>
      <c r="D47" s="69">
        <f t="shared" si="15"/>
        <v>5957</v>
      </c>
      <c r="E47" s="72">
        <v>2</v>
      </c>
      <c r="F47" s="72">
        <v>17</v>
      </c>
      <c r="G47" s="69">
        <f t="shared" si="16"/>
        <v>627</v>
      </c>
      <c r="H47" s="69">
        <f t="shared" si="16"/>
        <v>5940</v>
      </c>
      <c r="I47" s="72">
        <v>2</v>
      </c>
      <c r="J47" s="72">
        <v>11</v>
      </c>
      <c r="K47" s="72">
        <v>74</v>
      </c>
      <c r="L47" s="72">
        <v>366</v>
      </c>
      <c r="M47" s="72">
        <v>204</v>
      </c>
      <c r="N47" s="72">
        <v>2866</v>
      </c>
      <c r="O47" s="72">
        <v>3</v>
      </c>
      <c r="P47" s="72">
        <v>13</v>
      </c>
      <c r="Q47" s="72">
        <v>16</v>
      </c>
      <c r="R47" s="72">
        <v>165</v>
      </c>
      <c r="S47" s="72">
        <v>148</v>
      </c>
      <c r="T47" s="72">
        <v>705</v>
      </c>
      <c r="U47" s="72">
        <v>9</v>
      </c>
      <c r="V47" s="72">
        <v>129</v>
      </c>
      <c r="W47" s="72">
        <v>6</v>
      </c>
      <c r="X47" s="72">
        <v>11</v>
      </c>
      <c r="Y47" s="72">
        <v>159</v>
      </c>
      <c r="Z47" s="72">
        <v>1554</v>
      </c>
      <c r="AA47" s="72">
        <v>6</v>
      </c>
      <c r="AB47" s="72">
        <v>120</v>
      </c>
    </row>
    <row r="48" spans="1:28" ht="16.5" customHeight="1">
      <c r="A48" s="12"/>
      <c r="B48" s="67" t="s">
        <v>127</v>
      </c>
      <c r="C48" s="69">
        <f t="shared" si="15"/>
        <v>1068</v>
      </c>
      <c r="D48" s="69">
        <f t="shared" si="15"/>
        <v>7311</v>
      </c>
      <c r="E48" s="72">
        <v>5</v>
      </c>
      <c r="F48" s="72">
        <v>29</v>
      </c>
      <c r="G48" s="69">
        <f t="shared" si="16"/>
        <v>1063</v>
      </c>
      <c r="H48" s="69">
        <f t="shared" si="16"/>
        <v>7282</v>
      </c>
      <c r="I48" s="72" t="s">
        <v>104</v>
      </c>
      <c r="J48" s="72" t="s">
        <v>104</v>
      </c>
      <c r="K48" s="72">
        <v>230</v>
      </c>
      <c r="L48" s="72">
        <v>927</v>
      </c>
      <c r="M48" s="72">
        <v>139</v>
      </c>
      <c r="N48" s="72">
        <v>773</v>
      </c>
      <c r="O48" s="72">
        <v>2</v>
      </c>
      <c r="P48" s="72">
        <v>14</v>
      </c>
      <c r="Q48" s="72">
        <v>23</v>
      </c>
      <c r="R48" s="72">
        <v>173</v>
      </c>
      <c r="S48" s="72">
        <v>320</v>
      </c>
      <c r="T48" s="72">
        <v>1560</v>
      </c>
      <c r="U48" s="72">
        <v>16</v>
      </c>
      <c r="V48" s="72">
        <v>143</v>
      </c>
      <c r="W48" s="72">
        <v>16</v>
      </c>
      <c r="X48" s="72">
        <v>33</v>
      </c>
      <c r="Y48" s="72">
        <v>309</v>
      </c>
      <c r="Z48" s="72">
        <v>3321</v>
      </c>
      <c r="AA48" s="72">
        <v>8</v>
      </c>
      <c r="AB48" s="72">
        <v>338</v>
      </c>
    </row>
    <row r="49" spans="1:28" ht="15" customHeight="1">
      <c r="A49" s="12"/>
      <c r="B49" s="67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28" ht="16.5" customHeight="1">
      <c r="A50" s="223" t="s">
        <v>128</v>
      </c>
      <c r="B50" s="203"/>
      <c r="C50" s="19">
        <f aca="true" t="shared" si="17" ref="C50:AB50">SUM(C51:C54)</f>
        <v>2302</v>
      </c>
      <c r="D50" s="19">
        <f t="shared" si="17"/>
        <v>16517</v>
      </c>
      <c r="E50" s="19">
        <f t="shared" si="17"/>
        <v>17</v>
      </c>
      <c r="F50" s="19">
        <f t="shared" si="17"/>
        <v>157</v>
      </c>
      <c r="G50" s="19">
        <f t="shared" si="17"/>
        <v>2285</v>
      </c>
      <c r="H50" s="19">
        <f t="shared" si="17"/>
        <v>16360</v>
      </c>
      <c r="I50" s="19">
        <f t="shared" si="17"/>
        <v>3</v>
      </c>
      <c r="J50" s="19">
        <f t="shared" si="17"/>
        <v>21</v>
      </c>
      <c r="K50" s="19">
        <f t="shared" si="17"/>
        <v>384</v>
      </c>
      <c r="L50" s="19">
        <f t="shared" si="17"/>
        <v>2262</v>
      </c>
      <c r="M50" s="19">
        <f t="shared" si="17"/>
        <v>352</v>
      </c>
      <c r="N50" s="19">
        <f t="shared" si="17"/>
        <v>5545</v>
      </c>
      <c r="O50" s="19">
        <f t="shared" si="17"/>
        <v>6</v>
      </c>
      <c r="P50" s="19">
        <f t="shared" si="17"/>
        <v>257</v>
      </c>
      <c r="Q50" s="19">
        <f t="shared" si="17"/>
        <v>67</v>
      </c>
      <c r="R50" s="19">
        <f t="shared" si="17"/>
        <v>649</v>
      </c>
      <c r="S50" s="19">
        <f t="shared" si="17"/>
        <v>720</v>
      </c>
      <c r="T50" s="19">
        <f t="shared" si="17"/>
        <v>2780</v>
      </c>
      <c r="U50" s="19">
        <f t="shared" si="17"/>
        <v>17</v>
      </c>
      <c r="V50" s="19">
        <f t="shared" si="17"/>
        <v>194</v>
      </c>
      <c r="W50" s="19">
        <f t="shared" si="17"/>
        <v>10</v>
      </c>
      <c r="X50" s="19">
        <f t="shared" si="17"/>
        <v>33</v>
      </c>
      <c r="Y50" s="19">
        <f t="shared" si="17"/>
        <v>691</v>
      </c>
      <c r="Z50" s="19">
        <f t="shared" si="17"/>
        <v>4158</v>
      </c>
      <c r="AA50" s="19">
        <f t="shared" si="17"/>
        <v>35</v>
      </c>
      <c r="AB50" s="19">
        <f t="shared" si="17"/>
        <v>461</v>
      </c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</row>
    <row r="51" spans="1:28" ht="16.5" customHeight="1">
      <c r="A51" s="65"/>
      <c r="B51" s="67" t="s">
        <v>129</v>
      </c>
      <c r="C51" s="69">
        <f aca="true" t="shared" si="18" ref="C51:D54">SUM(E51,G51)</f>
        <v>613</v>
      </c>
      <c r="D51" s="69">
        <f t="shared" si="18"/>
        <v>3212</v>
      </c>
      <c r="E51" s="72">
        <v>5</v>
      </c>
      <c r="F51" s="72">
        <v>55</v>
      </c>
      <c r="G51" s="69">
        <f>SUM(I51,K51,M51,O51,Q51,S51,U51,W51,Y51,AA51)</f>
        <v>608</v>
      </c>
      <c r="H51" s="69">
        <f>SUM(J51,L51,N51,P51,R51,T51,V51,X51,Z51,AB51)</f>
        <v>3157</v>
      </c>
      <c r="I51" s="72" t="s">
        <v>104</v>
      </c>
      <c r="J51" s="72" t="s">
        <v>104</v>
      </c>
      <c r="K51" s="72">
        <v>93</v>
      </c>
      <c r="L51" s="72">
        <v>403</v>
      </c>
      <c r="M51" s="72">
        <v>51</v>
      </c>
      <c r="N51" s="72">
        <v>666</v>
      </c>
      <c r="O51" s="72">
        <v>1</v>
      </c>
      <c r="P51" s="72">
        <v>6</v>
      </c>
      <c r="Q51" s="72">
        <v>23</v>
      </c>
      <c r="R51" s="72">
        <v>214</v>
      </c>
      <c r="S51" s="72">
        <v>222</v>
      </c>
      <c r="T51" s="72">
        <v>790</v>
      </c>
      <c r="U51" s="72">
        <v>5</v>
      </c>
      <c r="V51" s="72">
        <v>72</v>
      </c>
      <c r="W51" s="72" t="s">
        <v>104</v>
      </c>
      <c r="X51" s="72" t="s">
        <v>104</v>
      </c>
      <c r="Y51" s="72">
        <v>203</v>
      </c>
      <c r="Z51" s="72">
        <v>885</v>
      </c>
      <c r="AA51" s="72">
        <v>10</v>
      </c>
      <c r="AB51" s="72">
        <v>121</v>
      </c>
    </row>
    <row r="52" spans="1:28" ht="16.5" customHeight="1">
      <c r="A52" s="65"/>
      <c r="B52" s="67" t="s">
        <v>130</v>
      </c>
      <c r="C52" s="69">
        <f t="shared" si="18"/>
        <v>319</v>
      </c>
      <c r="D52" s="69">
        <f t="shared" si="18"/>
        <v>2678</v>
      </c>
      <c r="E52" s="72">
        <v>4</v>
      </c>
      <c r="F52" s="72">
        <v>40</v>
      </c>
      <c r="G52" s="69">
        <f aca="true" t="shared" si="19" ref="G52:H54">SUM(I52,K52,M52,O52,Q52,S52,U52,W52,Y52,AA52)</f>
        <v>315</v>
      </c>
      <c r="H52" s="69">
        <f t="shared" si="19"/>
        <v>2638</v>
      </c>
      <c r="I52" s="72">
        <v>1</v>
      </c>
      <c r="J52" s="72">
        <v>15</v>
      </c>
      <c r="K52" s="72">
        <v>51</v>
      </c>
      <c r="L52" s="72">
        <v>374</v>
      </c>
      <c r="M52" s="72">
        <v>58</v>
      </c>
      <c r="N52" s="72">
        <v>1251</v>
      </c>
      <c r="O52" s="72">
        <v>1</v>
      </c>
      <c r="P52" s="72">
        <v>3</v>
      </c>
      <c r="Q52" s="72">
        <v>6</v>
      </c>
      <c r="R52" s="72">
        <v>61</v>
      </c>
      <c r="S52" s="72">
        <v>105</v>
      </c>
      <c r="T52" s="72">
        <v>353</v>
      </c>
      <c r="U52" s="72">
        <v>4</v>
      </c>
      <c r="V52" s="72">
        <v>24</v>
      </c>
      <c r="W52" s="72">
        <v>1</v>
      </c>
      <c r="X52" s="72">
        <v>2</v>
      </c>
      <c r="Y52" s="72">
        <v>82</v>
      </c>
      <c r="Z52" s="72">
        <v>463</v>
      </c>
      <c r="AA52" s="72">
        <v>6</v>
      </c>
      <c r="AB52" s="72">
        <v>92</v>
      </c>
    </row>
    <row r="53" spans="1:28" ht="16.5" customHeight="1">
      <c r="A53" s="65"/>
      <c r="B53" s="67" t="s">
        <v>131</v>
      </c>
      <c r="C53" s="69">
        <f t="shared" si="18"/>
        <v>951</v>
      </c>
      <c r="D53" s="69">
        <f t="shared" si="18"/>
        <v>7609</v>
      </c>
      <c r="E53" s="72">
        <v>5</v>
      </c>
      <c r="F53" s="72">
        <v>42</v>
      </c>
      <c r="G53" s="69">
        <f t="shared" si="19"/>
        <v>946</v>
      </c>
      <c r="H53" s="69">
        <f t="shared" si="19"/>
        <v>7567</v>
      </c>
      <c r="I53" s="72">
        <v>2</v>
      </c>
      <c r="J53" s="72">
        <v>6</v>
      </c>
      <c r="K53" s="72">
        <v>182</v>
      </c>
      <c r="L53" s="72">
        <v>1099</v>
      </c>
      <c r="M53" s="72">
        <v>142</v>
      </c>
      <c r="N53" s="72">
        <v>2699</v>
      </c>
      <c r="O53" s="72">
        <v>3</v>
      </c>
      <c r="P53" s="72">
        <v>247</v>
      </c>
      <c r="Q53" s="72">
        <v>29</v>
      </c>
      <c r="R53" s="72">
        <v>236</v>
      </c>
      <c r="S53" s="72">
        <v>278</v>
      </c>
      <c r="T53" s="72">
        <v>1074</v>
      </c>
      <c r="U53" s="72">
        <v>5</v>
      </c>
      <c r="V53" s="72">
        <v>75</v>
      </c>
      <c r="W53" s="72">
        <v>7</v>
      </c>
      <c r="X53" s="72">
        <v>17</v>
      </c>
      <c r="Y53" s="72">
        <v>286</v>
      </c>
      <c r="Z53" s="72">
        <v>1952</v>
      </c>
      <c r="AA53" s="72">
        <v>12</v>
      </c>
      <c r="AB53" s="72">
        <v>162</v>
      </c>
    </row>
    <row r="54" spans="1:28" ht="16.5" customHeight="1">
      <c r="A54" s="65"/>
      <c r="B54" s="67" t="s">
        <v>132</v>
      </c>
      <c r="C54" s="69">
        <f t="shared" si="18"/>
        <v>419</v>
      </c>
      <c r="D54" s="69">
        <f t="shared" si="18"/>
        <v>3018</v>
      </c>
      <c r="E54" s="72">
        <v>3</v>
      </c>
      <c r="F54" s="72">
        <v>20</v>
      </c>
      <c r="G54" s="69">
        <f t="shared" si="19"/>
        <v>416</v>
      </c>
      <c r="H54" s="69">
        <f t="shared" si="19"/>
        <v>2998</v>
      </c>
      <c r="I54" s="72" t="s">
        <v>104</v>
      </c>
      <c r="J54" s="72" t="s">
        <v>104</v>
      </c>
      <c r="K54" s="72">
        <v>58</v>
      </c>
      <c r="L54" s="72">
        <v>386</v>
      </c>
      <c r="M54" s="72">
        <v>101</v>
      </c>
      <c r="N54" s="72">
        <v>929</v>
      </c>
      <c r="O54" s="72">
        <v>1</v>
      </c>
      <c r="P54" s="72">
        <v>1</v>
      </c>
      <c r="Q54" s="72">
        <v>9</v>
      </c>
      <c r="R54" s="72">
        <v>138</v>
      </c>
      <c r="S54" s="72">
        <v>115</v>
      </c>
      <c r="T54" s="72">
        <v>563</v>
      </c>
      <c r="U54" s="72">
        <v>3</v>
      </c>
      <c r="V54" s="72">
        <v>23</v>
      </c>
      <c r="W54" s="72">
        <v>2</v>
      </c>
      <c r="X54" s="72">
        <v>14</v>
      </c>
      <c r="Y54" s="72">
        <v>120</v>
      </c>
      <c r="Z54" s="72">
        <v>858</v>
      </c>
      <c r="AA54" s="72">
        <v>7</v>
      </c>
      <c r="AB54" s="72">
        <v>86</v>
      </c>
    </row>
    <row r="55" spans="1:28" ht="15" customHeight="1">
      <c r="A55" s="65"/>
      <c r="B55" s="67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28" ht="16.5" customHeight="1">
      <c r="A56" s="223" t="s">
        <v>133</v>
      </c>
      <c r="B56" s="203"/>
      <c r="C56" s="19">
        <f>SUM(C57:C62)</f>
        <v>2174</v>
      </c>
      <c r="D56" s="19">
        <f aca="true" t="shared" si="20" ref="D56:AB56">SUM(D57:D62)</f>
        <v>12561</v>
      </c>
      <c r="E56" s="19">
        <f t="shared" si="20"/>
        <v>8</v>
      </c>
      <c r="F56" s="19">
        <f t="shared" si="20"/>
        <v>76</v>
      </c>
      <c r="G56" s="19">
        <f t="shared" si="20"/>
        <v>2166</v>
      </c>
      <c r="H56" s="19">
        <f t="shared" si="20"/>
        <v>12485</v>
      </c>
      <c r="I56" s="19">
        <f t="shared" si="20"/>
        <v>6</v>
      </c>
      <c r="J56" s="19">
        <f t="shared" si="20"/>
        <v>43</v>
      </c>
      <c r="K56" s="19">
        <f t="shared" si="20"/>
        <v>275</v>
      </c>
      <c r="L56" s="19">
        <f t="shared" si="20"/>
        <v>1295</v>
      </c>
      <c r="M56" s="19">
        <f t="shared" si="20"/>
        <v>522</v>
      </c>
      <c r="N56" s="19">
        <f t="shared" si="20"/>
        <v>4231</v>
      </c>
      <c r="O56" s="19">
        <f t="shared" si="20"/>
        <v>7</v>
      </c>
      <c r="P56" s="19">
        <f t="shared" si="20"/>
        <v>47</v>
      </c>
      <c r="Q56" s="19">
        <f t="shared" si="20"/>
        <v>56</v>
      </c>
      <c r="R56" s="19">
        <f t="shared" si="20"/>
        <v>657</v>
      </c>
      <c r="S56" s="19">
        <f t="shared" si="20"/>
        <v>656</v>
      </c>
      <c r="T56" s="19">
        <f t="shared" si="20"/>
        <v>2551</v>
      </c>
      <c r="U56" s="19">
        <f t="shared" si="20"/>
        <v>29</v>
      </c>
      <c r="V56" s="19">
        <f t="shared" si="20"/>
        <v>202</v>
      </c>
      <c r="W56" s="19">
        <f t="shared" si="20"/>
        <v>5</v>
      </c>
      <c r="X56" s="19">
        <f t="shared" si="20"/>
        <v>10</v>
      </c>
      <c r="Y56" s="19">
        <f t="shared" si="20"/>
        <v>575</v>
      </c>
      <c r="Z56" s="19">
        <f t="shared" si="20"/>
        <v>2993</v>
      </c>
      <c r="AA56" s="19">
        <f t="shared" si="20"/>
        <v>35</v>
      </c>
      <c r="AB56" s="19">
        <f t="shared" si="20"/>
        <v>456</v>
      </c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</row>
    <row r="57" spans="1:28" ht="16.5" customHeight="1">
      <c r="A57" s="12"/>
      <c r="B57" s="67" t="s">
        <v>134</v>
      </c>
      <c r="C57" s="69">
        <f aca="true" t="shared" si="21" ref="C57:D62">SUM(E57,G57)</f>
        <v>345</v>
      </c>
      <c r="D57" s="69">
        <f t="shared" si="21"/>
        <v>2248</v>
      </c>
      <c r="E57" s="72" t="s">
        <v>104</v>
      </c>
      <c r="F57" s="72" t="s">
        <v>104</v>
      </c>
      <c r="G57" s="69">
        <f>SUM(I57,K57,M57,O57,Q57,S57,U57,W57,Y57,AA57)</f>
        <v>345</v>
      </c>
      <c r="H57" s="69">
        <f>SUM(J57,L57,N57,P57,R57,T57,V57,X57,Z57,AB57)</f>
        <v>2248</v>
      </c>
      <c r="I57" s="72">
        <v>3</v>
      </c>
      <c r="J57" s="72">
        <v>16</v>
      </c>
      <c r="K57" s="72">
        <v>36</v>
      </c>
      <c r="L57" s="72">
        <v>157</v>
      </c>
      <c r="M57" s="72">
        <v>91</v>
      </c>
      <c r="N57" s="72">
        <v>848</v>
      </c>
      <c r="O57" s="72">
        <v>1</v>
      </c>
      <c r="P57" s="72">
        <v>7</v>
      </c>
      <c r="Q57" s="72">
        <v>7</v>
      </c>
      <c r="R57" s="72">
        <v>91</v>
      </c>
      <c r="S57" s="72">
        <v>108</v>
      </c>
      <c r="T57" s="72">
        <v>485</v>
      </c>
      <c r="U57" s="72">
        <v>5</v>
      </c>
      <c r="V57" s="72">
        <v>29</v>
      </c>
      <c r="W57" s="72" t="s">
        <v>104</v>
      </c>
      <c r="X57" s="72" t="s">
        <v>104</v>
      </c>
      <c r="Y57" s="72">
        <v>89</v>
      </c>
      <c r="Z57" s="72">
        <v>546</v>
      </c>
      <c r="AA57" s="72">
        <v>5</v>
      </c>
      <c r="AB57" s="72">
        <v>69</v>
      </c>
    </row>
    <row r="58" spans="1:28" ht="16.5" customHeight="1">
      <c r="A58" s="12"/>
      <c r="B58" s="67" t="s">
        <v>135</v>
      </c>
      <c r="C58" s="69">
        <f t="shared" si="21"/>
        <v>350</v>
      </c>
      <c r="D58" s="69">
        <f t="shared" si="21"/>
        <v>1875</v>
      </c>
      <c r="E58" s="72" t="s">
        <v>104</v>
      </c>
      <c r="F58" s="72" t="s">
        <v>104</v>
      </c>
      <c r="G58" s="69">
        <f aca="true" t="shared" si="22" ref="G58:H62">SUM(I58,K58,M58,O58,Q58,S58,U58,W58,Y58,AA58)</f>
        <v>350</v>
      </c>
      <c r="H58" s="69">
        <f t="shared" si="22"/>
        <v>1875</v>
      </c>
      <c r="I58" s="72">
        <v>2</v>
      </c>
      <c r="J58" s="72">
        <v>12</v>
      </c>
      <c r="K58" s="72">
        <v>37</v>
      </c>
      <c r="L58" s="72">
        <v>153</v>
      </c>
      <c r="M58" s="72">
        <v>105</v>
      </c>
      <c r="N58" s="72">
        <v>757</v>
      </c>
      <c r="O58" s="72">
        <v>1</v>
      </c>
      <c r="P58" s="72">
        <v>7</v>
      </c>
      <c r="Q58" s="72">
        <v>12</v>
      </c>
      <c r="R58" s="72">
        <v>235</v>
      </c>
      <c r="S58" s="72">
        <v>98</v>
      </c>
      <c r="T58" s="72">
        <v>292</v>
      </c>
      <c r="U58" s="72">
        <v>6</v>
      </c>
      <c r="V58" s="72">
        <v>31</v>
      </c>
      <c r="W58" s="72">
        <v>1</v>
      </c>
      <c r="X58" s="72">
        <v>2</v>
      </c>
      <c r="Y58" s="72">
        <v>84</v>
      </c>
      <c r="Z58" s="72">
        <v>335</v>
      </c>
      <c r="AA58" s="72">
        <v>4</v>
      </c>
      <c r="AB58" s="72">
        <v>51</v>
      </c>
    </row>
    <row r="59" spans="1:28" ht="16.5" customHeight="1">
      <c r="A59" s="12"/>
      <c r="B59" s="67" t="s">
        <v>136</v>
      </c>
      <c r="C59" s="69">
        <f t="shared" si="21"/>
        <v>430</v>
      </c>
      <c r="D59" s="69">
        <f t="shared" si="21"/>
        <v>2342</v>
      </c>
      <c r="E59" s="72">
        <v>5</v>
      </c>
      <c r="F59" s="72">
        <v>56</v>
      </c>
      <c r="G59" s="69">
        <f t="shared" si="22"/>
        <v>425</v>
      </c>
      <c r="H59" s="69">
        <f t="shared" si="22"/>
        <v>2286</v>
      </c>
      <c r="I59" s="72" t="s">
        <v>104</v>
      </c>
      <c r="J59" s="72" t="s">
        <v>104</v>
      </c>
      <c r="K59" s="72">
        <v>73</v>
      </c>
      <c r="L59" s="72">
        <v>405</v>
      </c>
      <c r="M59" s="72">
        <v>41</v>
      </c>
      <c r="N59" s="72">
        <v>435</v>
      </c>
      <c r="O59" s="72">
        <v>1</v>
      </c>
      <c r="P59" s="72">
        <v>11</v>
      </c>
      <c r="Q59" s="72">
        <v>14</v>
      </c>
      <c r="R59" s="72">
        <v>119</v>
      </c>
      <c r="S59" s="72">
        <v>154</v>
      </c>
      <c r="T59" s="72">
        <v>501</v>
      </c>
      <c r="U59" s="72">
        <v>3</v>
      </c>
      <c r="V59" s="72">
        <v>21</v>
      </c>
      <c r="W59" s="72">
        <v>1</v>
      </c>
      <c r="X59" s="72">
        <v>1</v>
      </c>
      <c r="Y59" s="72">
        <v>129</v>
      </c>
      <c r="Z59" s="72">
        <v>677</v>
      </c>
      <c r="AA59" s="72">
        <v>9</v>
      </c>
      <c r="AB59" s="72">
        <v>116</v>
      </c>
    </row>
    <row r="60" spans="1:28" ht="16.5" customHeight="1">
      <c r="A60" s="12"/>
      <c r="B60" s="67" t="s">
        <v>137</v>
      </c>
      <c r="C60" s="69">
        <f t="shared" si="21"/>
        <v>505</v>
      </c>
      <c r="D60" s="69">
        <f t="shared" si="21"/>
        <v>3354</v>
      </c>
      <c r="E60" s="72" t="s">
        <v>104</v>
      </c>
      <c r="F60" s="72" t="s">
        <v>104</v>
      </c>
      <c r="G60" s="69">
        <f t="shared" si="22"/>
        <v>505</v>
      </c>
      <c r="H60" s="69">
        <f t="shared" si="22"/>
        <v>3354</v>
      </c>
      <c r="I60" s="72">
        <v>1</v>
      </c>
      <c r="J60" s="72">
        <v>15</v>
      </c>
      <c r="K60" s="72">
        <v>45</v>
      </c>
      <c r="L60" s="72">
        <v>285</v>
      </c>
      <c r="M60" s="72">
        <v>172</v>
      </c>
      <c r="N60" s="72">
        <v>1466</v>
      </c>
      <c r="O60" s="72">
        <v>2</v>
      </c>
      <c r="P60" s="72">
        <v>9</v>
      </c>
      <c r="Q60" s="72">
        <v>11</v>
      </c>
      <c r="R60" s="72">
        <v>83</v>
      </c>
      <c r="S60" s="72">
        <v>153</v>
      </c>
      <c r="T60" s="72">
        <v>856</v>
      </c>
      <c r="U60" s="72">
        <v>7</v>
      </c>
      <c r="V60" s="72">
        <v>48</v>
      </c>
      <c r="W60" s="72">
        <v>2</v>
      </c>
      <c r="X60" s="72">
        <v>4</v>
      </c>
      <c r="Y60" s="72">
        <v>105</v>
      </c>
      <c r="Z60" s="72">
        <v>493</v>
      </c>
      <c r="AA60" s="72">
        <v>7</v>
      </c>
      <c r="AB60" s="72">
        <v>95</v>
      </c>
    </row>
    <row r="61" spans="1:28" ht="16.5" customHeight="1">
      <c r="A61" s="12"/>
      <c r="B61" s="67" t="s">
        <v>138</v>
      </c>
      <c r="C61" s="69">
        <f t="shared" si="21"/>
        <v>213</v>
      </c>
      <c r="D61" s="69">
        <f t="shared" si="21"/>
        <v>1049</v>
      </c>
      <c r="E61" s="72">
        <v>2</v>
      </c>
      <c r="F61" s="72">
        <v>15</v>
      </c>
      <c r="G61" s="69">
        <f t="shared" si="22"/>
        <v>211</v>
      </c>
      <c r="H61" s="69">
        <f t="shared" si="22"/>
        <v>1034</v>
      </c>
      <c r="I61" s="72" t="s">
        <v>104</v>
      </c>
      <c r="J61" s="72" t="s">
        <v>104</v>
      </c>
      <c r="K61" s="72">
        <v>41</v>
      </c>
      <c r="L61" s="72">
        <v>108</v>
      </c>
      <c r="M61" s="72">
        <v>13</v>
      </c>
      <c r="N61" s="72">
        <v>114</v>
      </c>
      <c r="O61" s="72">
        <v>1</v>
      </c>
      <c r="P61" s="72">
        <v>7</v>
      </c>
      <c r="Q61" s="72">
        <v>6</v>
      </c>
      <c r="R61" s="72">
        <v>55</v>
      </c>
      <c r="S61" s="72">
        <v>55</v>
      </c>
      <c r="T61" s="72">
        <v>132</v>
      </c>
      <c r="U61" s="72">
        <v>4</v>
      </c>
      <c r="V61" s="72">
        <v>11</v>
      </c>
      <c r="W61" s="72" t="s">
        <v>104</v>
      </c>
      <c r="X61" s="72" t="s">
        <v>104</v>
      </c>
      <c r="Y61" s="72">
        <v>85</v>
      </c>
      <c r="Z61" s="72">
        <v>521</v>
      </c>
      <c r="AA61" s="72">
        <v>6</v>
      </c>
      <c r="AB61" s="72">
        <v>86</v>
      </c>
    </row>
    <row r="62" spans="1:28" ht="16.5" customHeight="1">
      <c r="A62" s="12"/>
      <c r="B62" s="67" t="s">
        <v>139</v>
      </c>
      <c r="C62" s="69">
        <f t="shared" si="21"/>
        <v>331</v>
      </c>
      <c r="D62" s="69">
        <f t="shared" si="21"/>
        <v>1693</v>
      </c>
      <c r="E62" s="72">
        <v>1</v>
      </c>
      <c r="F62" s="72">
        <v>5</v>
      </c>
      <c r="G62" s="69">
        <f t="shared" si="22"/>
        <v>330</v>
      </c>
      <c r="H62" s="69">
        <f t="shared" si="22"/>
        <v>1688</v>
      </c>
      <c r="I62" s="72" t="s">
        <v>104</v>
      </c>
      <c r="J62" s="72" t="s">
        <v>104</v>
      </c>
      <c r="K62" s="72">
        <v>43</v>
      </c>
      <c r="L62" s="72">
        <v>187</v>
      </c>
      <c r="M62" s="72">
        <v>100</v>
      </c>
      <c r="N62" s="72">
        <v>611</v>
      </c>
      <c r="O62" s="72">
        <v>1</v>
      </c>
      <c r="P62" s="72">
        <v>6</v>
      </c>
      <c r="Q62" s="72">
        <v>6</v>
      </c>
      <c r="R62" s="72">
        <v>74</v>
      </c>
      <c r="S62" s="72">
        <v>88</v>
      </c>
      <c r="T62" s="72">
        <v>285</v>
      </c>
      <c r="U62" s="72">
        <v>4</v>
      </c>
      <c r="V62" s="72">
        <v>62</v>
      </c>
      <c r="W62" s="72">
        <v>1</v>
      </c>
      <c r="X62" s="72">
        <v>3</v>
      </c>
      <c r="Y62" s="72">
        <v>83</v>
      </c>
      <c r="Z62" s="72">
        <v>421</v>
      </c>
      <c r="AA62" s="72">
        <v>4</v>
      </c>
      <c r="AB62" s="72">
        <v>39</v>
      </c>
    </row>
    <row r="63" spans="1:28" ht="15" customHeight="1">
      <c r="A63" s="12"/>
      <c r="B63" s="67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28" ht="16.5" customHeight="1">
      <c r="A64" s="223" t="s">
        <v>140</v>
      </c>
      <c r="B64" s="203"/>
      <c r="C64" s="19">
        <f>SUM(C65:C68)</f>
        <v>2392</v>
      </c>
      <c r="D64" s="19">
        <f aca="true" t="shared" si="23" ref="D64:AB64">SUM(D65:D68)</f>
        <v>14741</v>
      </c>
      <c r="E64" s="19">
        <f t="shared" si="23"/>
        <v>31</v>
      </c>
      <c r="F64" s="19">
        <f t="shared" si="23"/>
        <v>390</v>
      </c>
      <c r="G64" s="19">
        <f t="shared" si="23"/>
        <v>2361</v>
      </c>
      <c r="H64" s="19">
        <f t="shared" si="23"/>
        <v>14351</v>
      </c>
      <c r="I64" s="19">
        <f t="shared" si="23"/>
        <v>11</v>
      </c>
      <c r="J64" s="19">
        <f t="shared" si="23"/>
        <v>98</v>
      </c>
      <c r="K64" s="19">
        <f t="shared" si="23"/>
        <v>305</v>
      </c>
      <c r="L64" s="19">
        <f t="shared" si="23"/>
        <v>2274</v>
      </c>
      <c r="M64" s="19">
        <f t="shared" si="23"/>
        <v>183</v>
      </c>
      <c r="N64" s="19">
        <f t="shared" si="23"/>
        <v>2168</v>
      </c>
      <c r="O64" s="19">
        <f t="shared" si="23"/>
        <v>6</v>
      </c>
      <c r="P64" s="19">
        <f t="shared" si="23"/>
        <v>40</v>
      </c>
      <c r="Q64" s="19">
        <f t="shared" si="23"/>
        <v>75</v>
      </c>
      <c r="R64" s="19">
        <f t="shared" si="23"/>
        <v>690</v>
      </c>
      <c r="S64" s="19">
        <f t="shared" si="23"/>
        <v>914</v>
      </c>
      <c r="T64" s="19">
        <f t="shared" si="23"/>
        <v>3250</v>
      </c>
      <c r="U64" s="19">
        <f t="shared" si="23"/>
        <v>31</v>
      </c>
      <c r="V64" s="19">
        <f t="shared" si="23"/>
        <v>342</v>
      </c>
      <c r="W64" s="19">
        <f t="shared" si="23"/>
        <v>14</v>
      </c>
      <c r="X64" s="19">
        <f t="shared" si="23"/>
        <v>34</v>
      </c>
      <c r="Y64" s="19">
        <f t="shared" si="23"/>
        <v>775</v>
      </c>
      <c r="Z64" s="19">
        <f t="shared" si="23"/>
        <v>4775</v>
      </c>
      <c r="AA64" s="19">
        <f t="shared" si="23"/>
        <v>47</v>
      </c>
      <c r="AB64" s="19">
        <f t="shared" si="23"/>
        <v>680</v>
      </c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</row>
    <row r="65" spans="1:28" ht="16.5" customHeight="1">
      <c r="A65" s="12"/>
      <c r="B65" s="67" t="s">
        <v>141</v>
      </c>
      <c r="C65" s="69">
        <f aca="true" t="shared" si="24" ref="C65:D68">SUM(E65,G65)</f>
        <v>792</v>
      </c>
      <c r="D65" s="69">
        <f t="shared" si="24"/>
        <v>5055</v>
      </c>
      <c r="E65" s="72">
        <v>9</v>
      </c>
      <c r="F65" s="72">
        <v>87</v>
      </c>
      <c r="G65" s="69">
        <f>SUM(I65,K65,M65,O65,Q65,S65,U65,W65,Y65,AA65)</f>
        <v>783</v>
      </c>
      <c r="H65" s="69">
        <f>SUM(J65,L65,N65,P65,R65,T65,V65,X65,Z65,AB65)</f>
        <v>4968</v>
      </c>
      <c r="I65" s="72">
        <v>2</v>
      </c>
      <c r="J65" s="72">
        <v>14</v>
      </c>
      <c r="K65" s="72">
        <v>86</v>
      </c>
      <c r="L65" s="72">
        <v>710</v>
      </c>
      <c r="M65" s="72">
        <v>49</v>
      </c>
      <c r="N65" s="72">
        <v>535</v>
      </c>
      <c r="O65" s="72">
        <v>1</v>
      </c>
      <c r="P65" s="72">
        <v>13</v>
      </c>
      <c r="Q65" s="72">
        <v>31</v>
      </c>
      <c r="R65" s="72">
        <v>256</v>
      </c>
      <c r="S65" s="72">
        <v>311</v>
      </c>
      <c r="T65" s="72">
        <v>1322</v>
      </c>
      <c r="U65" s="72">
        <v>10</v>
      </c>
      <c r="V65" s="72">
        <v>59</v>
      </c>
      <c r="W65" s="72">
        <v>13</v>
      </c>
      <c r="X65" s="72">
        <v>33</v>
      </c>
      <c r="Y65" s="72">
        <v>265</v>
      </c>
      <c r="Z65" s="72">
        <v>1803</v>
      </c>
      <c r="AA65" s="72">
        <v>15</v>
      </c>
      <c r="AB65" s="72">
        <v>223</v>
      </c>
    </row>
    <row r="66" spans="1:28" ht="16.5" customHeight="1">
      <c r="A66" s="12"/>
      <c r="B66" s="67" t="s">
        <v>142</v>
      </c>
      <c r="C66" s="69">
        <f t="shared" si="24"/>
        <v>519</v>
      </c>
      <c r="D66" s="69">
        <f t="shared" si="24"/>
        <v>3080</v>
      </c>
      <c r="E66" s="72">
        <v>8</v>
      </c>
      <c r="F66" s="72">
        <v>108</v>
      </c>
      <c r="G66" s="69">
        <f aca="true" t="shared" si="25" ref="G66:H68">SUM(I66,K66,M66,O66,Q66,S66,U66,W66,Y66,AA66)</f>
        <v>511</v>
      </c>
      <c r="H66" s="69">
        <f t="shared" si="25"/>
        <v>2972</v>
      </c>
      <c r="I66" s="72">
        <v>3</v>
      </c>
      <c r="J66" s="72">
        <v>27</v>
      </c>
      <c r="K66" s="72">
        <v>70</v>
      </c>
      <c r="L66" s="72">
        <v>488</v>
      </c>
      <c r="M66" s="72">
        <v>45</v>
      </c>
      <c r="N66" s="72">
        <v>716</v>
      </c>
      <c r="O66" s="72">
        <v>2</v>
      </c>
      <c r="P66" s="72">
        <v>12</v>
      </c>
      <c r="Q66" s="72">
        <v>13</v>
      </c>
      <c r="R66" s="72">
        <v>115</v>
      </c>
      <c r="S66" s="72">
        <v>185</v>
      </c>
      <c r="T66" s="72">
        <v>555</v>
      </c>
      <c r="U66" s="72">
        <v>5</v>
      </c>
      <c r="V66" s="72">
        <v>54</v>
      </c>
      <c r="W66" s="72" t="s">
        <v>104</v>
      </c>
      <c r="X66" s="72" t="s">
        <v>104</v>
      </c>
      <c r="Y66" s="72">
        <v>177</v>
      </c>
      <c r="Z66" s="72">
        <v>866</v>
      </c>
      <c r="AA66" s="72">
        <v>11</v>
      </c>
      <c r="AB66" s="72">
        <v>139</v>
      </c>
    </row>
    <row r="67" spans="1:28" ht="16.5" customHeight="1">
      <c r="A67" s="12"/>
      <c r="B67" s="67" t="s">
        <v>143</v>
      </c>
      <c r="C67" s="69">
        <f t="shared" si="24"/>
        <v>786</v>
      </c>
      <c r="D67" s="69">
        <f t="shared" si="24"/>
        <v>4642</v>
      </c>
      <c r="E67" s="72">
        <v>9</v>
      </c>
      <c r="F67" s="72">
        <v>139</v>
      </c>
      <c r="G67" s="69">
        <f t="shared" si="25"/>
        <v>777</v>
      </c>
      <c r="H67" s="69">
        <f t="shared" si="25"/>
        <v>4503</v>
      </c>
      <c r="I67" s="72">
        <v>4</v>
      </c>
      <c r="J67" s="72">
        <v>48</v>
      </c>
      <c r="K67" s="72">
        <v>80</v>
      </c>
      <c r="L67" s="72">
        <v>558</v>
      </c>
      <c r="M67" s="72">
        <v>63</v>
      </c>
      <c r="N67" s="72">
        <v>648</v>
      </c>
      <c r="O67" s="72">
        <v>2</v>
      </c>
      <c r="P67" s="72">
        <v>14</v>
      </c>
      <c r="Q67" s="72">
        <v>22</v>
      </c>
      <c r="R67" s="72">
        <v>254</v>
      </c>
      <c r="S67" s="72">
        <v>334</v>
      </c>
      <c r="T67" s="72">
        <v>1115</v>
      </c>
      <c r="U67" s="72">
        <v>12</v>
      </c>
      <c r="V67" s="72">
        <v>189</v>
      </c>
      <c r="W67" s="72">
        <v>1</v>
      </c>
      <c r="X67" s="72">
        <v>1</v>
      </c>
      <c r="Y67" s="72">
        <v>245</v>
      </c>
      <c r="Z67" s="72">
        <v>1456</v>
      </c>
      <c r="AA67" s="72">
        <v>14</v>
      </c>
      <c r="AB67" s="72">
        <v>220</v>
      </c>
    </row>
    <row r="68" spans="1:28" ht="16.5" customHeight="1">
      <c r="A68" s="12"/>
      <c r="B68" s="67" t="s">
        <v>144</v>
      </c>
      <c r="C68" s="69">
        <f t="shared" si="24"/>
        <v>295</v>
      </c>
      <c r="D68" s="69">
        <f t="shared" si="24"/>
        <v>1964</v>
      </c>
      <c r="E68" s="72">
        <v>5</v>
      </c>
      <c r="F68" s="72">
        <v>56</v>
      </c>
      <c r="G68" s="69">
        <f t="shared" si="25"/>
        <v>290</v>
      </c>
      <c r="H68" s="69">
        <f t="shared" si="25"/>
        <v>1908</v>
      </c>
      <c r="I68" s="72">
        <v>2</v>
      </c>
      <c r="J68" s="72">
        <v>9</v>
      </c>
      <c r="K68" s="72">
        <v>69</v>
      </c>
      <c r="L68" s="72">
        <v>518</v>
      </c>
      <c r="M68" s="72">
        <v>26</v>
      </c>
      <c r="N68" s="72">
        <v>269</v>
      </c>
      <c r="O68" s="72">
        <v>1</v>
      </c>
      <c r="P68" s="72">
        <v>1</v>
      </c>
      <c r="Q68" s="72">
        <v>9</v>
      </c>
      <c r="R68" s="72">
        <v>65</v>
      </c>
      <c r="S68" s="72">
        <v>84</v>
      </c>
      <c r="T68" s="72">
        <v>258</v>
      </c>
      <c r="U68" s="72">
        <v>4</v>
      </c>
      <c r="V68" s="72">
        <v>40</v>
      </c>
      <c r="W68" s="72" t="s">
        <v>104</v>
      </c>
      <c r="X68" s="72" t="s">
        <v>104</v>
      </c>
      <c r="Y68" s="72">
        <v>88</v>
      </c>
      <c r="Z68" s="72">
        <v>650</v>
      </c>
      <c r="AA68" s="72">
        <v>7</v>
      </c>
      <c r="AB68" s="72">
        <v>98</v>
      </c>
    </row>
    <row r="69" spans="1:28" ht="15" customHeight="1">
      <c r="A69" s="12"/>
      <c r="B69" s="67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28" s="34" customFormat="1" ht="16.5" customHeight="1">
      <c r="A70" s="223" t="s">
        <v>145</v>
      </c>
      <c r="B70" s="203"/>
      <c r="C70" s="19">
        <f aca="true" t="shared" si="26" ref="C70:H70">SUM(C71)</f>
        <v>492</v>
      </c>
      <c r="D70" s="19">
        <f t="shared" si="26"/>
        <v>3322</v>
      </c>
      <c r="E70" s="19">
        <f t="shared" si="26"/>
        <v>18</v>
      </c>
      <c r="F70" s="19">
        <f t="shared" si="26"/>
        <v>335</v>
      </c>
      <c r="G70" s="19">
        <f t="shared" si="26"/>
        <v>474</v>
      </c>
      <c r="H70" s="19">
        <f t="shared" si="26"/>
        <v>2987</v>
      </c>
      <c r="I70" s="23" t="s">
        <v>104</v>
      </c>
      <c r="J70" s="23" t="s">
        <v>104</v>
      </c>
      <c r="K70" s="19">
        <f aca="true" t="shared" si="27" ref="K70:AB70">SUM(K71)</f>
        <v>65</v>
      </c>
      <c r="L70" s="19">
        <f t="shared" si="27"/>
        <v>393</v>
      </c>
      <c r="M70" s="19">
        <f t="shared" si="27"/>
        <v>24</v>
      </c>
      <c r="N70" s="19">
        <f t="shared" si="27"/>
        <v>593</v>
      </c>
      <c r="O70" s="19">
        <f t="shared" si="27"/>
        <v>2</v>
      </c>
      <c r="P70" s="19">
        <f t="shared" si="27"/>
        <v>8</v>
      </c>
      <c r="Q70" s="19">
        <f t="shared" si="27"/>
        <v>14</v>
      </c>
      <c r="R70" s="19">
        <f t="shared" si="27"/>
        <v>119</v>
      </c>
      <c r="S70" s="19">
        <f t="shared" si="27"/>
        <v>184</v>
      </c>
      <c r="T70" s="19">
        <f t="shared" si="27"/>
        <v>634</v>
      </c>
      <c r="U70" s="19">
        <f t="shared" si="27"/>
        <v>5</v>
      </c>
      <c r="V70" s="19">
        <f t="shared" si="27"/>
        <v>39</v>
      </c>
      <c r="W70" s="19">
        <f t="shared" si="27"/>
        <v>2</v>
      </c>
      <c r="X70" s="19">
        <f t="shared" si="27"/>
        <v>3</v>
      </c>
      <c r="Y70" s="19">
        <f t="shared" si="27"/>
        <v>168</v>
      </c>
      <c r="Z70" s="19">
        <f t="shared" si="27"/>
        <v>1065</v>
      </c>
      <c r="AA70" s="19">
        <f t="shared" si="27"/>
        <v>10</v>
      </c>
      <c r="AB70" s="19">
        <f t="shared" si="27"/>
        <v>133</v>
      </c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</row>
    <row r="71" spans="1:28" ht="16.5" customHeight="1">
      <c r="A71" s="13"/>
      <c r="B71" s="71" t="s">
        <v>146</v>
      </c>
      <c r="C71" s="127">
        <f>SUM(E71,G71)</f>
        <v>492</v>
      </c>
      <c r="D71" s="128">
        <f>SUM(F71,H71)</f>
        <v>3322</v>
      </c>
      <c r="E71" s="73">
        <v>18</v>
      </c>
      <c r="F71" s="73">
        <v>335</v>
      </c>
      <c r="G71" s="128">
        <f>SUM(I71,K71,M71,O71,Q71,S71,U71,W71,Y71,AA71)</f>
        <v>474</v>
      </c>
      <c r="H71" s="128">
        <f>SUM(J71,L71,N71,P71,R71,T71,V71,X71,Z71,AB71)</f>
        <v>2987</v>
      </c>
      <c r="I71" s="73" t="s">
        <v>104</v>
      </c>
      <c r="J71" s="73" t="s">
        <v>104</v>
      </c>
      <c r="K71" s="73">
        <v>65</v>
      </c>
      <c r="L71" s="73">
        <v>393</v>
      </c>
      <c r="M71" s="73">
        <v>24</v>
      </c>
      <c r="N71" s="73">
        <v>593</v>
      </c>
      <c r="O71" s="73">
        <v>2</v>
      </c>
      <c r="P71" s="73">
        <v>8</v>
      </c>
      <c r="Q71" s="73">
        <v>14</v>
      </c>
      <c r="R71" s="73">
        <v>119</v>
      </c>
      <c r="S71" s="73">
        <v>184</v>
      </c>
      <c r="T71" s="73">
        <v>634</v>
      </c>
      <c r="U71" s="73">
        <v>5</v>
      </c>
      <c r="V71" s="73">
        <v>39</v>
      </c>
      <c r="W71" s="73">
        <v>2</v>
      </c>
      <c r="X71" s="73">
        <v>3</v>
      </c>
      <c r="Y71" s="73">
        <v>168</v>
      </c>
      <c r="Z71" s="73">
        <v>1065</v>
      </c>
      <c r="AA71" s="73">
        <v>10</v>
      </c>
      <c r="AB71" s="73">
        <v>133</v>
      </c>
    </row>
    <row r="72" spans="1:10" ht="15" customHeight="1">
      <c r="A72" s="32" t="s">
        <v>262</v>
      </c>
      <c r="D72" s="34"/>
      <c r="E72" s="34"/>
      <c r="F72" s="34"/>
      <c r="G72" s="34"/>
      <c r="H72" s="34"/>
      <c r="I72" s="34"/>
      <c r="J72" s="34"/>
    </row>
    <row r="73" ht="15" customHeight="1">
      <c r="A73" s="32" t="s">
        <v>227</v>
      </c>
    </row>
  </sheetData>
  <sheetProtection/>
  <mergeCells count="61">
    <mergeCell ref="A64:B64"/>
    <mergeCell ref="A10:B10"/>
    <mergeCell ref="A11:B11"/>
    <mergeCell ref="A17:B17"/>
    <mergeCell ref="A20:B20"/>
    <mergeCell ref="A22:B22"/>
    <mergeCell ref="A70:B70"/>
    <mergeCell ref="A33:B33"/>
    <mergeCell ref="A43:B43"/>
    <mergeCell ref="A50:B50"/>
    <mergeCell ref="A56:B56"/>
    <mergeCell ref="AA7:AA8"/>
    <mergeCell ref="AB7:AB8"/>
    <mergeCell ref="N7:N8"/>
    <mergeCell ref="A14:B14"/>
    <mergeCell ref="A15:B15"/>
    <mergeCell ref="A16:B16"/>
    <mergeCell ref="A5:B8"/>
    <mergeCell ref="D7:D8"/>
    <mergeCell ref="E7:E8"/>
    <mergeCell ref="F7:F8"/>
    <mergeCell ref="W7:W8"/>
    <mergeCell ref="X7:X8"/>
    <mergeCell ref="Y5:Z6"/>
    <mergeCell ref="A27:B27"/>
    <mergeCell ref="A18:B18"/>
    <mergeCell ref="A19:B19"/>
    <mergeCell ref="A24:B24"/>
    <mergeCell ref="A21:B21"/>
    <mergeCell ref="A12:B12"/>
    <mergeCell ref="K7:K8"/>
    <mergeCell ref="C7:C8"/>
    <mergeCell ref="I7:I8"/>
    <mergeCell ref="J7:J8"/>
    <mergeCell ref="AA5:AB6"/>
    <mergeCell ref="I5:J6"/>
    <mergeCell ref="K5:L6"/>
    <mergeCell ref="M5:N6"/>
    <mergeCell ref="O5:P6"/>
    <mergeCell ref="L7:L8"/>
    <mergeCell ref="M7:M8"/>
    <mergeCell ref="U5:V6"/>
    <mergeCell ref="T7:T8"/>
    <mergeCell ref="U7:U8"/>
    <mergeCell ref="V7:V8"/>
    <mergeCell ref="C5:D6"/>
    <mergeCell ref="E5:F6"/>
    <mergeCell ref="Q5:R6"/>
    <mergeCell ref="G5:H6"/>
    <mergeCell ref="G7:G8"/>
    <mergeCell ref="H7:H8"/>
    <mergeCell ref="A2:AB2"/>
    <mergeCell ref="P7:P8"/>
    <mergeCell ref="Q7:Q8"/>
    <mergeCell ref="R7:R8"/>
    <mergeCell ref="O7:O8"/>
    <mergeCell ref="S7:S8"/>
    <mergeCell ref="W5:X6"/>
    <mergeCell ref="Y7:Y8"/>
    <mergeCell ref="Z7:Z8"/>
    <mergeCell ref="S5:T6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73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2.59765625" style="32" customWidth="1"/>
    <col min="2" max="14" width="9.59765625" style="32" customWidth="1"/>
    <col min="15" max="16" width="9.8984375" style="32" customWidth="1"/>
    <col min="17" max="26" width="9.59765625" style="32" customWidth="1"/>
    <col min="27" max="16384" width="10.59765625" style="32" customWidth="1"/>
  </cols>
  <sheetData>
    <row r="1" spans="1:26" s="30" customFormat="1" ht="19.5" customHeight="1">
      <c r="A1" s="10" t="s">
        <v>147</v>
      </c>
      <c r="Z1" s="5" t="s">
        <v>148</v>
      </c>
    </row>
    <row r="2" spans="1:26" ht="19.5" customHeight="1">
      <c r="A2" s="204" t="s">
        <v>243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spans="1:26" ht="19.5" customHeight="1">
      <c r="A3" s="233" t="s">
        <v>244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</row>
    <row r="4" spans="1:26" ht="18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15.75" customHeight="1">
      <c r="A5" s="226" t="s">
        <v>245</v>
      </c>
      <c r="B5" s="240"/>
      <c r="C5" s="219" t="s">
        <v>84</v>
      </c>
      <c r="D5" s="239"/>
      <c r="E5" s="219" t="s">
        <v>85</v>
      </c>
      <c r="F5" s="239"/>
      <c r="G5" s="219" t="s">
        <v>86</v>
      </c>
      <c r="H5" s="239"/>
      <c r="I5" s="219" t="s">
        <v>87</v>
      </c>
      <c r="J5" s="239"/>
      <c r="K5" s="219" t="s">
        <v>88</v>
      </c>
      <c r="L5" s="239"/>
      <c r="M5" s="219" t="s">
        <v>89</v>
      </c>
      <c r="N5" s="239"/>
      <c r="O5" s="251" t="s">
        <v>285</v>
      </c>
      <c r="P5" s="252"/>
      <c r="Q5" s="219" t="s">
        <v>90</v>
      </c>
      <c r="R5" s="239"/>
      <c r="S5" s="255" t="s">
        <v>91</v>
      </c>
      <c r="T5" s="256"/>
      <c r="U5" s="219" t="s">
        <v>92</v>
      </c>
      <c r="V5" s="239"/>
      <c r="W5" s="219" t="s">
        <v>93</v>
      </c>
      <c r="X5" s="239"/>
      <c r="Y5" s="219" t="s">
        <v>94</v>
      </c>
      <c r="Z5" s="246"/>
    </row>
    <row r="6" spans="1:26" ht="15.75" customHeight="1">
      <c r="A6" s="241"/>
      <c r="B6" s="242"/>
      <c r="C6" s="221"/>
      <c r="D6" s="222"/>
      <c r="E6" s="221"/>
      <c r="F6" s="222"/>
      <c r="G6" s="221"/>
      <c r="H6" s="222"/>
      <c r="I6" s="221"/>
      <c r="J6" s="222"/>
      <c r="K6" s="221"/>
      <c r="L6" s="222"/>
      <c r="M6" s="221"/>
      <c r="N6" s="222"/>
      <c r="O6" s="253"/>
      <c r="P6" s="254"/>
      <c r="Q6" s="221"/>
      <c r="R6" s="222"/>
      <c r="S6" s="257"/>
      <c r="T6" s="258"/>
      <c r="U6" s="221"/>
      <c r="V6" s="222"/>
      <c r="W6" s="221"/>
      <c r="X6" s="222"/>
      <c r="Y6" s="221"/>
      <c r="Z6" s="247"/>
    </row>
    <row r="7" spans="1:26" ht="15.75" customHeight="1">
      <c r="A7" s="241"/>
      <c r="B7" s="242"/>
      <c r="C7" s="205" t="s">
        <v>149</v>
      </c>
      <c r="D7" s="205" t="s">
        <v>150</v>
      </c>
      <c r="E7" s="205" t="s">
        <v>149</v>
      </c>
      <c r="F7" s="205" t="s">
        <v>150</v>
      </c>
      <c r="G7" s="205" t="s">
        <v>149</v>
      </c>
      <c r="H7" s="205" t="s">
        <v>150</v>
      </c>
      <c r="I7" s="205" t="s">
        <v>149</v>
      </c>
      <c r="J7" s="205" t="s">
        <v>150</v>
      </c>
      <c r="K7" s="205" t="s">
        <v>149</v>
      </c>
      <c r="L7" s="205" t="s">
        <v>150</v>
      </c>
      <c r="M7" s="205" t="s">
        <v>149</v>
      </c>
      <c r="N7" s="205" t="s">
        <v>150</v>
      </c>
      <c r="O7" s="205" t="s">
        <v>149</v>
      </c>
      <c r="P7" s="205" t="s">
        <v>150</v>
      </c>
      <c r="Q7" s="205" t="s">
        <v>149</v>
      </c>
      <c r="R7" s="205" t="s">
        <v>150</v>
      </c>
      <c r="S7" s="205" t="s">
        <v>149</v>
      </c>
      <c r="T7" s="205" t="s">
        <v>150</v>
      </c>
      <c r="U7" s="205" t="s">
        <v>149</v>
      </c>
      <c r="V7" s="205" t="s">
        <v>150</v>
      </c>
      <c r="W7" s="205" t="s">
        <v>149</v>
      </c>
      <c r="X7" s="205" t="s">
        <v>150</v>
      </c>
      <c r="Y7" s="205" t="s">
        <v>149</v>
      </c>
      <c r="Z7" s="224" t="s">
        <v>150</v>
      </c>
    </row>
    <row r="8" spans="1:26" ht="15.75" customHeight="1">
      <c r="A8" s="243"/>
      <c r="B8" s="244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25"/>
    </row>
    <row r="9" spans="1:26" ht="15.75" customHeight="1">
      <c r="A9" s="115"/>
      <c r="B9" s="116"/>
      <c r="C9" s="74"/>
      <c r="D9" s="62" t="s">
        <v>95</v>
      </c>
      <c r="E9" s="74"/>
      <c r="F9" s="62" t="s">
        <v>95</v>
      </c>
      <c r="G9" s="74"/>
      <c r="H9" s="62" t="s">
        <v>95</v>
      </c>
      <c r="I9" s="74"/>
      <c r="J9" s="62" t="s">
        <v>95</v>
      </c>
      <c r="K9" s="74"/>
      <c r="L9" s="62" t="s">
        <v>95</v>
      </c>
      <c r="M9" s="74"/>
      <c r="N9" s="62" t="s">
        <v>95</v>
      </c>
      <c r="O9" s="74"/>
      <c r="P9" s="62" t="s">
        <v>95</v>
      </c>
      <c r="Q9" s="74"/>
      <c r="R9" s="62" t="s">
        <v>95</v>
      </c>
      <c r="S9" s="74"/>
      <c r="T9" s="62" t="s">
        <v>95</v>
      </c>
      <c r="U9" s="74"/>
      <c r="V9" s="62" t="s">
        <v>95</v>
      </c>
      <c r="W9" s="74"/>
      <c r="X9" s="62" t="s">
        <v>95</v>
      </c>
      <c r="Y9" s="74"/>
      <c r="Z9" s="62" t="s">
        <v>95</v>
      </c>
    </row>
    <row r="10" spans="1:26" ht="15.75" customHeight="1">
      <c r="A10" s="235" t="s">
        <v>297</v>
      </c>
      <c r="B10" s="236"/>
      <c r="C10" s="69">
        <f>SUM(E10,G10)</f>
        <v>75709</v>
      </c>
      <c r="D10" s="69">
        <f>SUM(F10,H10)</f>
        <v>584077</v>
      </c>
      <c r="E10" s="72">
        <v>228</v>
      </c>
      <c r="F10" s="72">
        <v>2979</v>
      </c>
      <c r="G10" s="69">
        <f>SUM(I10,K10,M10,O10,Q10,S10,U10,W10,Y10,AA10)</f>
        <v>75481</v>
      </c>
      <c r="H10" s="69">
        <f>SUM(J10,L10,N10,P10,R10,T10,V10,X10,Z10,AB10)</f>
        <v>581098</v>
      </c>
      <c r="I10" s="72">
        <v>58</v>
      </c>
      <c r="J10" s="72">
        <v>561</v>
      </c>
      <c r="K10" s="72">
        <v>8612</v>
      </c>
      <c r="L10" s="72">
        <v>63080</v>
      </c>
      <c r="M10" s="72">
        <v>12861</v>
      </c>
      <c r="N10" s="72">
        <v>143709</v>
      </c>
      <c r="O10" s="72">
        <v>44</v>
      </c>
      <c r="P10" s="72">
        <v>1905</v>
      </c>
      <c r="Q10" s="72">
        <v>1840</v>
      </c>
      <c r="R10" s="72">
        <v>34381</v>
      </c>
      <c r="S10" s="72">
        <v>29728</v>
      </c>
      <c r="T10" s="72">
        <v>174609</v>
      </c>
      <c r="U10" s="72">
        <v>1301</v>
      </c>
      <c r="V10" s="72">
        <v>18254</v>
      </c>
      <c r="W10" s="72">
        <v>2303</v>
      </c>
      <c r="X10" s="72">
        <v>6054</v>
      </c>
      <c r="Y10" s="72">
        <v>18734</v>
      </c>
      <c r="Z10" s="72">
        <v>138545</v>
      </c>
    </row>
    <row r="11" spans="1:26" ht="15.75" customHeight="1">
      <c r="A11" s="237">
        <v>13</v>
      </c>
      <c r="B11" s="238"/>
      <c r="C11" s="63">
        <f>SUM(C14)</f>
        <v>69983</v>
      </c>
      <c r="D11" s="63">
        <f aca="true" t="shared" si="0" ref="D11:Z11">SUM(D14)</f>
        <v>541965</v>
      </c>
      <c r="E11" s="63">
        <f t="shared" si="0"/>
        <v>233</v>
      </c>
      <c r="F11" s="63">
        <f t="shared" si="0"/>
        <v>2601</v>
      </c>
      <c r="G11" s="63">
        <f t="shared" si="0"/>
        <v>69750</v>
      </c>
      <c r="H11" s="63">
        <f t="shared" si="0"/>
        <v>539364</v>
      </c>
      <c r="I11" s="63">
        <f t="shared" si="0"/>
        <v>52</v>
      </c>
      <c r="J11" s="63">
        <f t="shared" si="0"/>
        <v>475</v>
      </c>
      <c r="K11" s="63">
        <f t="shared" si="0"/>
        <v>8106</v>
      </c>
      <c r="L11" s="63">
        <f t="shared" si="0"/>
        <v>57678</v>
      </c>
      <c r="M11" s="63">
        <f t="shared" si="0"/>
        <v>10354</v>
      </c>
      <c r="N11" s="63">
        <f t="shared" si="0"/>
        <v>117557</v>
      </c>
      <c r="O11" s="63">
        <f t="shared" si="0"/>
        <v>34</v>
      </c>
      <c r="P11" s="63">
        <f t="shared" si="0"/>
        <v>1609</v>
      </c>
      <c r="Q11" s="63">
        <f t="shared" si="0"/>
        <v>1853</v>
      </c>
      <c r="R11" s="63">
        <f t="shared" si="0"/>
        <v>30428</v>
      </c>
      <c r="S11" s="63">
        <f t="shared" si="0"/>
        <v>27269</v>
      </c>
      <c r="T11" s="63">
        <f t="shared" si="0"/>
        <v>168869</v>
      </c>
      <c r="U11" s="63">
        <f t="shared" si="0"/>
        <v>1244</v>
      </c>
      <c r="V11" s="63">
        <f t="shared" si="0"/>
        <v>15784</v>
      </c>
      <c r="W11" s="63">
        <f t="shared" si="0"/>
        <v>2235</v>
      </c>
      <c r="X11" s="63">
        <f t="shared" si="0"/>
        <v>5884</v>
      </c>
      <c r="Y11" s="63">
        <f t="shared" si="0"/>
        <v>18603</v>
      </c>
      <c r="Z11" s="63">
        <f t="shared" si="0"/>
        <v>141080</v>
      </c>
    </row>
    <row r="12" spans="1:26" ht="15.75" customHeight="1">
      <c r="A12" s="233" t="s">
        <v>246</v>
      </c>
      <c r="B12" s="250"/>
      <c r="C12" s="126">
        <f>100*(C11-C10)/C10</f>
        <v>-7.563169504286148</v>
      </c>
      <c r="D12" s="126">
        <f aca="true" t="shared" si="1" ref="D12:Z12">100*(D11-D10)/D10</f>
        <v>-7.210008269457623</v>
      </c>
      <c r="E12" s="126">
        <f t="shared" si="1"/>
        <v>2.192982456140351</v>
      </c>
      <c r="F12" s="126">
        <f t="shared" si="1"/>
        <v>-12.688821752265861</v>
      </c>
      <c r="G12" s="126">
        <f t="shared" si="1"/>
        <v>-7.592639207217711</v>
      </c>
      <c r="H12" s="126">
        <f t="shared" si="1"/>
        <v>-7.181921121738502</v>
      </c>
      <c r="I12" s="126">
        <f t="shared" si="1"/>
        <v>-10.344827586206897</v>
      </c>
      <c r="J12" s="126">
        <f t="shared" si="1"/>
        <v>-15.329768270944742</v>
      </c>
      <c r="K12" s="126">
        <f t="shared" si="1"/>
        <v>-5.875522526706921</v>
      </c>
      <c r="L12" s="126">
        <f t="shared" si="1"/>
        <v>-8.563728598604946</v>
      </c>
      <c r="M12" s="126">
        <f t="shared" si="1"/>
        <v>-19.49304097659591</v>
      </c>
      <c r="N12" s="126">
        <f t="shared" si="1"/>
        <v>-18.197886005747726</v>
      </c>
      <c r="O12" s="126">
        <f t="shared" si="1"/>
        <v>-22.727272727272727</v>
      </c>
      <c r="P12" s="126">
        <f t="shared" si="1"/>
        <v>-15.538057742782152</v>
      </c>
      <c r="Q12" s="126">
        <f t="shared" si="1"/>
        <v>0.7065217391304348</v>
      </c>
      <c r="R12" s="126">
        <f t="shared" si="1"/>
        <v>-11.497629504668277</v>
      </c>
      <c r="S12" s="126">
        <f t="shared" si="1"/>
        <v>-8.271663078579117</v>
      </c>
      <c r="T12" s="126">
        <f t="shared" si="1"/>
        <v>-3.2873448676757784</v>
      </c>
      <c r="U12" s="126">
        <f t="shared" si="1"/>
        <v>-4.381245196003075</v>
      </c>
      <c r="V12" s="126">
        <f t="shared" si="1"/>
        <v>-13.5312808151638</v>
      </c>
      <c r="W12" s="126">
        <f t="shared" si="1"/>
        <v>-2.952670429874077</v>
      </c>
      <c r="X12" s="126">
        <f t="shared" si="1"/>
        <v>-2.80806078625702</v>
      </c>
      <c r="Y12" s="126">
        <f t="shared" si="1"/>
        <v>-0.6992633714102701</v>
      </c>
      <c r="Z12" s="126">
        <f t="shared" si="1"/>
        <v>1.8297304125013534</v>
      </c>
    </row>
    <row r="13" spans="1:26" ht="15" customHeight="1">
      <c r="A13" s="80"/>
      <c r="B13" s="66"/>
      <c r="C13" s="64"/>
      <c r="D13" s="64"/>
      <c r="E13" s="62"/>
      <c r="F13" s="62"/>
      <c r="G13" s="64"/>
      <c r="H13" s="64"/>
      <c r="I13" s="62"/>
      <c r="J13" s="62"/>
      <c r="K13" s="62"/>
      <c r="L13" s="62"/>
      <c r="M13" s="7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15" customHeight="1">
      <c r="A14" s="248" t="s">
        <v>247</v>
      </c>
      <c r="B14" s="249"/>
      <c r="C14" s="63">
        <f>SUM(C15:C24,C27,C33,C43,C50,C56,C64,C70)</f>
        <v>69983</v>
      </c>
      <c r="D14" s="63">
        <f>SUM(D15:D24,D27,D33,D43,D50,D56,D64,D70)</f>
        <v>541965</v>
      </c>
      <c r="E14" s="75">
        <v>233</v>
      </c>
      <c r="F14" s="75">
        <v>2601</v>
      </c>
      <c r="G14" s="63">
        <f>SUM(G15:G24,G27,G33,G43,G50,G56,G64,G70)</f>
        <v>69750</v>
      </c>
      <c r="H14" s="63">
        <f>SUM(H15:H24,H27,H33,H43,H50,H56,H64,H70)</f>
        <v>539364</v>
      </c>
      <c r="I14" s="75">
        <v>52</v>
      </c>
      <c r="J14" s="75">
        <v>475</v>
      </c>
      <c r="K14" s="75">
        <v>8106</v>
      </c>
      <c r="L14" s="75">
        <v>57678</v>
      </c>
      <c r="M14" s="75">
        <v>10354</v>
      </c>
      <c r="N14" s="75">
        <v>117557</v>
      </c>
      <c r="O14" s="75">
        <v>34</v>
      </c>
      <c r="P14" s="75">
        <v>1609</v>
      </c>
      <c r="Q14" s="75">
        <v>1853</v>
      </c>
      <c r="R14" s="75">
        <v>30428</v>
      </c>
      <c r="S14" s="75">
        <v>27269</v>
      </c>
      <c r="T14" s="75">
        <v>168869</v>
      </c>
      <c r="U14" s="75">
        <v>1244</v>
      </c>
      <c r="V14" s="75">
        <v>15784</v>
      </c>
      <c r="W14" s="75">
        <v>2235</v>
      </c>
      <c r="X14" s="75">
        <v>5884</v>
      </c>
      <c r="Y14" s="75">
        <v>18603</v>
      </c>
      <c r="Z14" s="75">
        <v>141080</v>
      </c>
    </row>
    <row r="15" spans="1:230" s="34" customFormat="1" ht="15.75" customHeight="1">
      <c r="A15" s="223" t="s">
        <v>97</v>
      </c>
      <c r="B15" s="245"/>
      <c r="C15" s="63">
        <f>SUM(E15,G15)</f>
        <v>28943</v>
      </c>
      <c r="D15" s="63">
        <f>SUM(F15,H15)</f>
        <v>242386</v>
      </c>
      <c r="E15" s="23">
        <v>36</v>
      </c>
      <c r="F15" s="23">
        <v>273</v>
      </c>
      <c r="G15" s="63">
        <f>SUM(I15,K15,M15,O15,Q15,S15,U15,W15,Y15,AA15)</f>
        <v>28907</v>
      </c>
      <c r="H15" s="63">
        <f>SUM(J15,L15,N15,P15,R15,T15,V15,X15,Z15,AB15)</f>
        <v>242113</v>
      </c>
      <c r="I15" s="23">
        <v>7</v>
      </c>
      <c r="J15" s="23">
        <v>39</v>
      </c>
      <c r="K15" s="23">
        <v>2856</v>
      </c>
      <c r="L15" s="23">
        <v>25404</v>
      </c>
      <c r="M15" s="23">
        <v>2583</v>
      </c>
      <c r="N15" s="23">
        <v>28325</v>
      </c>
      <c r="O15" s="23">
        <v>8</v>
      </c>
      <c r="P15" s="23">
        <v>513</v>
      </c>
      <c r="Q15" s="23">
        <v>857</v>
      </c>
      <c r="R15" s="23">
        <v>16001</v>
      </c>
      <c r="S15" s="23">
        <v>12388</v>
      </c>
      <c r="T15" s="23">
        <v>88500</v>
      </c>
      <c r="U15" s="23">
        <v>663</v>
      </c>
      <c r="V15" s="23">
        <v>10282</v>
      </c>
      <c r="W15" s="23">
        <v>1371</v>
      </c>
      <c r="X15" s="23">
        <v>3998</v>
      </c>
      <c r="Y15" s="23">
        <v>8174</v>
      </c>
      <c r="Z15" s="23">
        <v>69051</v>
      </c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</row>
    <row r="16" spans="1:230" ht="15.75" customHeight="1">
      <c r="A16" s="223" t="s">
        <v>98</v>
      </c>
      <c r="B16" s="245"/>
      <c r="C16" s="63">
        <f aca="true" t="shared" si="2" ref="C16:D22">SUM(E16,G16)</f>
        <v>3383</v>
      </c>
      <c r="D16" s="63">
        <f t="shared" si="2"/>
        <v>25684</v>
      </c>
      <c r="E16" s="23">
        <v>7</v>
      </c>
      <c r="F16" s="23">
        <v>166</v>
      </c>
      <c r="G16" s="63">
        <f aca="true" t="shared" si="3" ref="G16:H22">SUM(I16,K16,M16,O16,Q16,S16,U16,W16,Y16,AA16)</f>
        <v>3376</v>
      </c>
      <c r="H16" s="63">
        <f t="shared" si="3"/>
        <v>25518</v>
      </c>
      <c r="I16" s="23">
        <v>4</v>
      </c>
      <c r="J16" s="23">
        <v>44</v>
      </c>
      <c r="K16" s="23">
        <v>356</v>
      </c>
      <c r="L16" s="23">
        <v>2725</v>
      </c>
      <c r="M16" s="23">
        <v>283</v>
      </c>
      <c r="N16" s="23">
        <v>4327</v>
      </c>
      <c r="O16" s="23">
        <v>6</v>
      </c>
      <c r="P16" s="23">
        <v>350</v>
      </c>
      <c r="Q16" s="23">
        <v>93</v>
      </c>
      <c r="R16" s="23">
        <v>1391</v>
      </c>
      <c r="S16" s="23">
        <v>1510</v>
      </c>
      <c r="T16" s="23">
        <v>7393</v>
      </c>
      <c r="U16" s="23">
        <v>73</v>
      </c>
      <c r="V16" s="23">
        <v>662</v>
      </c>
      <c r="W16" s="23">
        <v>79</v>
      </c>
      <c r="X16" s="23">
        <v>158</v>
      </c>
      <c r="Y16" s="23">
        <v>972</v>
      </c>
      <c r="Z16" s="23">
        <v>8468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</row>
    <row r="17" spans="1:230" ht="15.75" customHeight="1">
      <c r="A17" s="223" t="s">
        <v>99</v>
      </c>
      <c r="B17" s="245"/>
      <c r="C17" s="63">
        <f t="shared" si="2"/>
        <v>6828</v>
      </c>
      <c r="D17" s="63">
        <f t="shared" si="2"/>
        <v>50300</v>
      </c>
      <c r="E17" s="23">
        <v>15</v>
      </c>
      <c r="F17" s="23">
        <v>84</v>
      </c>
      <c r="G17" s="63">
        <f t="shared" si="3"/>
        <v>6813</v>
      </c>
      <c r="H17" s="63">
        <f t="shared" si="3"/>
        <v>50216</v>
      </c>
      <c r="I17" s="23">
        <v>2</v>
      </c>
      <c r="J17" s="23">
        <v>10</v>
      </c>
      <c r="K17" s="23">
        <v>739</v>
      </c>
      <c r="L17" s="23">
        <v>4579</v>
      </c>
      <c r="M17" s="23">
        <v>1503</v>
      </c>
      <c r="N17" s="23">
        <v>14984</v>
      </c>
      <c r="O17" s="23">
        <v>4</v>
      </c>
      <c r="P17" s="23">
        <v>222</v>
      </c>
      <c r="Q17" s="23">
        <v>139</v>
      </c>
      <c r="R17" s="23">
        <v>2454</v>
      </c>
      <c r="S17" s="23">
        <v>2487</v>
      </c>
      <c r="T17" s="23">
        <v>14274</v>
      </c>
      <c r="U17" s="23">
        <v>119</v>
      </c>
      <c r="V17" s="23">
        <v>1086</v>
      </c>
      <c r="W17" s="23">
        <v>176</v>
      </c>
      <c r="X17" s="23">
        <v>414</v>
      </c>
      <c r="Y17" s="23">
        <v>1644</v>
      </c>
      <c r="Z17" s="23">
        <v>12193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</row>
    <row r="18" spans="1:230" ht="15.75" customHeight="1">
      <c r="A18" s="223" t="s">
        <v>100</v>
      </c>
      <c r="B18" s="245"/>
      <c r="C18" s="63">
        <f t="shared" si="2"/>
        <v>1815</v>
      </c>
      <c r="D18" s="63">
        <f t="shared" si="2"/>
        <v>8893</v>
      </c>
      <c r="E18" s="23">
        <v>11</v>
      </c>
      <c r="F18" s="23">
        <v>218</v>
      </c>
      <c r="G18" s="63">
        <f t="shared" si="3"/>
        <v>1804</v>
      </c>
      <c r="H18" s="63">
        <f t="shared" si="3"/>
        <v>8675</v>
      </c>
      <c r="I18" s="23" t="s">
        <v>104</v>
      </c>
      <c r="J18" s="23" t="s">
        <v>104</v>
      </c>
      <c r="K18" s="23">
        <v>152</v>
      </c>
      <c r="L18" s="23">
        <v>1475</v>
      </c>
      <c r="M18" s="23">
        <v>483</v>
      </c>
      <c r="N18" s="23">
        <v>2299</v>
      </c>
      <c r="O18" s="23">
        <v>3</v>
      </c>
      <c r="P18" s="23">
        <v>52</v>
      </c>
      <c r="Q18" s="23">
        <v>30</v>
      </c>
      <c r="R18" s="23">
        <v>230</v>
      </c>
      <c r="S18" s="23">
        <v>667</v>
      </c>
      <c r="T18" s="23">
        <v>2514</v>
      </c>
      <c r="U18" s="23">
        <v>24</v>
      </c>
      <c r="V18" s="23">
        <v>205</v>
      </c>
      <c r="W18" s="23">
        <v>9</v>
      </c>
      <c r="X18" s="23">
        <v>18</v>
      </c>
      <c r="Y18" s="23">
        <v>436</v>
      </c>
      <c r="Z18" s="23">
        <v>1882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</row>
    <row r="19" spans="1:230" ht="15.75" customHeight="1">
      <c r="A19" s="223" t="s">
        <v>101</v>
      </c>
      <c r="B19" s="245"/>
      <c r="C19" s="63">
        <f t="shared" si="2"/>
        <v>1347</v>
      </c>
      <c r="D19" s="63">
        <f t="shared" si="2"/>
        <v>7647</v>
      </c>
      <c r="E19" s="23">
        <v>14</v>
      </c>
      <c r="F19" s="23">
        <v>285</v>
      </c>
      <c r="G19" s="63">
        <f t="shared" si="3"/>
        <v>1333</v>
      </c>
      <c r="H19" s="63">
        <f t="shared" si="3"/>
        <v>7362</v>
      </c>
      <c r="I19" s="23">
        <v>3</v>
      </c>
      <c r="J19" s="23">
        <v>19</v>
      </c>
      <c r="K19" s="23">
        <v>177</v>
      </c>
      <c r="L19" s="23">
        <v>1287</v>
      </c>
      <c r="M19" s="23">
        <v>118</v>
      </c>
      <c r="N19" s="23">
        <v>1647</v>
      </c>
      <c r="O19" s="23">
        <v>4</v>
      </c>
      <c r="P19" s="23">
        <v>95</v>
      </c>
      <c r="Q19" s="23">
        <v>50</v>
      </c>
      <c r="R19" s="23">
        <v>385</v>
      </c>
      <c r="S19" s="23">
        <v>548</v>
      </c>
      <c r="T19" s="23">
        <v>1904</v>
      </c>
      <c r="U19" s="23">
        <v>15</v>
      </c>
      <c r="V19" s="23">
        <v>149</v>
      </c>
      <c r="W19" s="23">
        <v>1</v>
      </c>
      <c r="X19" s="23">
        <v>7</v>
      </c>
      <c r="Y19" s="23">
        <v>417</v>
      </c>
      <c r="Z19" s="23">
        <v>1869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</row>
    <row r="20" spans="1:230" ht="15.75" customHeight="1">
      <c r="A20" s="223" t="s">
        <v>102</v>
      </c>
      <c r="B20" s="245"/>
      <c r="C20" s="63">
        <f t="shared" si="2"/>
        <v>3866</v>
      </c>
      <c r="D20" s="63">
        <f t="shared" si="2"/>
        <v>28238</v>
      </c>
      <c r="E20" s="23">
        <v>4</v>
      </c>
      <c r="F20" s="23">
        <v>45</v>
      </c>
      <c r="G20" s="63">
        <f t="shared" si="3"/>
        <v>3862</v>
      </c>
      <c r="H20" s="63">
        <f t="shared" si="3"/>
        <v>28193</v>
      </c>
      <c r="I20" s="23" t="s">
        <v>104</v>
      </c>
      <c r="J20" s="23" t="s">
        <v>104</v>
      </c>
      <c r="K20" s="23">
        <v>356</v>
      </c>
      <c r="L20" s="23">
        <v>1976</v>
      </c>
      <c r="M20" s="23">
        <v>744</v>
      </c>
      <c r="N20" s="23">
        <v>7381</v>
      </c>
      <c r="O20" s="23">
        <v>1</v>
      </c>
      <c r="P20" s="23">
        <v>9</v>
      </c>
      <c r="Q20" s="23">
        <v>66</v>
      </c>
      <c r="R20" s="23">
        <v>905</v>
      </c>
      <c r="S20" s="23">
        <v>1566</v>
      </c>
      <c r="T20" s="23">
        <v>8231</v>
      </c>
      <c r="U20" s="23">
        <v>51</v>
      </c>
      <c r="V20" s="23">
        <v>497</v>
      </c>
      <c r="W20" s="23">
        <v>142</v>
      </c>
      <c r="X20" s="23">
        <v>249</v>
      </c>
      <c r="Y20" s="23">
        <v>936</v>
      </c>
      <c r="Z20" s="23">
        <v>8945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</row>
    <row r="21" spans="1:230" s="34" customFormat="1" ht="15.75" customHeight="1">
      <c r="A21" s="223" t="s">
        <v>103</v>
      </c>
      <c r="B21" s="245"/>
      <c r="C21" s="63">
        <f t="shared" si="2"/>
        <v>1692</v>
      </c>
      <c r="D21" s="63">
        <f t="shared" si="2"/>
        <v>10440</v>
      </c>
      <c r="E21" s="23">
        <v>9</v>
      </c>
      <c r="F21" s="23">
        <v>38</v>
      </c>
      <c r="G21" s="63">
        <f t="shared" si="3"/>
        <v>1683</v>
      </c>
      <c r="H21" s="63">
        <f t="shared" si="3"/>
        <v>10402</v>
      </c>
      <c r="I21" s="23" t="s">
        <v>104</v>
      </c>
      <c r="J21" s="23" t="s">
        <v>104</v>
      </c>
      <c r="K21" s="23">
        <v>224</v>
      </c>
      <c r="L21" s="23">
        <v>1375</v>
      </c>
      <c r="M21" s="23">
        <v>242</v>
      </c>
      <c r="N21" s="23">
        <v>2826</v>
      </c>
      <c r="O21" s="23">
        <v>1</v>
      </c>
      <c r="P21" s="23">
        <v>8</v>
      </c>
      <c r="Q21" s="23">
        <v>45</v>
      </c>
      <c r="R21" s="23">
        <v>415</v>
      </c>
      <c r="S21" s="23">
        <v>632</v>
      </c>
      <c r="T21" s="23">
        <v>2969</v>
      </c>
      <c r="U21" s="23">
        <v>19</v>
      </c>
      <c r="V21" s="23">
        <v>220</v>
      </c>
      <c r="W21" s="23">
        <v>28</v>
      </c>
      <c r="X21" s="23">
        <v>56</v>
      </c>
      <c r="Y21" s="23">
        <v>492</v>
      </c>
      <c r="Z21" s="23">
        <v>2533</v>
      </c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</row>
    <row r="22" spans="1:230" ht="15.75" customHeight="1">
      <c r="A22" s="223" t="s">
        <v>105</v>
      </c>
      <c r="B22" s="245"/>
      <c r="C22" s="63">
        <f t="shared" si="2"/>
        <v>2968</v>
      </c>
      <c r="D22" s="63">
        <f t="shared" si="2"/>
        <v>33036</v>
      </c>
      <c r="E22" s="23">
        <v>19</v>
      </c>
      <c r="F22" s="23">
        <v>232</v>
      </c>
      <c r="G22" s="63">
        <f t="shared" si="3"/>
        <v>2949</v>
      </c>
      <c r="H22" s="63">
        <f t="shared" si="3"/>
        <v>32804</v>
      </c>
      <c r="I22" s="23" t="s">
        <v>104</v>
      </c>
      <c r="J22" s="23" t="s">
        <v>104</v>
      </c>
      <c r="K22" s="23">
        <v>418</v>
      </c>
      <c r="L22" s="23">
        <v>2637</v>
      </c>
      <c r="M22" s="23">
        <v>499</v>
      </c>
      <c r="N22" s="23">
        <v>12574</v>
      </c>
      <c r="O22" s="23">
        <v>2</v>
      </c>
      <c r="P22" s="23">
        <v>16</v>
      </c>
      <c r="Q22" s="23">
        <v>104</v>
      </c>
      <c r="R22" s="23">
        <v>2621</v>
      </c>
      <c r="S22" s="23">
        <v>1033</v>
      </c>
      <c r="T22" s="23">
        <v>8565</v>
      </c>
      <c r="U22" s="23">
        <v>40</v>
      </c>
      <c r="V22" s="23">
        <v>405</v>
      </c>
      <c r="W22" s="23">
        <v>86</v>
      </c>
      <c r="X22" s="23">
        <v>261</v>
      </c>
      <c r="Y22" s="23">
        <v>767</v>
      </c>
      <c r="Z22" s="23">
        <v>5725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</row>
    <row r="23" spans="1:26" ht="15" customHeight="1">
      <c r="A23" s="24"/>
      <c r="B23" s="25"/>
      <c r="C23" s="26"/>
      <c r="D23" s="26"/>
      <c r="E23" s="27"/>
      <c r="F23" s="27"/>
      <c r="G23" s="26"/>
      <c r="H23" s="26"/>
      <c r="I23" s="27"/>
      <c r="J23" s="27"/>
      <c r="K23" s="27"/>
      <c r="L23" s="27"/>
      <c r="M23" s="2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30" s="34" customFormat="1" ht="15.75" customHeight="1">
      <c r="A24" s="223" t="s">
        <v>106</v>
      </c>
      <c r="B24" s="245"/>
      <c r="C24" s="19">
        <f>SUM(C25)</f>
        <v>919</v>
      </c>
      <c r="D24" s="19">
        <f aca="true" t="shared" si="4" ref="D24:Z24">SUM(D25)</f>
        <v>4348</v>
      </c>
      <c r="E24" s="19">
        <f t="shared" si="4"/>
        <v>1</v>
      </c>
      <c r="F24" s="19">
        <f t="shared" si="4"/>
        <v>19</v>
      </c>
      <c r="G24" s="19">
        <f t="shared" si="4"/>
        <v>918</v>
      </c>
      <c r="H24" s="19">
        <f t="shared" si="4"/>
        <v>4329</v>
      </c>
      <c r="I24" s="23" t="s">
        <v>104</v>
      </c>
      <c r="J24" s="23" t="s">
        <v>104</v>
      </c>
      <c r="K24" s="19">
        <f t="shared" si="4"/>
        <v>54</v>
      </c>
      <c r="L24" s="19">
        <f t="shared" si="4"/>
        <v>170</v>
      </c>
      <c r="M24" s="19">
        <f t="shared" si="4"/>
        <v>401</v>
      </c>
      <c r="N24" s="19">
        <f t="shared" si="4"/>
        <v>1237</v>
      </c>
      <c r="O24" s="23" t="s">
        <v>104</v>
      </c>
      <c r="P24" s="23" t="s">
        <v>104</v>
      </c>
      <c r="Q24" s="19">
        <f t="shared" si="4"/>
        <v>3</v>
      </c>
      <c r="R24" s="19">
        <f t="shared" si="4"/>
        <v>45</v>
      </c>
      <c r="S24" s="19">
        <f t="shared" si="4"/>
        <v>257</v>
      </c>
      <c r="T24" s="19">
        <f t="shared" si="4"/>
        <v>950</v>
      </c>
      <c r="U24" s="19">
        <f t="shared" si="4"/>
        <v>9</v>
      </c>
      <c r="V24" s="19">
        <f t="shared" si="4"/>
        <v>68</v>
      </c>
      <c r="W24" s="19">
        <f t="shared" si="4"/>
        <v>21</v>
      </c>
      <c r="X24" s="19">
        <f t="shared" si="4"/>
        <v>24</v>
      </c>
      <c r="Y24" s="19">
        <f t="shared" si="4"/>
        <v>173</v>
      </c>
      <c r="Z24" s="19">
        <f t="shared" si="4"/>
        <v>1835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</row>
    <row r="25" spans="1:26" ht="15.75" customHeight="1">
      <c r="A25" s="12"/>
      <c r="B25" s="67" t="s">
        <v>107</v>
      </c>
      <c r="C25" s="69">
        <f>SUM(E25,G25)</f>
        <v>919</v>
      </c>
      <c r="D25" s="69">
        <f>SUM(F25,H25)</f>
        <v>4348</v>
      </c>
      <c r="E25" s="72">
        <v>1</v>
      </c>
      <c r="F25" s="72">
        <v>19</v>
      </c>
      <c r="G25" s="69">
        <f>SUM(I25,K25,M25,O25,Q25,S25,U25,W25,Y25,AA25)</f>
        <v>918</v>
      </c>
      <c r="H25" s="69">
        <f>SUM(J25,L25,N25,P25,R25,T25,V25,X25,Z25,AB25)</f>
        <v>4329</v>
      </c>
      <c r="I25" s="72" t="s">
        <v>104</v>
      </c>
      <c r="J25" s="72" t="s">
        <v>104</v>
      </c>
      <c r="K25" s="72">
        <v>54</v>
      </c>
      <c r="L25" s="72">
        <v>170</v>
      </c>
      <c r="M25" s="72">
        <v>401</v>
      </c>
      <c r="N25" s="72">
        <v>1237</v>
      </c>
      <c r="O25" s="72" t="s">
        <v>104</v>
      </c>
      <c r="P25" s="72" t="s">
        <v>104</v>
      </c>
      <c r="Q25" s="72">
        <v>3</v>
      </c>
      <c r="R25" s="72">
        <v>45</v>
      </c>
      <c r="S25" s="72">
        <v>257</v>
      </c>
      <c r="T25" s="72">
        <v>950</v>
      </c>
      <c r="U25" s="72">
        <v>9</v>
      </c>
      <c r="V25" s="72">
        <v>68</v>
      </c>
      <c r="W25" s="72">
        <v>21</v>
      </c>
      <c r="X25" s="72">
        <v>24</v>
      </c>
      <c r="Y25" s="72">
        <v>173</v>
      </c>
      <c r="Z25" s="72">
        <v>1835</v>
      </c>
    </row>
    <row r="26" spans="1:26" ht="15" customHeight="1">
      <c r="A26" s="12"/>
      <c r="B26" s="67"/>
      <c r="C26" s="64"/>
      <c r="D26" s="64"/>
      <c r="E26" s="62"/>
      <c r="F26" s="62"/>
      <c r="G26" s="64"/>
      <c r="H26" s="64"/>
      <c r="I26" s="62"/>
      <c r="J26" s="62"/>
      <c r="K26" s="62"/>
      <c r="L26" s="62"/>
      <c r="M26" s="7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30" s="34" customFormat="1" ht="15.75" customHeight="1">
      <c r="A27" s="223" t="s">
        <v>108</v>
      </c>
      <c r="B27" s="245"/>
      <c r="C27" s="19">
        <f>SUM(C28:C31)</f>
        <v>2710</v>
      </c>
      <c r="D27" s="19">
        <f aca="true" t="shared" si="5" ref="D27:Z27">SUM(D28:D31)</f>
        <v>23960</v>
      </c>
      <c r="E27" s="19">
        <f t="shared" si="5"/>
        <v>9</v>
      </c>
      <c r="F27" s="19">
        <f t="shared" si="5"/>
        <v>58</v>
      </c>
      <c r="G27" s="19">
        <f t="shared" si="5"/>
        <v>2701</v>
      </c>
      <c r="H27" s="19">
        <f t="shared" si="5"/>
        <v>23902</v>
      </c>
      <c r="I27" s="19">
        <f t="shared" si="5"/>
        <v>4</v>
      </c>
      <c r="J27" s="19">
        <f t="shared" si="5"/>
        <v>54</v>
      </c>
      <c r="K27" s="19">
        <f t="shared" si="5"/>
        <v>418</v>
      </c>
      <c r="L27" s="19">
        <f t="shared" si="5"/>
        <v>2050</v>
      </c>
      <c r="M27" s="19">
        <f t="shared" si="5"/>
        <v>749</v>
      </c>
      <c r="N27" s="19">
        <f t="shared" si="5"/>
        <v>12198</v>
      </c>
      <c r="O27" s="23" t="s">
        <v>104</v>
      </c>
      <c r="P27" s="23" t="s">
        <v>104</v>
      </c>
      <c r="Q27" s="19">
        <f t="shared" si="5"/>
        <v>73</v>
      </c>
      <c r="R27" s="19">
        <f t="shared" si="5"/>
        <v>1052</v>
      </c>
      <c r="S27" s="19">
        <f t="shared" si="5"/>
        <v>843</v>
      </c>
      <c r="T27" s="19">
        <f t="shared" si="5"/>
        <v>4599</v>
      </c>
      <c r="U27" s="19">
        <f t="shared" si="5"/>
        <v>31</v>
      </c>
      <c r="V27" s="19">
        <f t="shared" si="5"/>
        <v>268</v>
      </c>
      <c r="W27" s="19">
        <f t="shared" si="5"/>
        <v>33</v>
      </c>
      <c r="X27" s="19">
        <f t="shared" si="5"/>
        <v>59</v>
      </c>
      <c r="Y27" s="19">
        <f t="shared" si="5"/>
        <v>550</v>
      </c>
      <c r="Z27" s="19">
        <f t="shared" si="5"/>
        <v>3622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</row>
    <row r="28" spans="1:26" ht="15.75" customHeight="1">
      <c r="A28" s="12"/>
      <c r="B28" s="67" t="s">
        <v>109</v>
      </c>
      <c r="C28" s="69">
        <f>SUM(E28,G28)</f>
        <v>783</v>
      </c>
      <c r="D28" s="69">
        <f>SUM(F28,H28)</f>
        <v>7399</v>
      </c>
      <c r="E28" s="72">
        <v>1</v>
      </c>
      <c r="F28" s="72">
        <v>5</v>
      </c>
      <c r="G28" s="69">
        <f>SUM(I28,K28,M28,O28,Q28,S28,U28,W28,Y28,AA28)</f>
        <v>782</v>
      </c>
      <c r="H28" s="69">
        <f>SUM(J28,L28,N28,P28,R28,T28,V28,X28,Z28,AB28)</f>
        <v>7394</v>
      </c>
      <c r="I28" s="72" t="s">
        <v>104</v>
      </c>
      <c r="J28" s="72" t="s">
        <v>104</v>
      </c>
      <c r="K28" s="72">
        <v>95</v>
      </c>
      <c r="L28" s="72">
        <v>376</v>
      </c>
      <c r="M28" s="72">
        <v>270</v>
      </c>
      <c r="N28" s="72">
        <v>4867</v>
      </c>
      <c r="O28" s="72" t="s">
        <v>104</v>
      </c>
      <c r="P28" s="72" t="s">
        <v>104</v>
      </c>
      <c r="Q28" s="72">
        <v>24</v>
      </c>
      <c r="R28" s="72">
        <v>382</v>
      </c>
      <c r="S28" s="72">
        <v>221</v>
      </c>
      <c r="T28" s="72">
        <v>1054</v>
      </c>
      <c r="U28" s="72">
        <v>5</v>
      </c>
      <c r="V28" s="72">
        <v>74</v>
      </c>
      <c r="W28" s="72">
        <v>8</v>
      </c>
      <c r="X28" s="72">
        <v>16</v>
      </c>
      <c r="Y28" s="72">
        <v>159</v>
      </c>
      <c r="Z28" s="72">
        <v>625</v>
      </c>
    </row>
    <row r="29" spans="1:26" ht="15.75" customHeight="1">
      <c r="A29" s="12"/>
      <c r="B29" s="67" t="s">
        <v>110</v>
      </c>
      <c r="C29" s="69">
        <f aca="true" t="shared" si="6" ref="C29:D31">SUM(E29,G29)</f>
        <v>1071</v>
      </c>
      <c r="D29" s="69">
        <f t="shared" si="6"/>
        <v>6692</v>
      </c>
      <c r="E29" s="72">
        <v>4</v>
      </c>
      <c r="F29" s="72">
        <v>32</v>
      </c>
      <c r="G29" s="69">
        <f aca="true" t="shared" si="7" ref="G29:H31">SUM(I29,K29,M29,O29,Q29,S29,U29,W29,Y29,AA29)</f>
        <v>1067</v>
      </c>
      <c r="H29" s="69">
        <f t="shared" si="7"/>
        <v>6660</v>
      </c>
      <c r="I29" s="72">
        <v>1</v>
      </c>
      <c r="J29" s="72">
        <v>15</v>
      </c>
      <c r="K29" s="72">
        <v>150</v>
      </c>
      <c r="L29" s="72">
        <v>660</v>
      </c>
      <c r="M29" s="72">
        <v>289</v>
      </c>
      <c r="N29" s="72">
        <v>2646</v>
      </c>
      <c r="O29" s="72" t="s">
        <v>104</v>
      </c>
      <c r="P29" s="72" t="s">
        <v>104</v>
      </c>
      <c r="Q29" s="72">
        <v>13</v>
      </c>
      <c r="R29" s="72">
        <v>160</v>
      </c>
      <c r="S29" s="72">
        <v>385</v>
      </c>
      <c r="T29" s="72">
        <v>1790</v>
      </c>
      <c r="U29" s="72">
        <v>12</v>
      </c>
      <c r="V29" s="72">
        <v>117</v>
      </c>
      <c r="W29" s="72">
        <v>11</v>
      </c>
      <c r="X29" s="72">
        <v>18</v>
      </c>
      <c r="Y29" s="72">
        <v>206</v>
      </c>
      <c r="Z29" s="72">
        <v>1254</v>
      </c>
    </row>
    <row r="30" spans="1:26" ht="15.75" customHeight="1">
      <c r="A30" s="12"/>
      <c r="B30" s="67" t="s">
        <v>111</v>
      </c>
      <c r="C30" s="69">
        <f t="shared" si="6"/>
        <v>591</v>
      </c>
      <c r="D30" s="69">
        <f t="shared" si="6"/>
        <v>5994</v>
      </c>
      <c r="E30" s="72">
        <v>2</v>
      </c>
      <c r="F30" s="72">
        <v>13</v>
      </c>
      <c r="G30" s="69">
        <f t="shared" si="7"/>
        <v>589</v>
      </c>
      <c r="H30" s="69">
        <f t="shared" si="7"/>
        <v>5981</v>
      </c>
      <c r="I30" s="72">
        <v>3</v>
      </c>
      <c r="J30" s="72">
        <v>39</v>
      </c>
      <c r="K30" s="72">
        <v>112</v>
      </c>
      <c r="L30" s="72">
        <v>658</v>
      </c>
      <c r="M30" s="72">
        <v>116</v>
      </c>
      <c r="N30" s="72">
        <v>2323</v>
      </c>
      <c r="O30" s="72" t="s">
        <v>104</v>
      </c>
      <c r="P30" s="72" t="s">
        <v>104</v>
      </c>
      <c r="Q30" s="72">
        <v>24</v>
      </c>
      <c r="R30" s="72">
        <v>339</v>
      </c>
      <c r="S30" s="72">
        <v>186</v>
      </c>
      <c r="T30" s="72">
        <v>1057</v>
      </c>
      <c r="U30" s="72">
        <v>8</v>
      </c>
      <c r="V30" s="72">
        <v>54</v>
      </c>
      <c r="W30" s="72">
        <v>13</v>
      </c>
      <c r="X30" s="72">
        <v>22</v>
      </c>
      <c r="Y30" s="72">
        <v>127</v>
      </c>
      <c r="Z30" s="72">
        <v>1489</v>
      </c>
    </row>
    <row r="31" spans="1:26" ht="15.75" customHeight="1">
      <c r="A31" s="12"/>
      <c r="B31" s="67" t="s">
        <v>112</v>
      </c>
      <c r="C31" s="69">
        <f t="shared" si="6"/>
        <v>265</v>
      </c>
      <c r="D31" s="69">
        <f t="shared" si="6"/>
        <v>3875</v>
      </c>
      <c r="E31" s="72">
        <v>2</v>
      </c>
      <c r="F31" s="72">
        <v>8</v>
      </c>
      <c r="G31" s="69">
        <f t="shared" si="7"/>
        <v>263</v>
      </c>
      <c r="H31" s="69">
        <f t="shared" si="7"/>
        <v>3867</v>
      </c>
      <c r="I31" s="72" t="s">
        <v>104</v>
      </c>
      <c r="J31" s="72" t="s">
        <v>104</v>
      </c>
      <c r="K31" s="72">
        <v>61</v>
      </c>
      <c r="L31" s="72">
        <v>356</v>
      </c>
      <c r="M31" s="72">
        <v>74</v>
      </c>
      <c r="N31" s="72">
        <v>2362</v>
      </c>
      <c r="O31" s="72" t="s">
        <v>104</v>
      </c>
      <c r="P31" s="72" t="s">
        <v>104</v>
      </c>
      <c r="Q31" s="72">
        <v>12</v>
      </c>
      <c r="R31" s="72">
        <v>171</v>
      </c>
      <c r="S31" s="72">
        <v>51</v>
      </c>
      <c r="T31" s="72">
        <v>698</v>
      </c>
      <c r="U31" s="72">
        <v>6</v>
      </c>
      <c r="V31" s="72">
        <v>23</v>
      </c>
      <c r="W31" s="72">
        <v>1</v>
      </c>
      <c r="X31" s="72">
        <v>3</v>
      </c>
      <c r="Y31" s="72">
        <v>58</v>
      </c>
      <c r="Z31" s="72">
        <v>254</v>
      </c>
    </row>
    <row r="32" spans="1:26" ht="15" customHeight="1">
      <c r="A32" s="12"/>
      <c r="B32" s="67"/>
      <c r="C32" s="64"/>
      <c r="D32" s="64"/>
      <c r="E32" s="62"/>
      <c r="F32" s="62"/>
      <c r="G32" s="64"/>
      <c r="H32" s="64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30" s="34" customFormat="1" ht="15.75" customHeight="1">
      <c r="A33" s="223" t="s">
        <v>113</v>
      </c>
      <c r="B33" s="245"/>
      <c r="C33" s="19">
        <f>SUM(C34:C41)</f>
        <v>4270</v>
      </c>
      <c r="D33" s="19">
        <f aca="true" t="shared" si="8" ref="D33:Z33">SUM(D34:D41)</f>
        <v>37258</v>
      </c>
      <c r="E33" s="19">
        <f t="shared" si="8"/>
        <v>16</v>
      </c>
      <c r="F33" s="19">
        <f t="shared" si="8"/>
        <v>120</v>
      </c>
      <c r="G33" s="19">
        <f t="shared" si="8"/>
        <v>4254</v>
      </c>
      <c r="H33" s="19">
        <f t="shared" si="8"/>
        <v>37138</v>
      </c>
      <c r="I33" s="19">
        <f t="shared" si="8"/>
        <v>9</v>
      </c>
      <c r="J33" s="19">
        <f t="shared" si="8"/>
        <v>131</v>
      </c>
      <c r="K33" s="19">
        <f t="shared" si="8"/>
        <v>615</v>
      </c>
      <c r="L33" s="19">
        <f t="shared" si="8"/>
        <v>4179</v>
      </c>
      <c r="M33" s="19">
        <f t="shared" si="8"/>
        <v>466</v>
      </c>
      <c r="N33" s="19">
        <f t="shared" si="8"/>
        <v>7444</v>
      </c>
      <c r="O33" s="19">
        <f t="shared" si="8"/>
        <v>2</v>
      </c>
      <c r="P33" s="19">
        <f t="shared" si="8"/>
        <v>103</v>
      </c>
      <c r="Q33" s="19">
        <f t="shared" si="8"/>
        <v>141</v>
      </c>
      <c r="R33" s="19">
        <f t="shared" si="8"/>
        <v>2343</v>
      </c>
      <c r="S33" s="19">
        <f t="shared" si="8"/>
        <v>1647</v>
      </c>
      <c r="T33" s="19">
        <f t="shared" si="8"/>
        <v>13452</v>
      </c>
      <c r="U33" s="19">
        <f t="shared" si="8"/>
        <v>68</v>
      </c>
      <c r="V33" s="19">
        <f t="shared" si="8"/>
        <v>658</v>
      </c>
      <c r="W33" s="19">
        <f t="shared" si="8"/>
        <v>179</v>
      </c>
      <c r="X33" s="19">
        <f t="shared" si="8"/>
        <v>415</v>
      </c>
      <c r="Y33" s="19">
        <f t="shared" si="8"/>
        <v>1127</v>
      </c>
      <c r="Z33" s="19">
        <f t="shared" si="8"/>
        <v>8413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</row>
    <row r="34" spans="1:26" ht="15.75" customHeight="1">
      <c r="A34" s="12"/>
      <c r="B34" s="67" t="s">
        <v>114</v>
      </c>
      <c r="C34" s="69">
        <f>SUM(E34,G34)</f>
        <v>692</v>
      </c>
      <c r="D34" s="69">
        <f>SUM(F34,H34)</f>
        <v>4083</v>
      </c>
      <c r="E34" s="72">
        <v>1</v>
      </c>
      <c r="F34" s="72">
        <v>14</v>
      </c>
      <c r="G34" s="69">
        <f>SUM(I34,K34,M34,O34,Q34,S34,U34,W34,Y34,AA34)</f>
        <v>691</v>
      </c>
      <c r="H34" s="69">
        <f>SUM(J34,L34,N34,P34,R34,T34,V34,X34,Z34,AB34)</f>
        <v>4069</v>
      </c>
      <c r="I34" s="72">
        <v>1</v>
      </c>
      <c r="J34" s="72">
        <v>3</v>
      </c>
      <c r="K34" s="72">
        <v>106</v>
      </c>
      <c r="L34" s="72">
        <v>458</v>
      </c>
      <c r="M34" s="72">
        <v>150</v>
      </c>
      <c r="N34" s="72">
        <v>1645</v>
      </c>
      <c r="O34" s="72" t="s">
        <v>104</v>
      </c>
      <c r="P34" s="72" t="s">
        <v>104</v>
      </c>
      <c r="Q34" s="72">
        <v>24</v>
      </c>
      <c r="R34" s="72">
        <v>395</v>
      </c>
      <c r="S34" s="72">
        <v>238</v>
      </c>
      <c r="T34" s="72">
        <v>857</v>
      </c>
      <c r="U34" s="72">
        <v>10</v>
      </c>
      <c r="V34" s="72">
        <v>69</v>
      </c>
      <c r="W34" s="72">
        <v>14</v>
      </c>
      <c r="X34" s="72">
        <v>20</v>
      </c>
      <c r="Y34" s="72">
        <v>148</v>
      </c>
      <c r="Z34" s="72">
        <v>622</v>
      </c>
    </row>
    <row r="35" spans="1:26" ht="15.75" customHeight="1">
      <c r="A35" s="12"/>
      <c r="B35" s="67" t="s">
        <v>115</v>
      </c>
      <c r="C35" s="69">
        <f aca="true" t="shared" si="9" ref="C35:D41">SUM(E35,G35)</f>
        <v>880</v>
      </c>
      <c r="D35" s="69">
        <f t="shared" si="9"/>
        <v>8817</v>
      </c>
      <c r="E35" s="72">
        <v>7</v>
      </c>
      <c r="F35" s="72">
        <v>42</v>
      </c>
      <c r="G35" s="69">
        <f aca="true" t="shared" si="10" ref="G35:H41">SUM(I35,K35,M35,O35,Q35,S35,U35,W35,Y35,AA35)</f>
        <v>873</v>
      </c>
      <c r="H35" s="69">
        <f t="shared" si="10"/>
        <v>8775</v>
      </c>
      <c r="I35" s="72">
        <v>3</v>
      </c>
      <c r="J35" s="72">
        <v>70</v>
      </c>
      <c r="K35" s="72">
        <v>161</v>
      </c>
      <c r="L35" s="72">
        <v>898</v>
      </c>
      <c r="M35" s="72">
        <v>98</v>
      </c>
      <c r="N35" s="72">
        <v>2821</v>
      </c>
      <c r="O35" s="72" t="s">
        <v>104</v>
      </c>
      <c r="P35" s="72" t="s">
        <v>104</v>
      </c>
      <c r="Q35" s="72">
        <v>29</v>
      </c>
      <c r="R35" s="72">
        <v>458</v>
      </c>
      <c r="S35" s="72">
        <v>324</v>
      </c>
      <c r="T35" s="72">
        <v>2842</v>
      </c>
      <c r="U35" s="72">
        <v>12</v>
      </c>
      <c r="V35" s="72">
        <v>82</v>
      </c>
      <c r="W35" s="72">
        <v>9</v>
      </c>
      <c r="X35" s="72">
        <v>17</v>
      </c>
      <c r="Y35" s="72">
        <v>237</v>
      </c>
      <c r="Z35" s="72">
        <v>1587</v>
      </c>
    </row>
    <row r="36" spans="1:26" ht="15.75" customHeight="1">
      <c r="A36" s="12"/>
      <c r="B36" s="67" t="s">
        <v>116</v>
      </c>
      <c r="C36" s="69">
        <f t="shared" si="9"/>
        <v>2259</v>
      </c>
      <c r="D36" s="69">
        <f t="shared" si="9"/>
        <v>21869</v>
      </c>
      <c r="E36" s="72">
        <v>1</v>
      </c>
      <c r="F36" s="72">
        <v>1</v>
      </c>
      <c r="G36" s="69">
        <f t="shared" si="10"/>
        <v>2258</v>
      </c>
      <c r="H36" s="69">
        <f t="shared" si="10"/>
        <v>21868</v>
      </c>
      <c r="I36" s="72" t="s">
        <v>104</v>
      </c>
      <c r="J36" s="72" t="s">
        <v>104</v>
      </c>
      <c r="K36" s="72">
        <v>265</v>
      </c>
      <c r="L36" s="72">
        <v>2137</v>
      </c>
      <c r="M36" s="72">
        <v>170</v>
      </c>
      <c r="N36" s="72">
        <v>2633</v>
      </c>
      <c r="O36" s="72" t="s">
        <v>104</v>
      </c>
      <c r="P36" s="72" t="s">
        <v>104</v>
      </c>
      <c r="Q36" s="72">
        <v>77</v>
      </c>
      <c r="R36" s="72">
        <v>1436</v>
      </c>
      <c r="S36" s="72">
        <v>943</v>
      </c>
      <c r="T36" s="72">
        <v>9322</v>
      </c>
      <c r="U36" s="72">
        <v>43</v>
      </c>
      <c r="V36" s="72">
        <v>492</v>
      </c>
      <c r="W36" s="72">
        <v>155</v>
      </c>
      <c r="X36" s="72">
        <v>377</v>
      </c>
      <c r="Y36" s="72">
        <v>605</v>
      </c>
      <c r="Z36" s="72">
        <v>5471</v>
      </c>
    </row>
    <row r="37" spans="1:26" ht="15.75" customHeight="1">
      <c r="A37" s="12"/>
      <c r="B37" s="67" t="s">
        <v>117</v>
      </c>
      <c r="C37" s="69">
        <f t="shared" si="9"/>
        <v>71</v>
      </c>
      <c r="D37" s="69">
        <f t="shared" si="9"/>
        <v>329</v>
      </c>
      <c r="E37" s="72">
        <v>2</v>
      </c>
      <c r="F37" s="72">
        <v>10</v>
      </c>
      <c r="G37" s="69">
        <f t="shared" si="10"/>
        <v>69</v>
      </c>
      <c r="H37" s="69">
        <f t="shared" si="10"/>
        <v>319</v>
      </c>
      <c r="I37" s="72">
        <v>1</v>
      </c>
      <c r="J37" s="72">
        <v>6</v>
      </c>
      <c r="K37" s="72">
        <v>11</v>
      </c>
      <c r="L37" s="72">
        <v>85</v>
      </c>
      <c r="M37" s="72">
        <v>13</v>
      </c>
      <c r="N37" s="72">
        <v>95</v>
      </c>
      <c r="O37" s="72" t="s">
        <v>104</v>
      </c>
      <c r="P37" s="72" t="s">
        <v>104</v>
      </c>
      <c r="Q37" s="72">
        <v>1</v>
      </c>
      <c r="R37" s="72">
        <v>5</v>
      </c>
      <c r="S37" s="72">
        <v>20</v>
      </c>
      <c r="T37" s="72">
        <v>48</v>
      </c>
      <c r="U37" s="72">
        <v>1</v>
      </c>
      <c r="V37" s="72">
        <v>3</v>
      </c>
      <c r="W37" s="72">
        <v>1</v>
      </c>
      <c r="X37" s="72">
        <v>1</v>
      </c>
      <c r="Y37" s="72">
        <v>21</v>
      </c>
      <c r="Z37" s="72">
        <v>76</v>
      </c>
    </row>
    <row r="38" spans="1:26" ht="15.75" customHeight="1">
      <c r="A38" s="12"/>
      <c r="B38" s="67" t="s">
        <v>118</v>
      </c>
      <c r="C38" s="69">
        <f t="shared" si="9"/>
        <v>77</v>
      </c>
      <c r="D38" s="69">
        <f t="shared" si="9"/>
        <v>539</v>
      </c>
      <c r="E38" s="72">
        <v>1</v>
      </c>
      <c r="F38" s="72">
        <v>5</v>
      </c>
      <c r="G38" s="69">
        <f t="shared" si="10"/>
        <v>76</v>
      </c>
      <c r="H38" s="69">
        <f t="shared" si="10"/>
        <v>534</v>
      </c>
      <c r="I38" s="72">
        <v>1</v>
      </c>
      <c r="J38" s="72">
        <v>17</v>
      </c>
      <c r="K38" s="72">
        <v>12</v>
      </c>
      <c r="L38" s="72">
        <v>135</v>
      </c>
      <c r="M38" s="72">
        <v>8</v>
      </c>
      <c r="N38" s="72">
        <v>79</v>
      </c>
      <c r="O38" s="72">
        <v>1</v>
      </c>
      <c r="P38" s="72">
        <v>99</v>
      </c>
      <c r="Q38" s="72">
        <v>2</v>
      </c>
      <c r="R38" s="72">
        <v>11</v>
      </c>
      <c r="S38" s="72">
        <v>30</v>
      </c>
      <c r="T38" s="72">
        <v>101</v>
      </c>
      <c r="U38" s="72" t="s">
        <v>104</v>
      </c>
      <c r="V38" s="72" t="s">
        <v>104</v>
      </c>
      <c r="W38" s="72" t="s">
        <v>104</v>
      </c>
      <c r="X38" s="72" t="s">
        <v>104</v>
      </c>
      <c r="Y38" s="72">
        <v>22</v>
      </c>
      <c r="Z38" s="72">
        <v>92</v>
      </c>
    </row>
    <row r="39" spans="1:26" ht="15.75" customHeight="1">
      <c r="A39" s="12"/>
      <c r="B39" s="67" t="s">
        <v>119</v>
      </c>
      <c r="C39" s="69">
        <f t="shared" si="9"/>
        <v>117</v>
      </c>
      <c r="D39" s="69">
        <f t="shared" si="9"/>
        <v>572</v>
      </c>
      <c r="E39" s="72" t="s">
        <v>104</v>
      </c>
      <c r="F39" s="72" t="s">
        <v>104</v>
      </c>
      <c r="G39" s="69">
        <f t="shared" si="10"/>
        <v>117</v>
      </c>
      <c r="H39" s="69">
        <f t="shared" si="10"/>
        <v>572</v>
      </c>
      <c r="I39" s="72">
        <v>2</v>
      </c>
      <c r="J39" s="72">
        <v>21</v>
      </c>
      <c r="K39" s="72">
        <v>37</v>
      </c>
      <c r="L39" s="72">
        <v>164</v>
      </c>
      <c r="M39" s="72">
        <v>12</v>
      </c>
      <c r="N39" s="72">
        <v>31</v>
      </c>
      <c r="O39" s="72" t="s">
        <v>104</v>
      </c>
      <c r="P39" s="72" t="s">
        <v>104</v>
      </c>
      <c r="Q39" s="72">
        <v>2</v>
      </c>
      <c r="R39" s="72">
        <v>4</v>
      </c>
      <c r="S39" s="72">
        <v>39</v>
      </c>
      <c r="T39" s="72">
        <v>116</v>
      </c>
      <c r="U39" s="72">
        <v>1</v>
      </c>
      <c r="V39" s="72">
        <v>6</v>
      </c>
      <c r="W39" s="72" t="s">
        <v>104</v>
      </c>
      <c r="X39" s="72" t="s">
        <v>104</v>
      </c>
      <c r="Y39" s="72">
        <v>24</v>
      </c>
      <c r="Z39" s="72">
        <v>230</v>
      </c>
    </row>
    <row r="40" spans="1:26" ht="15.75" customHeight="1">
      <c r="A40" s="12"/>
      <c r="B40" s="67" t="s">
        <v>120</v>
      </c>
      <c r="C40" s="69">
        <f t="shared" si="9"/>
        <v>69</v>
      </c>
      <c r="D40" s="69">
        <f t="shared" si="9"/>
        <v>387</v>
      </c>
      <c r="E40" s="72" t="s">
        <v>104</v>
      </c>
      <c r="F40" s="72" t="s">
        <v>104</v>
      </c>
      <c r="G40" s="69">
        <f t="shared" si="10"/>
        <v>69</v>
      </c>
      <c r="H40" s="69">
        <f t="shared" si="10"/>
        <v>387</v>
      </c>
      <c r="I40" s="72" t="s">
        <v>104</v>
      </c>
      <c r="J40" s="72" t="s">
        <v>104</v>
      </c>
      <c r="K40" s="72">
        <v>6</v>
      </c>
      <c r="L40" s="72">
        <v>75</v>
      </c>
      <c r="M40" s="72">
        <v>5</v>
      </c>
      <c r="N40" s="72">
        <v>33</v>
      </c>
      <c r="O40" s="72">
        <v>1</v>
      </c>
      <c r="P40" s="72">
        <v>4</v>
      </c>
      <c r="Q40" s="72">
        <v>4</v>
      </c>
      <c r="R40" s="72">
        <v>25</v>
      </c>
      <c r="S40" s="72">
        <v>17</v>
      </c>
      <c r="T40" s="72">
        <v>53</v>
      </c>
      <c r="U40" s="72" t="s">
        <v>104</v>
      </c>
      <c r="V40" s="72" t="s">
        <v>104</v>
      </c>
      <c r="W40" s="72" t="s">
        <v>104</v>
      </c>
      <c r="X40" s="72" t="s">
        <v>104</v>
      </c>
      <c r="Y40" s="72">
        <v>36</v>
      </c>
      <c r="Z40" s="72">
        <v>197</v>
      </c>
    </row>
    <row r="41" spans="1:26" ht="15.75" customHeight="1">
      <c r="A41" s="12"/>
      <c r="B41" s="67" t="s">
        <v>121</v>
      </c>
      <c r="C41" s="69">
        <f t="shared" si="9"/>
        <v>105</v>
      </c>
      <c r="D41" s="69">
        <f t="shared" si="9"/>
        <v>662</v>
      </c>
      <c r="E41" s="72">
        <v>4</v>
      </c>
      <c r="F41" s="72">
        <v>48</v>
      </c>
      <c r="G41" s="69">
        <f t="shared" si="10"/>
        <v>101</v>
      </c>
      <c r="H41" s="69">
        <f t="shared" si="10"/>
        <v>614</v>
      </c>
      <c r="I41" s="72">
        <v>1</v>
      </c>
      <c r="J41" s="72">
        <v>14</v>
      </c>
      <c r="K41" s="72">
        <v>17</v>
      </c>
      <c r="L41" s="72">
        <v>227</v>
      </c>
      <c r="M41" s="72">
        <v>10</v>
      </c>
      <c r="N41" s="72">
        <v>107</v>
      </c>
      <c r="O41" s="72" t="s">
        <v>104</v>
      </c>
      <c r="P41" s="72" t="s">
        <v>104</v>
      </c>
      <c r="Q41" s="72">
        <v>2</v>
      </c>
      <c r="R41" s="72">
        <v>9</v>
      </c>
      <c r="S41" s="72">
        <v>36</v>
      </c>
      <c r="T41" s="72">
        <v>113</v>
      </c>
      <c r="U41" s="72">
        <v>1</v>
      </c>
      <c r="V41" s="72">
        <v>6</v>
      </c>
      <c r="W41" s="72" t="s">
        <v>104</v>
      </c>
      <c r="X41" s="72" t="s">
        <v>104</v>
      </c>
      <c r="Y41" s="72">
        <v>34</v>
      </c>
      <c r="Z41" s="72">
        <v>138</v>
      </c>
    </row>
    <row r="42" spans="1:26" ht="15" customHeight="1">
      <c r="A42" s="12"/>
      <c r="B42" s="67"/>
      <c r="C42" s="64"/>
      <c r="D42" s="64"/>
      <c r="E42" s="62"/>
      <c r="F42" s="62"/>
      <c r="G42" s="64"/>
      <c r="H42" s="69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30" ht="15.75" customHeight="1">
      <c r="A43" s="223" t="s">
        <v>122</v>
      </c>
      <c r="B43" s="245"/>
      <c r="C43" s="19">
        <f>SUM(C44:C48)</f>
        <v>4418</v>
      </c>
      <c r="D43" s="19">
        <f aca="true" t="shared" si="11" ref="D43:Z43">SUM(D44:D48)</f>
        <v>28765</v>
      </c>
      <c r="E43" s="19">
        <f t="shared" si="11"/>
        <v>19</v>
      </c>
      <c r="F43" s="19">
        <f t="shared" si="11"/>
        <v>125</v>
      </c>
      <c r="G43" s="19">
        <f t="shared" si="11"/>
        <v>4399</v>
      </c>
      <c r="H43" s="19">
        <f t="shared" si="11"/>
        <v>28640</v>
      </c>
      <c r="I43" s="19">
        <f t="shared" si="11"/>
        <v>3</v>
      </c>
      <c r="J43" s="19">
        <f t="shared" si="11"/>
        <v>16</v>
      </c>
      <c r="K43" s="19">
        <f t="shared" si="11"/>
        <v>712</v>
      </c>
      <c r="L43" s="19">
        <f t="shared" si="11"/>
        <v>3597</v>
      </c>
      <c r="M43" s="19">
        <f t="shared" si="11"/>
        <v>1202</v>
      </c>
      <c r="N43" s="19">
        <f t="shared" si="11"/>
        <v>9778</v>
      </c>
      <c r="O43" s="19">
        <f t="shared" si="11"/>
        <v>2</v>
      </c>
      <c r="P43" s="19">
        <f t="shared" si="11"/>
        <v>8</v>
      </c>
      <c r="Q43" s="19">
        <f t="shared" si="11"/>
        <v>90</v>
      </c>
      <c r="R43" s="19">
        <f t="shared" si="11"/>
        <v>989</v>
      </c>
      <c r="S43" s="19">
        <f t="shared" si="11"/>
        <v>1226</v>
      </c>
      <c r="T43" s="19">
        <f t="shared" si="11"/>
        <v>6369</v>
      </c>
      <c r="U43" s="19">
        <f t="shared" si="11"/>
        <v>50</v>
      </c>
      <c r="V43" s="19">
        <f t="shared" si="11"/>
        <v>507</v>
      </c>
      <c r="W43" s="19">
        <f t="shared" si="11"/>
        <v>79</v>
      </c>
      <c r="X43" s="19">
        <f t="shared" si="11"/>
        <v>145</v>
      </c>
      <c r="Y43" s="19">
        <f t="shared" si="11"/>
        <v>1035</v>
      </c>
      <c r="Z43" s="19">
        <f t="shared" si="11"/>
        <v>7231</v>
      </c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</row>
    <row r="44" spans="1:26" ht="15.75" customHeight="1">
      <c r="A44" s="12"/>
      <c r="B44" s="67" t="s">
        <v>123</v>
      </c>
      <c r="C44" s="69">
        <f>SUM(E44,G44)</f>
        <v>1207</v>
      </c>
      <c r="D44" s="69">
        <f>SUM(F44,H44)</f>
        <v>8287</v>
      </c>
      <c r="E44" s="72">
        <v>4</v>
      </c>
      <c r="F44" s="72">
        <v>13</v>
      </c>
      <c r="G44" s="69">
        <f>SUM(I44,K44,M44,O44,Q44,S44,U44,W44,Y44,AA44)</f>
        <v>1203</v>
      </c>
      <c r="H44" s="69">
        <f>SUM(J44,L44,N44,P44,R44,T44,V44,X44,Z44,AB44)</f>
        <v>8274</v>
      </c>
      <c r="I44" s="72" t="s">
        <v>104</v>
      </c>
      <c r="J44" s="72" t="s">
        <v>104</v>
      </c>
      <c r="K44" s="72">
        <v>235</v>
      </c>
      <c r="L44" s="72">
        <v>1433</v>
      </c>
      <c r="M44" s="72">
        <v>189</v>
      </c>
      <c r="N44" s="72">
        <v>2346</v>
      </c>
      <c r="O44" s="72">
        <v>1</v>
      </c>
      <c r="P44" s="72">
        <v>7</v>
      </c>
      <c r="Q44" s="72">
        <v>26</v>
      </c>
      <c r="R44" s="72">
        <v>326</v>
      </c>
      <c r="S44" s="72">
        <v>361</v>
      </c>
      <c r="T44" s="72">
        <v>2313</v>
      </c>
      <c r="U44" s="72">
        <v>14</v>
      </c>
      <c r="V44" s="72">
        <v>144</v>
      </c>
      <c r="W44" s="72">
        <v>30</v>
      </c>
      <c r="X44" s="72">
        <v>55</v>
      </c>
      <c r="Y44" s="72">
        <v>347</v>
      </c>
      <c r="Z44" s="72">
        <v>1650</v>
      </c>
    </row>
    <row r="45" spans="1:26" ht="15.75" customHeight="1">
      <c r="A45" s="12"/>
      <c r="B45" s="67" t="s">
        <v>124</v>
      </c>
      <c r="C45" s="69">
        <f aca="true" t="shared" si="12" ref="C45:D48">SUM(E45,G45)</f>
        <v>866</v>
      </c>
      <c r="D45" s="69">
        <f t="shared" si="12"/>
        <v>4497</v>
      </c>
      <c r="E45" s="72">
        <v>4</v>
      </c>
      <c r="F45" s="72">
        <v>26</v>
      </c>
      <c r="G45" s="69">
        <f aca="true" t="shared" si="13" ref="G45:H48">SUM(I45,K45,M45,O45,Q45,S45,U45,W45,Y45,AA45)</f>
        <v>862</v>
      </c>
      <c r="H45" s="69">
        <f t="shared" si="13"/>
        <v>4471</v>
      </c>
      <c r="I45" s="72">
        <v>1</v>
      </c>
      <c r="J45" s="72">
        <v>5</v>
      </c>
      <c r="K45" s="72">
        <v>99</v>
      </c>
      <c r="L45" s="72">
        <v>391</v>
      </c>
      <c r="M45" s="72">
        <v>363</v>
      </c>
      <c r="N45" s="72">
        <v>2070</v>
      </c>
      <c r="O45" s="72" t="s">
        <v>104</v>
      </c>
      <c r="P45" s="72" t="s">
        <v>104</v>
      </c>
      <c r="Q45" s="72">
        <v>18</v>
      </c>
      <c r="R45" s="72">
        <v>205</v>
      </c>
      <c r="S45" s="72">
        <v>196</v>
      </c>
      <c r="T45" s="72">
        <v>937</v>
      </c>
      <c r="U45" s="72">
        <v>6</v>
      </c>
      <c r="V45" s="72">
        <v>54</v>
      </c>
      <c r="W45" s="72">
        <v>18</v>
      </c>
      <c r="X45" s="72">
        <v>29</v>
      </c>
      <c r="Y45" s="72">
        <v>161</v>
      </c>
      <c r="Z45" s="72">
        <v>780</v>
      </c>
    </row>
    <row r="46" spans="1:26" ht="15.75" customHeight="1">
      <c r="A46" s="12"/>
      <c r="B46" s="67" t="s">
        <v>125</v>
      </c>
      <c r="C46" s="69">
        <f t="shared" si="12"/>
        <v>732</v>
      </c>
      <c r="D46" s="69">
        <f t="shared" si="12"/>
        <v>3903</v>
      </c>
      <c r="E46" s="72">
        <v>4</v>
      </c>
      <c r="F46" s="72">
        <v>40</v>
      </c>
      <c r="G46" s="69">
        <f t="shared" si="13"/>
        <v>728</v>
      </c>
      <c r="H46" s="69">
        <f t="shared" si="13"/>
        <v>3863</v>
      </c>
      <c r="I46" s="72" t="s">
        <v>104</v>
      </c>
      <c r="J46" s="72" t="s">
        <v>104</v>
      </c>
      <c r="K46" s="72">
        <v>74</v>
      </c>
      <c r="L46" s="72">
        <v>480</v>
      </c>
      <c r="M46" s="72">
        <v>307</v>
      </c>
      <c r="N46" s="72">
        <v>1723</v>
      </c>
      <c r="O46" s="72" t="s">
        <v>104</v>
      </c>
      <c r="P46" s="72" t="s">
        <v>104</v>
      </c>
      <c r="Q46" s="72">
        <v>11</v>
      </c>
      <c r="R46" s="72">
        <v>170</v>
      </c>
      <c r="S46" s="72">
        <v>202</v>
      </c>
      <c r="T46" s="72">
        <v>885</v>
      </c>
      <c r="U46" s="72">
        <v>5</v>
      </c>
      <c r="V46" s="72">
        <v>37</v>
      </c>
      <c r="W46" s="72">
        <v>9</v>
      </c>
      <c r="X46" s="72">
        <v>17</v>
      </c>
      <c r="Y46" s="72">
        <v>120</v>
      </c>
      <c r="Z46" s="72">
        <v>551</v>
      </c>
    </row>
    <row r="47" spans="1:26" ht="15.75" customHeight="1">
      <c r="A47" s="12"/>
      <c r="B47" s="67" t="s">
        <v>126</v>
      </c>
      <c r="C47" s="69">
        <f t="shared" si="12"/>
        <v>598</v>
      </c>
      <c r="D47" s="69">
        <f t="shared" si="12"/>
        <v>5534</v>
      </c>
      <c r="E47" s="72">
        <v>2</v>
      </c>
      <c r="F47" s="72">
        <v>17</v>
      </c>
      <c r="G47" s="69">
        <f t="shared" si="13"/>
        <v>596</v>
      </c>
      <c r="H47" s="69">
        <f t="shared" si="13"/>
        <v>5517</v>
      </c>
      <c r="I47" s="72">
        <v>2</v>
      </c>
      <c r="J47" s="72">
        <v>11</v>
      </c>
      <c r="K47" s="72">
        <v>74</v>
      </c>
      <c r="L47" s="72">
        <v>366</v>
      </c>
      <c r="M47" s="72">
        <v>204</v>
      </c>
      <c r="N47" s="72">
        <v>2866</v>
      </c>
      <c r="O47" s="72">
        <v>1</v>
      </c>
      <c r="P47" s="72">
        <v>1</v>
      </c>
      <c r="Q47" s="72">
        <v>15</v>
      </c>
      <c r="R47" s="72">
        <v>126</v>
      </c>
      <c r="S47" s="72">
        <v>148</v>
      </c>
      <c r="T47" s="72">
        <v>705</v>
      </c>
      <c r="U47" s="72">
        <v>9</v>
      </c>
      <c r="V47" s="72">
        <v>129</v>
      </c>
      <c r="W47" s="72">
        <v>6</v>
      </c>
      <c r="X47" s="72">
        <v>11</v>
      </c>
      <c r="Y47" s="72">
        <v>137</v>
      </c>
      <c r="Z47" s="72">
        <v>1302</v>
      </c>
    </row>
    <row r="48" spans="1:26" ht="15.75" customHeight="1">
      <c r="A48" s="12"/>
      <c r="B48" s="67" t="s">
        <v>127</v>
      </c>
      <c r="C48" s="69">
        <f t="shared" si="12"/>
        <v>1015</v>
      </c>
      <c r="D48" s="69">
        <f t="shared" si="12"/>
        <v>6544</v>
      </c>
      <c r="E48" s="72">
        <v>5</v>
      </c>
      <c r="F48" s="72">
        <v>29</v>
      </c>
      <c r="G48" s="69">
        <f t="shared" si="13"/>
        <v>1010</v>
      </c>
      <c r="H48" s="69">
        <f t="shared" si="13"/>
        <v>6515</v>
      </c>
      <c r="I48" s="72" t="s">
        <v>104</v>
      </c>
      <c r="J48" s="72" t="s">
        <v>104</v>
      </c>
      <c r="K48" s="72">
        <v>230</v>
      </c>
      <c r="L48" s="72">
        <v>927</v>
      </c>
      <c r="M48" s="72">
        <v>139</v>
      </c>
      <c r="N48" s="72">
        <v>773</v>
      </c>
      <c r="O48" s="72" t="s">
        <v>104</v>
      </c>
      <c r="P48" s="72" t="s">
        <v>104</v>
      </c>
      <c r="Q48" s="72">
        <v>20</v>
      </c>
      <c r="R48" s="72">
        <v>162</v>
      </c>
      <c r="S48" s="72">
        <v>319</v>
      </c>
      <c r="T48" s="72">
        <v>1529</v>
      </c>
      <c r="U48" s="72">
        <v>16</v>
      </c>
      <c r="V48" s="72">
        <v>143</v>
      </c>
      <c r="W48" s="72">
        <v>16</v>
      </c>
      <c r="X48" s="72">
        <v>33</v>
      </c>
      <c r="Y48" s="72">
        <v>270</v>
      </c>
      <c r="Z48" s="72">
        <v>2948</v>
      </c>
    </row>
    <row r="49" spans="1:26" ht="15" customHeight="1">
      <c r="A49" s="12"/>
      <c r="B49" s="67"/>
      <c r="C49" s="64"/>
      <c r="D49" s="64"/>
      <c r="E49" s="62"/>
      <c r="F49" s="62"/>
      <c r="G49" s="64"/>
      <c r="H49" s="64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30" ht="15.75" customHeight="1">
      <c r="A50" s="223" t="s">
        <v>128</v>
      </c>
      <c r="B50" s="245"/>
      <c r="C50" s="19">
        <f>SUM(C51:C54)</f>
        <v>2153</v>
      </c>
      <c r="D50" s="19">
        <f aca="true" t="shared" si="14" ref="D50:Z50">SUM(D51:D54)</f>
        <v>14833</v>
      </c>
      <c r="E50" s="19">
        <f t="shared" si="14"/>
        <v>17</v>
      </c>
      <c r="F50" s="19">
        <f t="shared" si="14"/>
        <v>157</v>
      </c>
      <c r="G50" s="19">
        <f t="shared" si="14"/>
        <v>2136</v>
      </c>
      <c r="H50" s="19">
        <f t="shared" si="14"/>
        <v>14676</v>
      </c>
      <c r="I50" s="19">
        <f t="shared" si="14"/>
        <v>3</v>
      </c>
      <c r="J50" s="19">
        <f t="shared" si="14"/>
        <v>21</v>
      </c>
      <c r="K50" s="19">
        <f t="shared" si="14"/>
        <v>384</v>
      </c>
      <c r="L50" s="19">
        <f t="shared" si="14"/>
        <v>2262</v>
      </c>
      <c r="M50" s="19">
        <f t="shared" si="14"/>
        <v>352</v>
      </c>
      <c r="N50" s="19">
        <f t="shared" si="14"/>
        <v>5545</v>
      </c>
      <c r="O50" s="19">
        <f t="shared" si="14"/>
        <v>1</v>
      </c>
      <c r="P50" s="19">
        <f t="shared" si="14"/>
        <v>233</v>
      </c>
      <c r="Q50" s="19">
        <f t="shared" si="14"/>
        <v>53</v>
      </c>
      <c r="R50" s="19">
        <f t="shared" si="14"/>
        <v>499</v>
      </c>
      <c r="S50" s="19">
        <f t="shared" si="14"/>
        <v>718</v>
      </c>
      <c r="T50" s="19">
        <f t="shared" si="14"/>
        <v>2755</v>
      </c>
      <c r="U50" s="19">
        <f t="shared" si="14"/>
        <v>17</v>
      </c>
      <c r="V50" s="19">
        <f t="shared" si="14"/>
        <v>194</v>
      </c>
      <c r="W50" s="19">
        <f t="shared" si="14"/>
        <v>10</v>
      </c>
      <c r="X50" s="19">
        <f t="shared" si="14"/>
        <v>33</v>
      </c>
      <c r="Y50" s="19">
        <f t="shared" si="14"/>
        <v>598</v>
      </c>
      <c r="Z50" s="19">
        <f t="shared" si="14"/>
        <v>3134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</row>
    <row r="51" spans="1:26" ht="15.75" customHeight="1">
      <c r="A51" s="65"/>
      <c r="B51" s="67" t="s">
        <v>129</v>
      </c>
      <c r="C51" s="69">
        <f>SUM(E51,G51)</f>
        <v>559</v>
      </c>
      <c r="D51" s="69">
        <f>SUM(F51,H51)</f>
        <v>2770</v>
      </c>
      <c r="E51" s="72">
        <v>5</v>
      </c>
      <c r="F51" s="72">
        <v>55</v>
      </c>
      <c r="G51" s="69">
        <f>SUM(I51,K51,M51,O51,Q51,S51,U51,W51,Y51,AA51)</f>
        <v>554</v>
      </c>
      <c r="H51" s="69">
        <f>SUM(J51,L51,N51,P51,R51,T51,V51,X51,Z51,AB51)</f>
        <v>2715</v>
      </c>
      <c r="I51" s="72" t="s">
        <v>104</v>
      </c>
      <c r="J51" s="72" t="s">
        <v>104</v>
      </c>
      <c r="K51" s="72">
        <v>93</v>
      </c>
      <c r="L51" s="72">
        <v>403</v>
      </c>
      <c r="M51" s="72">
        <v>51</v>
      </c>
      <c r="N51" s="72">
        <v>666</v>
      </c>
      <c r="O51" s="72" t="s">
        <v>104</v>
      </c>
      <c r="P51" s="72" t="s">
        <v>104</v>
      </c>
      <c r="Q51" s="72">
        <v>16</v>
      </c>
      <c r="R51" s="72">
        <v>154</v>
      </c>
      <c r="S51" s="72">
        <v>221</v>
      </c>
      <c r="T51" s="72">
        <v>781</v>
      </c>
      <c r="U51" s="72">
        <v>5</v>
      </c>
      <c r="V51" s="72">
        <v>72</v>
      </c>
      <c r="W51" s="72" t="s">
        <v>104</v>
      </c>
      <c r="X51" s="72" t="s">
        <v>104</v>
      </c>
      <c r="Y51" s="72">
        <v>168</v>
      </c>
      <c r="Z51" s="72">
        <v>639</v>
      </c>
    </row>
    <row r="52" spans="1:26" ht="15.75" customHeight="1">
      <c r="A52" s="65"/>
      <c r="B52" s="67" t="s">
        <v>130</v>
      </c>
      <c r="C52" s="69">
        <f aca="true" t="shared" si="15" ref="C52:D54">SUM(E52,G52)</f>
        <v>298</v>
      </c>
      <c r="D52" s="69">
        <f t="shared" si="15"/>
        <v>2352</v>
      </c>
      <c r="E52" s="72">
        <v>4</v>
      </c>
      <c r="F52" s="72">
        <v>40</v>
      </c>
      <c r="G52" s="69">
        <f aca="true" t="shared" si="16" ref="G52:H54">SUM(I52,K52,M52,O52,Q52,S52,U52,W52,Y52,AA52)</f>
        <v>294</v>
      </c>
      <c r="H52" s="69">
        <f t="shared" si="16"/>
        <v>2312</v>
      </c>
      <c r="I52" s="72">
        <v>1</v>
      </c>
      <c r="J52" s="72">
        <v>15</v>
      </c>
      <c r="K52" s="72">
        <v>51</v>
      </c>
      <c r="L52" s="72">
        <v>374</v>
      </c>
      <c r="M52" s="72">
        <v>58</v>
      </c>
      <c r="N52" s="72">
        <v>1251</v>
      </c>
      <c r="O52" s="72" t="s">
        <v>104</v>
      </c>
      <c r="P52" s="72" t="s">
        <v>104</v>
      </c>
      <c r="Q52" s="72">
        <v>5</v>
      </c>
      <c r="R52" s="72">
        <v>46</v>
      </c>
      <c r="S52" s="72">
        <v>105</v>
      </c>
      <c r="T52" s="72">
        <v>353</v>
      </c>
      <c r="U52" s="72">
        <v>4</v>
      </c>
      <c r="V52" s="72">
        <v>24</v>
      </c>
      <c r="W52" s="72">
        <v>1</v>
      </c>
      <c r="X52" s="72">
        <v>2</v>
      </c>
      <c r="Y52" s="72">
        <v>69</v>
      </c>
      <c r="Z52" s="72">
        <v>247</v>
      </c>
    </row>
    <row r="53" spans="1:26" ht="15.75" customHeight="1">
      <c r="A53" s="65"/>
      <c r="B53" s="67" t="s">
        <v>131</v>
      </c>
      <c r="C53" s="69">
        <f t="shared" si="15"/>
        <v>905</v>
      </c>
      <c r="D53" s="69">
        <f t="shared" si="15"/>
        <v>7037</v>
      </c>
      <c r="E53" s="72">
        <v>5</v>
      </c>
      <c r="F53" s="72">
        <v>42</v>
      </c>
      <c r="G53" s="69">
        <f t="shared" si="16"/>
        <v>900</v>
      </c>
      <c r="H53" s="69">
        <f t="shared" si="16"/>
        <v>6995</v>
      </c>
      <c r="I53" s="72">
        <v>2</v>
      </c>
      <c r="J53" s="72">
        <v>6</v>
      </c>
      <c r="K53" s="72">
        <v>182</v>
      </c>
      <c r="L53" s="72">
        <v>1099</v>
      </c>
      <c r="M53" s="72">
        <v>142</v>
      </c>
      <c r="N53" s="72">
        <v>2699</v>
      </c>
      <c r="O53" s="72">
        <v>1</v>
      </c>
      <c r="P53" s="72">
        <v>233</v>
      </c>
      <c r="Q53" s="72">
        <v>25</v>
      </c>
      <c r="R53" s="72">
        <v>186</v>
      </c>
      <c r="S53" s="72">
        <v>277</v>
      </c>
      <c r="T53" s="72">
        <v>1058</v>
      </c>
      <c r="U53" s="72">
        <v>5</v>
      </c>
      <c r="V53" s="72">
        <v>75</v>
      </c>
      <c r="W53" s="72">
        <v>7</v>
      </c>
      <c r="X53" s="72">
        <v>17</v>
      </c>
      <c r="Y53" s="72">
        <v>259</v>
      </c>
      <c r="Z53" s="72">
        <v>1622</v>
      </c>
    </row>
    <row r="54" spans="1:26" ht="15.75" customHeight="1">
      <c r="A54" s="65"/>
      <c r="B54" s="67" t="s">
        <v>132</v>
      </c>
      <c r="C54" s="69">
        <f t="shared" si="15"/>
        <v>391</v>
      </c>
      <c r="D54" s="69">
        <f t="shared" si="15"/>
        <v>2674</v>
      </c>
      <c r="E54" s="72">
        <v>3</v>
      </c>
      <c r="F54" s="72">
        <v>20</v>
      </c>
      <c r="G54" s="69">
        <f t="shared" si="16"/>
        <v>388</v>
      </c>
      <c r="H54" s="69">
        <f t="shared" si="16"/>
        <v>2654</v>
      </c>
      <c r="I54" s="72" t="s">
        <v>104</v>
      </c>
      <c r="J54" s="72" t="s">
        <v>104</v>
      </c>
      <c r="K54" s="72">
        <v>58</v>
      </c>
      <c r="L54" s="72">
        <v>386</v>
      </c>
      <c r="M54" s="72">
        <v>101</v>
      </c>
      <c r="N54" s="72">
        <v>929</v>
      </c>
      <c r="O54" s="72" t="s">
        <v>104</v>
      </c>
      <c r="P54" s="72" t="s">
        <v>104</v>
      </c>
      <c r="Q54" s="72">
        <v>7</v>
      </c>
      <c r="R54" s="72">
        <v>113</v>
      </c>
      <c r="S54" s="72">
        <v>115</v>
      </c>
      <c r="T54" s="72">
        <v>563</v>
      </c>
      <c r="U54" s="72">
        <v>3</v>
      </c>
      <c r="V54" s="72">
        <v>23</v>
      </c>
      <c r="W54" s="72">
        <v>2</v>
      </c>
      <c r="X54" s="72">
        <v>14</v>
      </c>
      <c r="Y54" s="72">
        <v>102</v>
      </c>
      <c r="Z54" s="72">
        <v>626</v>
      </c>
    </row>
    <row r="55" spans="1:26" ht="15" customHeight="1">
      <c r="A55" s="65"/>
      <c r="B55" s="67"/>
      <c r="C55" s="64"/>
      <c r="D55" s="64"/>
      <c r="E55" s="62"/>
      <c r="F55" s="62"/>
      <c r="G55" s="64"/>
      <c r="H55" s="64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30" ht="15.75" customHeight="1">
      <c r="A56" s="223" t="s">
        <v>133</v>
      </c>
      <c r="B56" s="245"/>
      <c r="C56" s="19">
        <f>SUM(C57:C62)</f>
        <v>2018</v>
      </c>
      <c r="D56" s="19">
        <f aca="true" t="shared" si="17" ref="D56:Z56">SUM(D57:D62)</f>
        <v>10967</v>
      </c>
      <c r="E56" s="19">
        <f t="shared" si="17"/>
        <v>8</v>
      </c>
      <c r="F56" s="19">
        <f t="shared" si="17"/>
        <v>76</v>
      </c>
      <c r="G56" s="19">
        <f t="shared" si="17"/>
        <v>2010</v>
      </c>
      <c r="H56" s="19">
        <f t="shared" si="17"/>
        <v>10891</v>
      </c>
      <c r="I56" s="19">
        <f t="shared" si="17"/>
        <v>6</v>
      </c>
      <c r="J56" s="19">
        <f t="shared" si="17"/>
        <v>43</v>
      </c>
      <c r="K56" s="19">
        <f t="shared" si="17"/>
        <v>275</v>
      </c>
      <c r="L56" s="19">
        <f t="shared" si="17"/>
        <v>1295</v>
      </c>
      <c r="M56" s="19">
        <f t="shared" si="17"/>
        <v>522</v>
      </c>
      <c r="N56" s="19">
        <f t="shared" si="17"/>
        <v>4231</v>
      </c>
      <c r="O56" s="23" t="s">
        <v>104</v>
      </c>
      <c r="P56" s="23" t="s">
        <v>104</v>
      </c>
      <c r="Q56" s="19">
        <f t="shared" si="17"/>
        <v>41</v>
      </c>
      <c r="R56" s="19">
        <f t="shared" si="17"/>
        <v>522</v>
      </c>
      <c r="S56" s="19">
        <f t="shared" si="17"/>
        <v>652</v>
      </c>
      <c r="T56" s="19">
        <f t="shared" si="17"/>
        <v>2531</v>
      </c>
      <c r="U56" s="19">
        <f t="shared" si="17"/>
        <v>29</v>
      </c>
      <c r="V56" s="19">
        <f t="shared" si="17"/>
        <v>202</v>
      </c>
      <c r="W56" s="19">
        <f t="shared" si="17"/>
        <v>5</v>
      </c>
      <c r="X56" s="19">
        <f t="shared" si="17"/>
        <v>10</v>
      </c>
      <c r="Y56" s="19">
        <f t="shared" si="17"/>
        <v>480</v>
      </c>
      <c r="Z56" s="19">
        <f t="shared" si="17"/>
        <v>2057</v>
      </c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</row>
    <row r="57" spans="1:26" ht="15.75" customHeight="1">
      <c r="A57" s="12"/>
      <c r="B57" s="67" t="s">
        <v>134</v>
      </c>
      <c r="C57" s="69">
        <f>SUM(E57,G57)</f>
        <v>321</v>
      </c>
      <c r="D57" s="69">
        <f>SUM(F57,H57)</f>
        <v>1900</v>
      </c>
      <c r="E57" s="72" t="s">
        <v>104</v>
      </c>
      <c r="F57" s="72" t="s">
        <v>104</v>
      </c>
      <c r="G57" s="69">
        <f>SUM(I57,K57,M57,O57,Q57,S57,U57,W57,Y57,AA57)</f>
        <v>321</v>
      </c>
      <c r="H57" s="69">
        <f>SUM(J57,L57,N57,P57,R57,T57,V57,X57,Z57,AB57)</f>
        <v>1900</v>
      </c>
      <c r="I57" s="72">
        <v>3</v>
      </c>
      <c r="J57" s="72">
        <v>16</v>
      </c>
      <c r="K57" s="72">
        <v>36</v>
      </c>
      <c r="L57" s="72">
        <v>157</v>
      </c>
      <c r="M57" s="72">
        <v>91</v>
      </c>
      <c r="N57" s="72">
        <v>848</v>
      </c>
      <c r="O57" s="72" t="s">
        <v>104</v>
      </c>
      <c r="P57" s="72" t="s">
        <v>104</v>
      </c>
      <c r="Q57" s="72">
        <v>6</v>
      </c>
      <c r="R57" s="72">
        <v>73</v>
      </c>
      <c r="S57" s="72">
        <v>107</v>
      </c>
      <c r="T57" s="72">
        <v>478</v>
      </c>
      <c r="U57" s="72">
        <v>5</v>
      </c>
      <c r="V57" s="72">
        <v>29</v>
      </c>
      <c r="W57" s="72" t="s">
        <v>104</v>
      </c>
      <c r="X57" s="72" t="s">
        <v>104</v>
      </c>
      <c r="Y57" s="72">
        <v>73</v>
      </c>
      <c r="Z57" s="72">
        <v>299</v>
      </c>
    </row>
    <row r="58" spans="1:26" ht="15.75" customHeight="1">
      <c r="A58" s="12"/>
      <c r="B58" s="67" t="s">
        <v>135</v>
      </c>
      <c r="C58" s="69">
        <f aca="true" t="shared" si="18" ref="C58:D62">SUM(E58,G58)</f>
        <v>332</v>
      </c>
      <c r="D58" s="69">
        <f t="shared" si="18"/>
        <v>1706</v>
      </c>
      <c r="E58" s="72" t="s">
        <v>104</v>
      </c>
      <c r="F58" s="72" t="s">
        <v>104</v>
      </c>
      <c r="G58" s="69">
        <f aca="true" t="shared" si="19" ref="G58:H62">SUM(I58,K58,M58,O58,Q58,S58,U58,W58,Y58,AA58)</f>
        <v>332</v>
      </c>
      <c r="H58" s="69">
        <f t="shared" si="19"/>
        <v>1706</v>
      </c>
      <c r="I58" s="72">
        <v>2</v>
      </c>
      <c r="J58" s="72">
        <v>12</v>
      </c>
      <c r="K58" s="72">
        <v>37</v>
      </c>
      <c r="L58" s="72">
        <v>153</v>
      </c>
      <c r="M58" s="72">
        <v>105</v>
      </c>
      <c r="N58" s="72">
        <v>757</v>
      </c>
      <c r="O58" s="72" t="s">
        <v>104</v>
      </c>
      <c r="P58" s="72" t="s">
        <v>104</v>
      </c>
      <c r="Q58" s="72">
        <v>11</v>
      </c>
      <c r="R58" s="72">
        <v>215</v>
      </c>
      <c r="S58" s="72">
        <v>97</v>
      </c>
      <c r="T58" s="72">
        <v>290</v>
      </c>
      <c r="U58" s="72">
        <v>6</v>
      </c>
      <c r="V58" s="72">
        <v>31</v>
      </c>
      <c r="W58" s="72">
        <v>1</v>
      </c>
      <c r="X58" s="72">
        <v>2</v>
      </c>
      <c r="Y58" s="72">
        <v>73</v>
      </c>
      <c r="Z58" s="72">
        <v>246</v>
      </c>
    </row>
    <row r="59" spans="1:26" ht="15.75" customHeight="1">
      <c r="A59" s="12"/>
      <c r="B59" s="67" t="s">
        <v>136</v>
      </c>
      <c r="C59" s="69">
        <f t="shared" si="18"/>
        <v>390</v>
      </c>
      <c r="D59" s="69">
        <f t="shared" si="18"/>
        <v>1985</v>
      </c>
      <c r="E59" s="72">
        <v>5</v>
      </c>
      <c r="F59" s="72">
        <v>56</v>
      </c>
      <c r="G59" s="69">
        <f t="shared" si="19"/>
        <v>385</v>
      </c>
      <c r="H59" s="69">
        <f t="shared" si="19"/>
        <v>1929</v>
      </c>
      <c r="I59" s="72" t="s">
        <v>104</v>
      </c>
      <c r="J59" s="72" t="s">
        <v>104</v>
      </c>
      <c r="K59" s="72">
        <v>73</v>
      </c>
      <c r="L59" s="72">
        <v>405</v>
      </c>
      <c r="M59" s="72">
        <v>41</v>
      </c>
      <c r="N59" s="72">
        <v>435</v>
      </c>
      <c r="O59" s="72" t="s">
        <v>104</v>
      </c>
      <c r="P59" s="72" t="s">
        <v>104</v>
      </c>
      <c r="Q59" s="72">
        <v>9</v>
      </c>
      <c r="R59" s="72">
        <v>88</v>
      </c>
      <c r="S59" s="72">
        <v>154</v>
      </c>
      <c r="T59" s="72">
        <v>501</v>
      </c>
      <c r="U59" s="72">
        <v>3</v>
      </c>
      <c r="V59" s="72">
        <v>21</v>
      </c>
      <c r="W59" s="72">
        <v>1</v>
      </c>
      <c r="X59" s="72">
        <v>1</v>
      </c>
      <c r="Y59" s="72">
        <v>104</v>
      </c>
      <c r="Z59" s="72">
        <v>478</v>
      </c>
    </row>
    <row r="60" spans="1:26" ht="15.75" customHeight="1">
      <c r="A60" s="12"/>
      <c r="B60" s="67" t="s">
        <v>137</v>
      </c>
      <c r="C60" s="69">
        <f t="shared" si="18"/>
        <v>475</v>
      </c>
      <c r="D60" s="69">
        <f t="shared" si="18"/>
        <v>3060</v>
      </c>
      <c r="E60" s="72" t="s">
        <v>104</v>
      </c>
      <c r="F60" s="72" t="s">
        <v>104</v>
      </c>
      <c r="G60" s="69">
        <f t="shared" si="19"/>
        <v>475</v>
      </c>
      <c r="H60" s="69">
        <f t="shared" si="19"/>
        <v>3060</v>
      </c>
      <c r="I60" s="72">
        <v>1</v>
      </c>
      <c r="J60" s="72">
        <v>15</v>
      </c>
      <c r="K60" s="72">
        <v>45</v>
      </c>
      <c r="L60" s="72">
        <v>285</v>
      </c>
      <c r="M60" s="72">
        <v>172</v>
      </c>
      <c r="N60" s="72">
        <v>1466</v>
      </c>
      <c r="O60" s="72" t="s">
        <v>104</v>
      </c>
      <c r="P60" s="72" t="s">
        <v>104</v>
      </c>
      <c r="Q60" s="72">
        <v>8</v>
      </c>
      <c r="R60" s="72">
        <v>65</v>
      </c>
      <c r="S60" s="72">
        <v>153</v>
      </c>
      <c r="T60" s="72">
        <v>856</v>
      </c>
      <c r="U60" s="72">
        <v>7</v>
      </c>
      <c r="V60" s="72">
        <v>48</v>
      </c>
      <c r="W60" s="72">
        <v>2</v>
      </c>
      <c r="X60" s="72">
        <v>4</v>
      </c>
      <c r="Y60" s="72">
        <v>87</v>
      </c>
      <c r="Z60" s="72">
        <v>321</v>
      </c>
    </row>
    <row r="61" spans="1:26" ht="15.75" customHeight="1">
      <c r="A61" s="12"/>
      <c r="B61" s="67" t="s">
        <v>138</v>
      </c>
      <c r="C61" s="69">
        <f t="shared" si="18"/>
        <v>191</v>
      </c>
      <c r="D61" s="69">
        <f t="shared" si="18"/>
        <v>854</v>
      </c>
      <c r="E61" s="72">
        <v>2</v>
      </c>
      <c r="F61" s="72">
        <v>15</v>
      </c>
      <c r="G61" s="69">
        <f t="shared" si="19"/>
        <v>189</v>
      </c>
      <c r="H61" s="69">
        <f t="shared" si="19"/>
        <v>839</v>
      </c>
      <c r="I61" s="72" t="s">
        <v>104</v>
      </c>
      <c r="J61" s="72" t="s">
        <v>104</v>
      </c>
      <c r="K61" s="72">
        <v>41</v>
      </c>
      <c r="L61" s="72">
        <v>108</v>
      </c>
      <c r="M61" s="72">
        <v>13</v>
      </c>
      <c r="N61" s="72">
        <v>114</v>
      </c>
      <c r="O61" s="72" t="s">
        <v>104</v>
      </c>
      <c r="P61" s="72" t="s">
        <v>104</v>
      </c>
      <c r="Q61" s="72">
        <v>3</v>
      </c>
      <c r="R61" s="72">
        <v>37</v>
      </c>
      <c r="S61" s="72">
        <v>54</v>
      </c>
      <c r="T61" s="72">
        <v>127</v>
      </c>
      <c r="U61" s="72">
        <v>4</v>
      </c>
      <c r="V61" s="72">
        <v>11</v>
      </c>
      <c r="W61" s="72" t="s">
        <v>104</v>
      </c>
      <c r="X61" s="72" t="s">
        <v>104</v>
      </c>
      <c r="Y61" s="72">
        <v>74</v>
      </c>
      <c r="Z61" s="72">
        <v>442</v>
      </c>
    </row>
    <row r="62" spans="1:26" ht="15.75" customHeight="1">
      <c r="A62" s="12"/>
      <c r="B62" s="67" t="s">
        <v>139</v>
      </c>
      <c r="C62" s="69">
        <f t="shared" si="18"/>
        <v>309</v>
      </c>
      <c r="D62" s="69">
        <f t="shared" si="18"/>
        <v>1462</v>
      </c>
      <c r="E62" s="72">
        <v>1</v>
      </c>
      <c r="F62" s="72">
        <v>5</v>
      </c>
      <c r="G62" s="69">
        <f t="shared" si="19"/>
        <v>308</v>
      </c>
      <c r="H62" s="69">
        <f t="shared" si="19"/>
        <v>1457</v>
      </c>
      <c r="I62" s="72" t="s">
        <v>104</v>
      </c>
      <c r="J62" s="72" t="s">
        <v>104</v>
      </c>
      <c r="K62" s="72">
        <v>43</v>
      </c>
      <c r="L62" s="72">
        <v>187</v>
      </c>
      <c r="M62" s="72">
        <v>100</v>
      </c>
      <c r="N62" s="72">
        <v>611</v>
      </c>
      <c r="O62" s="72" t="s">
        <v>104</v>
      </c>
      <c r="P62" s="72" t="s">
        <v>104</v>
      </c>
      <c r="Q62" s="72">
        <v>4</v>
      </c>
      <c r="R62" s="72">
        <v>44</v>
      </c>
      <c r="S62" s="72">
        <v>87</v>
      </c>
      <c r="T62" s="72">
        <v>279</v>
      </c>
      <c r="U62" s="72">
        <v>4</v>
      </c>
      <c r="V62" s="72">
        <v>62</v>
      </c>
      <c r="W62" s="72">
        <v>1</v>
      </c>
      <c r="X62" s="72">
        <v>3</v>
      </c>
      <c r="Y62" s="72">
        <v>69</v>
      </c>
      <c r="Z62" s="72">
        <v>271</v>
      </c>
    </row>
    <row r="63" spans="1:26" ht="15" customHeight="1">
      <c r="A63" s="12"/>
      <c r="B63" s="67"/>
      <c r="C63" s="64"/>
      <c r="D63" s="64"/>
      <c r="E63" s="62"/>
      <c r="F63" s="62"/>
      <c r="G63" s="64"/>
      <c r="H63" s="64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30" ht="15.75" customHeight="1">
      <c r="A64" s="223" t="s">
        <v>140</v>
      </c>
      <c r="B64" s="245"/>
      <c r="C64" s="19">
        <f>SUM(C65:C68)</f>
        <v>2204</v>
      </c>
      <c r="D64" s="19">
        <f aca="true" t="shared" si="20" ref="D64:Z64">SUM(D65:D68)</f>
        <v>12273</v>
      </c>
      <c r="E64" s="19">
        <f t="shared" si="20"/>
        <v>31</v>
      </c>
      <c r="F64" s="19">
        <f t="shared" si="20"/>
        <v>390</v>
      </c>
      <c r="G64" s="19">
        <f t="shared" si="20"/>
        <v>2173</v>
      </c>
      <c r="H64" s="19">
        <f t="shared" si="20"/>
        <v>11883</v>
      </c>
      <c r="I64" s="19">
        <f t="shared" si="20"/>
        <v>11</v>
      </c>
      <c r="J64" s="19">
        <f t="shared" si="20"/>
        <v>98</v>
      </c>
      <c r="K64" s="19">
        <f t="shared" si="20"/>
        <v>305</v>
      </c>
      <c r="L64" s="19">
        <f t="shared" si="20"/>
        <v>2274</v>
      </c>
      <c r="M64" s="19">
        <f t="shared" si="20"/>
        <v>183</v>
      </c>
      <c r="N64" s="19">
        <f t="shared" si="20"/>
        <v>2168</v>
      </c>
      <c r="O64" s="23" t="s">
        <v>104</v>
      </c>
      <c r="P64" s="23" t="s">
        <v>104</v>
      </c>
      <c r="Q64" s="19">
        <f t="shared" si="20"/>
        <v>57</v>
      </c>
      <c r="R64" s="19">
        <f t="shared" si="20"/>
        <v>498</v>
      </c>
      <c r="S64" s="19">
        <f t="shared" si="20"/>
        <v>911</v>
      </c>
      <c r="T64" s="19">
        <f t="shared" si="20"/>
        <v>3229</v>
      </c>
      <c r="U64" s="19">
        <f t="shared" si="20"/>
        <v>31</v>
      </c>
      <c r="V64" s="19">
        <f t="shared" si="20"/>
        <v>342</v>
      </c>
      <c r="W64" s="19">
        <f t="shared" si="20"/>
        <v>14</v>
      </c>
      <c r="X64" s="19">
        <f t="shared" si="20"/>
        <v>34</v>
      </c>
      <c r="Y64" s="19">
        <f t="shared" si="20"/>
        <v>661</v>
      </c>
      <c r="Z64" s="19">
        <f t="shared" si="20"/>
        <v>3240</v>
      </c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</row>
    <row r="65" spans="1:26" ht="15.75" customHeight="1">
      <c r="A65" s="12"/>
      <c r="B65" s="67" t="s">
        <v>141</v>
      </c>
      <c r="C65" s="69">
        <f>SUM(E65,G65)</f>
        <v>739</v>
      </c>
      <c r="D65" s="69">
        <f>SUM(F65,H65)</f>
        <v>4222</v>
      </c>
      <c r="E65" s="72">
        <v>9</v>
      </c>
      <c r="F65" s="72">
        <v>87</v>
      </c>
      <c r="G65" s="69">
        <f>SUM(I65,K65,M65,O65,Q65,S65,U65,W65,Y65,AA65)</f>
        <v>730</v>
      </c>
      <c r="H65" s="69">
        <f>SUM(J65,L65,N65,P65,R65,T65,V65,X65,Z65,AB65)</f>
        <v>4135</v>
      </c>
      <c r="I65" s="72">
        <v>2</v>
      </c>
      <c r="J65" s="72">
        <v>14</v>
      </c>
      <c r="K65" s="72">
        <v>86</v>
      </c>
      <c r="L65" s="72">
        <v>710</v>
      </c>
      <c r="M65" s="72">
        <v>49</v>
      </c>
      <c r="N65" s="72">
        <v>535</v>
      </c>
      <c r="O65" s="72" t="s">
        <v>104</v>
      </c>
      <c r="P65" s="72" t="s">
        <v>104</v>
      </c>
      <c r="Q65" s="72">
        <v>26</v>
      </c>
      <c r="R65" s="72">
        <v>193</v>
      </c>
      <c r="S65" s="72">
        <v>309</v>
      </c>
      <c r="T65" s="72">
        <v>1312</v>
      </c>
      <c r="U65" s="72">
        <v>10</v>
      </c>
      <c r="V65" s="72">
        <v>59</v>
      </c>
      <c r="W65" s="72">
        <v>13</v>
      </c>
      <c r="X65" s="72">
        <v>33</v>
      </c>
      <c r="Y65" s="72">
        <v>235</v>
      </c>
      <c r="Z65" s="72">
        <v>1279</v>
      </c>
    </row>
    <row r="66" spans="1:26" ht="15.75" customHeight="1">
      <c r="A66" s="12"/>
      <c r="B66" s="67" t="s">
        <v>142</v>
      </c>
      <c r="C66" s="69">
        <f aca="true" t="shared" si="21" ref="C66:D68">SUM(E66,G66)</f>
        <v>476</v>
      </c>
      <c r="D66" s="69">
        <f t="shared" si="21"/>
        <v>2640</v>
      </c>
      <c r="E66" s="72">
        <v>8</v>
      </c>
      <c r="F66" s="72">
        <v>108</v>
      </c>
      <c r="G66" s="69">
        <f aca="true" t="shared" si="22" ref="G66:H68">SUM(I66,K66,M66,O66,Q66,S66,U66,W66,Y66,AA66)</f>
        <v>468</v>
      </c>
      <c r="H66" s="69">
        <f t="shared" si="22"/>
        <v>2532</v>
      </c>
      <c r="I66" s="72">
        <v>3</v>
      </c>
      <c r="J66" s="72">
        <v>27</v>
      </c>
      <c r="K66" s="72">
        <v>70</v>
      </c>
      <c r="L66" s="72">
        <v>488</v>
      </c>
      <c r="M66" s="72">
        <v>45</v>
      </c>
      <c r="N66" s="72">
        <v>716</v>
      </c>
      <c r="O66" s="72" t="s">
        <v>104</v>
      </c>
      <c r="P66" s="72" t="s">
        <v>104</v>
      </c>
      <c r="Q66" s="72">
        <v>6</v>
      </c>
      <c r="R66" s="72">
        <v>51</v>
      </c>
      <c r="S66" s="72">
        <v>184</v>
      </c>
      <c r="T66" s="72">
        <v>544</v>
      </c>
      <c r="U66" s="72">
        <v>5</v>
      </c>
      <c r="V66" s="72">
        <v>54</v>
      </c>
      <c r="W66" s="72" t="s">
        <v>104</v>
      </c>
      <c r="X66" s="72" t="s">
        <v>104</v>
      </c>
      <c r="Y66" s="72">
        <v>155</v>
      </c>
      <c r="Z66" s="72">
        <v>652</v>
      </c>
    </row>
    <row r="67" spans="1:26" ht="15.75" customHeight="1">
      <c r="A67" s="12"/>
      <c r="B67" s="67" t="s">
        <v>143</v>
      </c>
      <c r="C67" s="69">
        <f t="shared" si="21"/>
        <v>723</v>
      </c>
      <c r="D67" s="69">
        <f t="shared" si="21"/>
        <v>3765</v>
      </c>
      <c r="E67" s="72">
        <v>9</v>
      </c>
      <c r="F67" s="72">
        <v>139</v>
      </c>
      <c r="G67" s="69">
        <f t="shared" si="22"/>
        <v>714</v>
      </c>
      <c r="H67" s="69">
        <f t="shared" si="22"/>
        <v>3626</v>
      </c>
      <c r="I67" s="72">
        <v>4</v>
      </c>
      <c r="J67" s="72">
        <v>48</v>
      </c>
      <c r="K67" s="72">
        <v>80</v>
      </c>
      <c r="L67" s="72">
        <v>558</v>
      </c>
      <c r="M67" s="72">
        <v>63</v>
      </c>
      <c r="N67" s="72">
        <v>648</v>
      </c>
      <c r="O67" s="72" t="s">
        <v>104</v>
      </c>
      <c r="P67" s="72" t="s">
        <v>104</v>
      </c>
      <c r="Q67" s="72">
        <v>17</v>
      </c>
      <c r="R67" s="72">
        <v>207</v>
      </c>
      <c r="S67" s="72">
        <v>334</v>
      </c>
      <c r="T67" s="72">
        <v>1115</v>
      </c>
      <c r="U67" s="72">
        <v>12</v>
      </c>
      <c r="V67" s="72">
        <v>189</v>
      </c>
      <c r="W67" s="72">
        <v>1</v>
      </c>
      <c r="X67" s="72">
        <v>1</v>
      </c>
      <c r="Y67" s="72">
        <v>203</v>
      </c>
      <c r="Z67" s="72">
        <v>860</v>
      </c>
    </row>
    <row r="68" spans="1:26" ht="15.75" customHeight="1">
      <c r="A68" s="12"/>
      <c r="B68" s="67" t="s">
        <v>144</v>
      </c>
      <c r="C68" s="69">
        <f t="shared" si="21"/>
        <v>266</v>
      </c>
      <c r="D68" s="69">
        <f t="shared" si="21"/>
        <v>1646</v>
      </c>
      <c r="E68" s="72">
        <v>5</v>
      </c>
      <c r="F68" s="72">
        <v>56</v>
      </c>
      <c r="G68" s="69">
        <f t="shared" si="22"/>
        <v>261</v>
      </c>
      <c r="H68" s="69">
        <f t="shared" si="22"/>
        <v>1590</v>
      </c>
      <c r="I68" s="72">
        <v>2</v>
      </c>
      <c r="J68" s="72">
        <v>9</v>
      </c>
      <c r="K68" s="72">
        <v>69</v>
      </c>
      <c r="L68" s="72">
        <v>518</v>
      </c>
      <c r="M68" s="72">
        <v>26</v>
      </c>
      <c r="N68" s="72">
        <v>269</v>
      </c>
      <c r="O68" s="72" t="s">
        <v>104</v>
      </c>
      <c r="P68" s="72" t="s">
        <v>104</v>
      </c>
      <c r="Q68" s="72">
        <v>8</v>
      </c>
      <c r="R68" s="72">
        <v>47</v>
      </c>
      <c r="S68" s="72">
        <v>84</v>
      </c>
      <c r="T68" s="72">
        <v>258</v>
      </c>
      <c r="U68" s="72">
        <v>4</v>
      </c>
      <c r="V68" s="72">
        <v>40</v>
      </c>
      <c r="W68" s="72" t="s">
        <v>104</v>
      </c>
      <c r="X68" s="72" t="s">
        <v>104</v>
      </c>
      <c r="Y68" s="72">
        <v>68</v>
      </c>
      <c r="Z68" s="72">
        <v>449</v>
      </c>
    </row>
    <row r="69" spans="1:26" ht="15" customHeight="1">
      <c r="A69" s="12"/>
      <c r="B69" s="67"/>
      <c r="C69" s="64"/>
      <c r="D69" s="64"/>
      <c r="E69" s="62"/>
      <c r="F69" s="62"/>
      <c r="G69" s="64"/>
      <c r="H69" s="64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30" s="34" customFormat="1" ht="15.75" customHeight="1">
      <c r="A70" s="223" t="s">
        <v>145</v>
      </c>
      <c r="B70" s="245"/>
      <c r="C70" s="19">
        <f>SUM(C71)</f>
        <v>449</v>
      </c>
      <c r="D70" s="19">
        <f aca="true" t="shared" si="23" ref="D70:Z70">SUM(D71)</f>
        <v>2937</v>
      </c>
      <c r="E70" s="19">
        <f t="shared" si="23"/>
        <v>17</v>
      </c>
      <c r="F70" s="19">
        <f t="shared" si="23"/>
        <v>315</v>
      </c>
      <c r="G70" s="19">
        <f t="shared" si="23"/>
        <v>432</v>
      </c>
      <c r="H70" s="19">
        <f t="shared" si="23"/>
        <v>2622</v>
      </c>
      <c r="I70" s="23" t="s">
        <v>104</v>
      </c>
      <c r="J70" s="23" t="s">
        <v>104</v>
      </c>
      <c r="K70" s="19">
        <f t="shared" si="23"/>
        <v>65</v>
      </c>
      <c r="L70" s="19">
        <f t="shared" si="23"/>
        <v>393</v>
      </c>
      <c r="M70" s="19">
        <f t="shared" si="23"/>
        <v>24</v>
      </c>
      <c r="N70" s="19">
        <f t="shared" si="23"/>
        <v>593</v>
      </c>
      <c r="O70" s="23" t="s">
        <v>104</v>
      </c>
      <c r="P70" s="23" t="s">
        <v>104</v>
      </c>
      <c r="Q70" s="19">
        <f t="shared" si="23"/>
        <v>11</v>
      </c>
      <c r="R70" s="19">
        <f t="shared" si="23"/>
        <v>78</v>
      </c>
      <c r="S70" s="19">
        <f t="shared" si="23"/>
        <v>184</v>
      </c>
      <c r="T70" s="19">
        <f t="shared" si="23"/>
        <v>634</v>
      </c>
      <c r="U70" s="19">
        <f t="shared" si="23"/>
        <v>5</v>
      </c>
      <c r="V70" s="19">
        <f t="shared" si="23"/>
        <v>39</v>
      </c>
      <c r="W70" s="19">
        <f t="shared" si="23"/>
        <v>2</v>
      </c>
      <c r="X70" s="19">
        <f t="shared" si="23"/>
        <v>3</v>
      </c>
      <c r="Y70" s="19">
        <f t="shared" si="23"/>
        <v>141</v>
      </c>
      <c r="Z70" s="19">
        <f t="shared" si="23"/>
        <v>882</v>
      </c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</row>
    <row r="71" spans="1:26" ht="15.75" customHeight="1">
      <c r="A71" s="13"/>
      <c r="B71" s="71" t="s">
        <v>146</v>
      </c>
      <c r="C71" s="127">
        <f>SUM(E71,G71)</f>
        <v>449</v>
      </c>
      <c r="D71" s="128">
        <f>SUM(F71,H71)</f>
        <v>2937</v>
      </c>
      <c r="E71" s="72">
        <v>17</v>
      </c>
      <c r="F71" s="72">
        <v>315</v>
      </c>
      <c r="G71" s="128">
        <f>SUM(I71,K71,M71,O71,Q71,S71,U71,W71,Y71,AA71)</f>
        <v>432</v>
      </c>
      <c r="H71" s="128">
        <f>SUM(J71,L71,N71,P71,R71,T71,V71,X71,Z71,AB71)</f>
        <v>2622</v>
      </c>
      <c r="I71" s="72" t="s">
        <v>104</v>
      </c>
      <c r="J71" s="72" t="s">
        <v>104</v>
      </c>
      <c r="K71" s="72">
        <v>65</v>
      </c>
      <c r="L71" s="72">
        <v>393</v>
      </c>
      <c r="M71" s="72">
        <v>24</v>
      </c>
      <c r="N71" s="72">
        <v>593</v>
      </c>
      <c r="O71" s="72" t="s">
        <v>104</v>
      </c>
      <c r="P71" s="72" t="s">
        <v>104</v>
      </c>
      <c r="Q71" s="72">
        <v>11</v>
      </c>
      <c r="R71" s="72">
        <v>78</v>
      </c>
      <c r="S71" s="72">
        <v>184</v>
      </c>
      <c r="T71" s="72">
        <v>634</v>
      </c>
      <c r="U71" s="72">
        <v>5</v>
      </c>
      <c r="V71" s="72">
        <v>39</v>
      </c>
      <c r="W71" s="72">
        <v>2</v>
      </c>
      <c r="X71" s="72">
        <v>3</v>
      </c>
      <c r="Y71" s="72">
        <v>141</v>
      </c>
      <c r="Z71" s="72">
        <v>882</v>
      </c>
    </row>
    <row r="72" spans="1:26" ht="15" customHeight="1">
      <c r="A72" s="32" t="s">
        <v>248</v>
      </c>
      <c r="E72" s="49"/>
      <c r="F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5" customHeight="1">
      <c r="A73" s="32" t="s">
        <v>227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</sheetData>
  <sheetProtection/>
  <mergeCells count="59">
    <mergeCell ref="U5:V6"/>
    <mergeCell ref="W5:X6"/>
    <mergeCell ref="G5:H6"/>
    <mergeCell ref="M5:N6"/>
    <mergeCell ref="I5:J6"/>
    <mergeCell ref="K5:L6"/>
    <mergeCell ref="O5:P6"/>
    <mergeCell ref="Q5:R6"/>
    <mergeCell ref="S5:T6"/>
    <mergeCell ref="H7:H8"/>
    <mergeCell ref="A70:B70"/>
    <mergeCell ref="A24:B24"/>
    <mergeCell ref="A27:B27"/>
    <mergeCell ref="A33:B33"/>
    <mergeCell ref="A43:B43"/>
    <mergeCell ref="A56:B56"/>
    <mergeCell ref="A64:B64"/>
    <mergeCell ref="A50:B50"/>
    <mergeCell ref="A19:B19"/>
    <mergeCell ref="Y7:Y8"/>
    <mergeCell ref="A17:B17"/>
    <mergeCell ref="A18:B18"/>
    <mergeCell ref="A10:B10"/>
    <mergeCell ref="A11:B11"/>
    <mergeCell ref="A12:B12"/>
    <mergeCell ref="S7:S8"/>
    <mergeCell ref="T7:T8"/>
    <mergeCell ref="U7:U8"/>
    <mergeCell ref="R7:R8"/>
    <mergeCell ref="A22:B22"/>
    <mergeCell ref="A15:B15"/>
    <mergeCell ref="A20:B20"/>
    <mergeCell ref="O7:O8"/>
    <mergeCell ref="P7:P8"/>
    <mergeCell ref="Q7:Q8"/>
    <mergeCell ref="A14:B14"/>
    <mergeCell ref="A16:B16"/>
    <mergeCell ref="K7:K8"/>
    <mergeCell ref="L7:L8"/>
    <mergeCell ref="E5:F6"/>
    <mergeCell ref="A5:B8"/>
    <mergeCell ref="A21:B21"/>
    <mergeCell ref="Z7:Z8"/>
    <mergeCell ref="C5:D6"/>
    <mergeCell ref="X7:X8"/>
    <mergeCell ref="M7:M8"/>
    <mergeCell ref="N7:N8"/>
    <mergeCell ref="V7:V8"/>
    <mergeCell ref="Y5:Z6"/>
    <mergeCell ref="A2:Z2"/>
    <mergeCell ref="I7:I8"/>
    <mergeCell ref="J7:J8"/>
    <mergeCell ref="C7:C8"/>
    <mergeCell ref="D7:D8"/>
    <mergeCell ref="E7:E8"/>
    <mergeCell ref="A3:Z3"/>
    <mergeCell ref="W7:W8"/>
    <mergeCell ref="G7:G8"/>
    <mergeCell ref="F7:F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tabSelected="1" zoomScale="60" zoomScaleNormal="60" zoomScalePageLayoutView="0" workbookViewId="0" topLeftCell="A1">
      <selection activeCell="A1" sqref="A1"/>
    </sheetView>
  </sheetViews>
  <sheetFormatPr defaultColWidth="10.59765625" defaultRowHeight="15"/>
  <cols>
    <col min="1" max="1" width="2.59765625" style="32" customWidth="1"/>
    <col min="2" max="2" width="9.59765625" style="32" customWidth="1"/>
    <col min="3" max="3" width="8.3984375" style="32" customWidth="1"/>
    <col min="4" max="4" width="8.69921875" style="32" customWidth="1"/>
    <col min="5" max="7" width="8.3984375" style="32" customWidth="1"/>
    <col min="8" max="8" width="8.59765625" style="32" customWidth="1"/>
    <col min="9" max="14" width="8.3984375" style="32" customWidth="1"/>
    <col min="15" max="16" width="9.8984375" style="32" customWidth="1"/>
    <col min="17" max="25" width="8.3984375" style="32" customWidth="1"/>
    <col min="26" max="26" width="8.69921875" style="32" customWidth="1"/>
    <col min="27" max="27" width="8.3984375" style="32" customWidth="1"/>
    <col min="28" max="28" width="10.59765625" style="32" customWidth="1"/>
    <col min="29" max="16384" width="10.59765625" style="32" customWidth="1"/>
  </cols>
  <sheetData>
    <row r="1" spans="1:28" s="30" customFormat="1" ht="19.5" customHeight="1">
      <c r="A1" s="10" t="s">
        <v>151</v>
      </c>
      <c r="AB1" s="5" t="s">
        <v>152</v>
      </c>
    </row>
    <row r="2" spans="1:28" ht="18" customHeight="1">
      <c r="A2" s="204" t="s">
        <v>249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1:28" ht="18" customHeight="1">
      <c r="A3" s="233" t="s">
        <v>250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</row>
    <row r="4" spans="1:28" ht="15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28" ht="15" customHeight="1">
      <c r="A5" s="226" t="s">
        <v>241</v>
      </c>
      <c r="B5" s="227"/>
      <c r="C5" s="207" t="s">
        <v>84</v>
      </c>
      <c r="D5" s="208"/>
      <c r="E5" s="207" t="s">
        <v>85</v>
      </c>
      <c r="F5" s="208"/>
      <c r="G5" s="207" t="s">
        <v>86</v>
      </c>
      <c r="H5" s="208"/>
      <c r="I5" s="207" t="s">
        <v>87</v>
      </c>
      <c r="J5" s="208"/>
      <c r="K5" s="207" t="s">
        <v>88</v>
      </c>
      <c r="L5" s="208"/>
      <c r="M5" s="207" t="s">
        <v>89</v>
      </c>
      <c r="N5" s="208"/>
      <c r="O5" s="219" t="s">
        <v>263</v>
      </c>
      <c r="P5" s="220"/>
      <c r="Q5" s="207" t="s">
        <v>90</v>
      </c>
      <c r="R5" s="208"/>
      <c r="S5" s="219" t="s">
        <v>251</v>
      </c>
      <c r="T5" s="220"/>
      <c r="U5" s="207" t="s">
        <v>92</v>
      </c>
      <c r="V5" s="208"/>
      <c r="W5" s="207" t="s">
        <v>93</v>
      </c>
      <c r="X5" s="208"/>
      <c r="Y5" s="207" t="s">
        <v>94</v>
      </c>
      <c r="Z5" s="208"/>
      <c r="AA5" s="261" t="s">
        <v>278</v>
      </c>
      <c r="AB5" s="262"/>
    </row>
    <row r="6" spans="1:28" ht="15" customHeight="1">
      <c r="A6" s="228"/>
      <c r="B6" s="229"/>
      <c r="C6" s="209"/>
      <c r="D6" s="210"/>
      <c r="E6" s="209"/>
      <c r="F6" s="210"/>
      <c r="G6" s="209"/>
      <c r="H6" s="210"/>
      <c r="I6" s="209"/>
      <c r="J6" s="210"/>
      <c r="K6" s="209"/>
      <c r="L6" s="210"/>
      <c r="M6" s="209"/>
      <c r="N6" s="210"/>
      <c r="O6" s="221"/>
      <c r="P6" s="222"/>
      <c r="Q6" s="209"/>
      <c r="R6" s="210"/>
      <c r="S6" s="221"/>
      <c r="T6" s="222"/>
      <c r="U6" s="209"/>
      <c r="V6" s="210"/>
      <c r="W6" s="209"/>
      <c r="X6" s="210"/>
      <c r="Y6" s="209"/>
      <c r="Z6" s="210"/>
      <c r="AA6" s="263" t="s">
        <v>279</v>
      </c>
      <c r="AB6" s="264"/>
    </row>
    <row r="7" spans="1:28" ht="15" customHeight="1">
      <c r="A7" s="230"/>
      <c r="B7" s="229"/>
      <c r="C7" s="205" t="s">
        <v>149</v>
      </c>
      <c r="D7" s="205" t="s">
        <v>150</v>
      </c>
      <c r="E7" s="205" t="s">
        <v>149</v>
      </c>
      <c r="F7" s="205" t="s">
        <v>150</v>
      </c>
      <c r="G7" s="205" t="s">
        <v>149</v>
      </c>
      <c r="H7" s="205" t="s">
        <v>150</v>
      </c>
      <c r="I7" s="205" t="s">
        <v>149</v>
      </c>
      <c r="J7" s="205" t="s">
        <v>150</v>
      </c>
      <c r="K7" s="205" t="s">
        <v>149</v>
      </c>
      <c r="L7" s="205" t="s">
        <v>150</v>
      </c>
      <c r="M7" s="205" t="s">
        <v>149</v>
      </c>
      <c r="N7" s="205" t="s">
        <v>150</v>
      </c>
      <c r="O7" s="205" t="s">
        <v>149</v>
      </c>
      <c r="P7" s="205" t="s">
        <v>150</v>
      </c>
      <c r="Q7" s="205" t="s">
        <v>149</v>
      </c>
      <c r="R7" s="205" t="s">
        <v>150</v>
      </c>
      <c r="S7" s="205" t="s">
        <v>149</v>
      </c>
      <c r="T7" s="205" t="s">
        <v>150</v>
      </c>
      <c r="U7" s="205" t="s">
        <v>149</v>
      </c>
      <c r="V7" s="205" t="s">
        <v>150</v>
      </c>
      <c r="W7" s="205" t="s">
        <v>149</v>
      </c>
      <c r="X7" s="205" t="s">
        <v>150</v>
      </c>
      <c r="Y7" s="205" t="s">
        <v>149</v>
      </c>
      <c r="Z7" s="205" t="s">
        <v>150</v>
      </c>
      <c r="AA7" s="205" t="s">
        <v>149</v>
      </c>
      <c r="AB7" s="224" t="s">
        <v>150</v>
      </c>
    </row>
    <row r="8" spans="1:28" ht="15" customHeight="1">
      <c r="A8" s="231"/>
      <c r="B8" s="232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25"/>
    </row>
    <row r="9" spans="1:28" ht="15" customHeight="1">
      <c r="A9" s="76"/>
      <c r="B9" s="77"/>
      <c r="C9" s="61"/>
      <c r="D9" s="62" t="s">
        <v>95</v>
      </c>
      <c r="E9" s="61"/>
      <c r="F9" s="62" t="s">
        <v>95</v>
      </c>
      <c r="G9" s="61"/>
      <c r="H9" s="62" t="s">
        <v>95</v>
      </c>
      <c r="I9" s="61"/>
      <c r="J9" s="62" t="s">
        <v>95</v>
      </c>
      <c r="K9" s="61"/>
      <c r="L9" s="62" t="s">
        <v>95</v>
      </c>
      <c r="M9" s="61"/>
      <c r="N9" s="62" t="s">
        <v>95</v>
      </c>
      <c r="O9" s="61"/>
      <c r="P9" s="62" t="s">
        <v>95</v>
      </c>
      <c r="Q9" s="61"/>
      <c r="R9" s="62" t="s">
        <v>95</v>
      </c>
      <c r="S9" s="61"/>
      <c r="T9" s="62" t="s">
        <v>95</v>
      </c>
      <c r="U9" s="61"/>
      <c r="V9" s="62" t="s">
        <v>95</v>
      </c>
      <c r="W9" s="61"/>
      <c r="X9" s="62" t="s">
        <v>95</v>
      </c>
      <c r="Y9" s="61"/>
      <c r="Z9" s="62" t="s">
        <v>95</v>
      </c>
      <c r="AA9" s="61"/>
      <c r="AB9" s="62" t="s">
        <v>95</v>
      </c>
    </row>
    <row r="10" spans="1:28" ht="15" customHeight="1">
      <c r="A10" s="235" t="s">
        <v>297</v>
      </c>
      <c r="B10" s="259"/>
      <c r="C10" s="69">
        <f>SUM(E10,G10)</f>
        <v>2511</v>
      </c>
      <c r="D10" s="69">
        <f>SUM(F10,H10)</f>
        <v>56696</v>
      </c>
      <c r="E10" s="69">
        <v>8</v>
      </c>
      <c r="F10" s="69">
        <v>57</v>
      </c>
      <c r="G10" s="69">
        <f>SUM(I10,K10,M10,O10,Q10,S10,U10,W10,Y10,AA10)</f>
        <v>2503</v>
      </c>
      <c r="H10" s="69">
        <f>SUM(J10,L10,N10,P10,R10,T10,V10,X10,Z10,AB10)</f>
        <v>56639</v>
      </c>
      <c r="I10" s="72" t="s">
        <v>104</v>
      </c>
      <c r="J10" s="72" t="s">
        <v>104</v>
      </c>
      <c r="K10" s="72" t="s">
        <v>104</v>
      </c>
      <c r="L10" s="72" t="s">
        <v>104</v>
      </c>
      <c r="M10" s="72" t="s">
        <v>104</v>
      </c>
      <c r="N10" s="72" t="s">
        <v>104</v>
      </c>
      <c r="O10" s="72">
        <v>82</v>
      </c>
      <c r="P10" s="72">
        <v>1145</v>
      </c>
      <c r="Q10" s="72">
        <v>262</v>
      </c>
      <c r="R10" s="72">
        <v>3863</v>
      </c>
      <c r="S10" s="72">
        <v>27</v>
      </c>
      <c r="T10" s="72">
        <v>350</v>
      </c>
      <c r="U10" s="72">
        <v>2</v>
      </c>
      <c r="V10" s="72">
        <v>285</v>
      </c>
      <c r="W10" s="72">
        <v>8</v>
      </c>
      <c r="X10" s="72">
        <v>17</v>
      </c>
      <c r="Y10" s="72">
        <v>1499</v>
      </c>
      <c r="Z10" s="72">
        <v>32245</v>
      </c>
      <c r="AA10" s="72">
        <v>623</v>
      </c>
      <c r="AB10" s="72">
        <v>18734</v>
      </c>
    </row>
    <row r="11" spans="1:28" s="21" customFormat="1" ht="15" customHeight="1">
      <c r="A11" s="237">
        <v>13</v>
      </c>
      <c r="B11" s="260"/>
      <c r="C11" s="63">
        <f>SUM(C14)</f>
        <v>2655</v>
      </c>
      <c r="D11" s="63">
        <f>SUM(D14)</f>
        <v>59093</v>
      </c>
      <c r="E11" s="63">
        <f>SUM(E14)</f>
        <v>8</v>
      </c>
      <c r="F11" s="63">
        <f aca="true" t="shared" si="0" ref="F11:AB11">SUM(F14)</f>
        <v>66</v>
      </c>
      <c r="G11" s="63">
        <f t="shared" si="0"/>
        <v>2647</v>
      </c>
      <c r="H11" s="63">
        <f t="shared" si="0"/>
        <v>59027</v>
      </c>
      <c r="I11" s="23" t="s">
        <v>104</v>
      </c>
      <c r="J11" s="23" t="s">
        <v>104</v>
      </c>
      <c r="K11" s="23" t="s">
        <v>104</v>
      </c>
      <c r="L11" s="23" t="s">
        <v>104</v>
      </c>
      <c r="M11" s="63">
        <f t="shared" si="0"/>
        <v>1</v>
      </c>
      <c r="N11" s="23" t="s">
        <v>104</v>
      </c>
      <c r="O11" s="63">
        <f t="shared" si="0"/>
        <v>77</v>
      </c>
      <c r="P11" s="63">
        <f t="shared" si="0"/>
        <v>1098</v>
      </c>
      <c r="Q11" s="63">
        <f t="shared" si="0"/>
        <v>261</v>
      </c>
      <c r="R11" s="63">
        <f t="shared" si="0"/>
        <v>3931</v>
      </c>
      <c r="S11" s="63">
        <f t="shared" si="0"/>
        <v>30</v>
      </c>
      <c r="T11" s="63">
        <f t="shared" si="0"/>
        <v>342</v>
      </c>
      <c r="U11" s="63">
        <f t="shared" si="0"/>
        <v>1</v>
      </c>
      <c r="V11" s="63">
        <f t="shared" si="0"/>
        <v>256</v>
      </c>
      <c r="W11" s="63">
        <f t="shared" si="0"/>
        <v>13</v>
      </c>
      <c r="X11" s="63">
        <f t="shared" si="0"/>
        <v>31</v>
      </c>
      <c r="Y11" s="63">
        <f t="shared" si="0"/>
        <v>1651</v>
      </c>
      <c r="Z11" s="63">
        <f t="shared" si="0"/>
        <v>33335</v>
      </c>
      <c r="AA11" s="63">
        <f t="shared" si="0"/>
        <v>613</v>
      </c>
      <c r="AB11" s="63">
        <f t="shared" si="0"/>
        <v>20034</v>
      </c>
    </row>
    <row r="12" spans="1:28" ht="15" customHeight="1">
      <c r="A12" s="233" t="s">
        <v>246</v>
      </c>
      <c r="B12" s="250"/>
      <c r="C12" s="126">
        <f>100*(C11-C10)/C10</f>
        <v>5.734767025089606</v>
      </c>
      <c r="D12" s="126">
        <f>100*(D11-D10)/D10</f>
        <v>4.227811485819106</v>
      </c>
      <c r="E12" s="126">
        <f>100*(E11-E10)/E10</f>
        <v>0</v>
      </c>
      <c r="F12" s="126">
        <f aca="true" t="shared" si="1" ref="F12:AB12">100*(F11-F10)/F10</f>
        <v>15.789473684210526</v>
      </c>
      <c r="G12" s="126">
        <f t="shared" si="1"/>
        <v>5.75309628445865</v>
      </c>
      <c r="H12" s="126">
        <f t="shared" si="1"/>
        <v>4.216176133053197</v>
      </c>
      <c r="I12" s="72" t="s">
        <v>104</v>
      </c>
      <c r="J12" s="72" t="s">
        <v>104</v>
      </c>
      <c r="K12" s="72" t="s">
        <v>104</v>
      </c>
      <c r="L12" s="72" t="s">
        <v>104</v>
      </c>
      <c r="M12" s="79" t="s">
        <v>264</v>
      </c>
      <c r="N12" s="72" t="s">
        <v>104</v>
      </c>
      <c r="O12" s="126">
        <f t="shared" si="1"/>
        <v>-6.097560975609756</v>
      </c>
      <c r="P12" s="126">
        <f t="shared" si="1"/>
        <v>-4.104803493449782</v>
      </c>
      <c r="Q12" s="126">
        <f t="shared" si="1"/>
        <v>-0.3816793893129771</v>
      </c>
      <c r="R12" s="126">
        <f t="shared" si="1"/>
        <v>1.7602899301061352</v>
      </c>
      <c r="S12" s="126">
        <f t="shared" si="1"/>
        <v>11.11111111111111</v>
      </c>
      <c r="T12" s="126">
        <f t="shared" si="1"/>
        <v>-2.2857142857142856</v>
      </c>
      <c r="U12" s="126">
        <f t="shared" si="1"/>
        <v>-50</v>
      </c>
      <c r="V12" s="126">
        <f t="shared" si="1"/>
        <v>-10.175438596491228</v>
      </c>
      <c r="W12" s="126">
        <f t="shared" si="1"/>
        <v>62.5</v>
      </c>
      <c r="X12" s="126">
        <f t="shared" si="1"/>
        <v>82.3529411764706</v>
      </c>
      <c r="Y12" s="126">
        <f t="shared" si="1"/>
        <v>10.140093395597065</v>
      </c>
      <c r="Z12" s="126">
        <f t="shared" si="1"/>
        <v>3.3803690494650334</v>
      </c>
      <c r="AA12" s="126">
        <f t="shared" si="1"/>
        <v>-1.6051364365971108</v>
      </c>
      <c r="AB12" s="126">
        <f t="shared" si="1"/>
        <v>6.93925483078894</v>
      </c>
    </row>
    <row r="13" spans="1:28" ht="15" customHeight="1">
      <c r="A13" s="78"/>
      <c r="B13" s="4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21" customFormat="1" ht="15" customHeight="1">
      <c r="A14" s="223" t="s">
        <v>96</v>
      </c>
      <c r="B14" s="245"/>
      <c r="C14" s="63">
        <f>SUM(C15:C24,C27,C33,C43,C50,C56,C64,C70)</f>
        <v>2655</v>
      </c>
      <c r="D14" s="63">
        <f>SUM(D15:D24,D27,D33,D43,D50,D56,D64,D70)</f>
        <v>59093</v>
      </c>
      <c r="E14" s="63">
        <v>8</v>
      </c>
      <c r="F14" s="63">
        <v>66</v>
      </c>
      <c r="G14" s="63">
        <f>SUM(G15:G24,G27,G33,G43,G50,G56,G64,G70)</f>
        <v>2647</v>
      </c>
      <c r="H14" s="63">
        <f>SUM(H15:H24,H27,H33,H43,H50,H56,H64,H70)</f>
        <v>59027</v>
      </c>
      <c r="I14" s="23" t="s">
        <v>104</v>
      </c>
      <c r="J14" s="23" t="s">
        <v>104</v>
      </c>
      <c r="K14" s="23" t="s">
        <v>104</v>
      </c>
      <c r="L14" s="23" t="s">
        <v>104</v>
      </c>
      <c r="M14" s="63">
        <v>1</v>
      </c>
      <c r="N14" s="23" t="s">
        <v>104</v>
      </c>
      <c r="O14" s="63">
        <v>77</v>
      </c>
      <c r="P14" s="63">
        <v>1098</v>
      </c>
      <c r="Q14" s="63">
        <v>261</v>
      </c>
      <c r="R14" s="63">
        <v>3931</v>
      </c>
      <c r="S14" s="63">
        <v>30</v>
      </c>
      <c r="T14" s="63">
        <v>342</v>
      </c>
      <c r="U14" s="63">
        <v>1</v>
      </c>
      <c r="V14" s="63">
        <v>256</v>
      </c>
      <c r="W14" s="63">
        <v>13</v>
      </c>
      <c r="X14" s="63">
        <v>31</v>
      </c>
      <c r="Y14" s="63">
        <v>1651</v>
      </c>
      <c r="Z14" s="63">
        <v>33335</v>
      </c>
      <c r="AA14" s="63">
        <v>613</v>
      </c>
      <c r="AB14" s="63">
        <v>20034</v>
      </c>
    </row>
    <row r="15" spans="1:28" s="21" customFormat="1" ht="15" customHeight="1">
      <c r="A15" s="223" t="s">
        <v>97</v>
      </c>
      <c r="B15" s="245"/>
      <c r="C15" s="63">
        <f>SUM(E15,G15)</f>
        <v>595</v>
      </c>
      <c r="D15" s="63">
        <f>SUM(F15,H15)</f>
        <v>25599</v>
      </c>
      <c r="E15" s="23">
        <v>2</v>
      </c>
      <c r="F15" s="23">
        <v>30</v>
      </c>
      <c r="G15" s="63">
        <f>SUM(I15,K15,M15,O15,Q15,S15,U15,W15,Y15,AA15)</f>
        <v>593</v>
      </c>
      <c r="H15" s="63">
        <f>SUM(J15,L15,N15,P15,R15,T15,V15,X15,Z15,AB15)</f>
        <v>25569</v>
      </c>
      <c r="I15" s="23" t="s">
        <v>104</v>
      </c>
      <c r="J15" s="23" t="s">
        <v>104</v>
      </c>
      <c r="K15" s="23" t="s">
        <v>104</v>
      </c>
      <c r="L15" s="23" t="s">
        <v>104</v>
      </c>
      <c r="M15" s="23" t="s">
        <v>104</v>
      </c>
      <c r="N15" s="23" t="s">
        <v>104</v>
      </c>
      <c r="O15" s="23">
        <v>14</v>
      </c>
      <c r="P15" s="23">
        <v>535</v>
      </c>
      <c r="Q15" s="23">
        <v>78</v>
      </c>
      <c r="R15" s="23">
        <v>1849</v>
      </c>
      <c r="S15" s="23">
        <v>13</v>
      </c>
      <c r="T15" s="23">
        <v>171</v>
      </c>
      <c r="U15" s="23">
        <v>1</v>
      </c>
      <c r="V15" s="23">
        <v>256</v>
      </c>
      <c r="W15" s="23">
        <v>7</v>
      </c>
      <c r="X15" s="23">
        <v>13</v>
      </c>
      <c r="Y15" s="23">
        <v>331</v>
      </c>
      <c r="Z15" s="23">
        <v>13165</v>
      </c>
      <c r="AA15" s="23">
        <v>149</v>
      </c>
      <c r="AB15" s="23">
        <v>9580</v>
      </c>
    </row>
    <row r="16" spans="1:28" s="21" customFormat="1" ht="15" customHeight="1">
      <c r="A16" s="223" t="s">
        <v>98</v>
      </c>
      <c r="B16" s="245"/>
      <c r="C16" s="63">
        <f aca="true" t="shared" si="2" ref="C16:D22">SUM(E16,G16)</f>
        <v>134</v>
      </c>
      <c r="D16" s="63">
        <f t="shared" si="2"/>
        <v>2944</v>
      </c>
      <c r="E16" s="23" t="s">
        <v>104</v>
      </c>
      <c r="F16" s="23" t="s">
        <v>104</v>
      </c>
      <c r="G16" s="63">
        <f aca="true" t="shared" si="3" ref="G16:H22">SUM(I16,K16,M16,O16,Q16,S16,U16,W16,Y16,AA16)</f>
        <v>134</v>
      </c>
      <c r="H16" s="63">
        <f t="shared" si="3"/>
        <v>2944</v>
      </c>
      <c r="I16" s="23" t="s">
        <v>104</v>
      </c>
      <c r="J16" s="23" t="s">
        <v>104</v>
      </c>
      <c r="K16" s="23" t="s">
        <v>104</v>
      </c>
      <c r="L16" s="23" t="s">
        <v>104</v>
      </c>
      <c r="M16" s="23" t="s">
        <v>104</v>
      </c>
      <c r="N16" s="23" t="s">
        <v>104</v>
      </c>
      <c r="O16" s="23">
        <v>2</v>
      </c>
      <c r="P16" s="23">
        <v>42</v>
      </c>
      <c r="Q16" s="23">
        <v>15</v>
      </c>
      <c r="R16" s="23">
        <v>179</v>
      </c>
      <c r="S16" s="23" t="s">
        <v>104</v>
      </c>
      <c r="T16" s="23" t="s">
        <v>104</v>
      </c>
      <c r="U16" s="23" t="s">
        <v>104</v>
      </c>
      <c r="V16" s="23" t="s">
        <v>104</v>
      </c>
      <c r="W16" s="23" t="s">
        <v>104</v>
      </c>
      <c r="X16" s="23" t="s">
        <v>104</v>
      </c>
      <c r="Y16" s="23">
        <v>75</v>
      </c>
      <c r="Z16" s="23">
        <v>1829</v>
      </c>
      <c r="AA16" s="23">
        <v>42</v>
      </c>
      <c r="AB16" s="23">
        <v>894</v>
      </c>
    </row>
    <row r="17" spans="1:28" s="21" customFormat="1" ht="15" customHeight="1">
      <c r="A17" s="223" t="s">
        <v>99</v>
      </c>
      <c r="B17" s="245"/>
      <c r="C17" s="63">
        <f t="shared" si="2"/>
        <v>208</v>
      </c>
      <c r="D17" s="63">
        <f t="shared" si="2"/>
        <v>5730</v>
      </c>
      <c r="E17" s="23">
        <v>1</v>
      </c>
      <c r="F17" s="23">
        <v>1</v>
      </c>
      <c r="G17" s="63">
        <f t="shared" si="3"/>
        <v>207</v>
      </c>
      <c r="H17" s="63">
        <f t="shared" si="3"/>
        <v>5729</v>
      </c>
      <c r="I17" s="23" t="s">
        <v>104</v>
      </c>
      <c r="J17" s="23" t="s">
        <v>104</v>
      </c>
      <c r="K17" s="23" t="s">
        <v>104</v>
      </c>
      <c r="L17" s="23" t="s">
        <v>104</v>
      </c>
      <c r="M17" s="23" t="s">
        <v>104</v>
      </c>
      <c r="N17" s="23" t="s">
        <v>104</v>
      </c>
      <c r="O17" s="23">
        <v>2</v>
      </c>
      <c r="P17" s="23">
        <v>101</v>
      </c>
      <c r="Q17" s="23">
        <v>25</v>
      </c>
      <c r="R17" s="23">
        <v>303</v>
      </c>
      <c r="S17" s="23">
        <v>1</v>
      </c>
      <c r="T17" s="23">
        <v>4</v>
      </c>
      <c r="U17" s="23" t="s">
        <v>104</v>
      </c>
      <c r="V17" s="23" t="s">
        <v>104</v>
      </c>
      <c r="W17" s="23" t="s">
        <v>104</v>
      </c>
      <c r="X17" s="23" t="s">
        <v>104</v>
      </c>
      <c r="Y17" s="23">
        <v>129</v>
      </c>
      <c r="Z17" s="23">
        <v>2610</v>
      </c>
      <c r="AA17" s="23">
        <v>50</v>
      </c>
      <c r="AB17" s="23">
        <v>2711</v>
      </c>
    </row>
    <row r="18" spans="1:28" s="21" customFormat="1" ht="15" customHeight="1">
      <c r="A18" s="223" t="s">
        <v>100</v>
      </c>
      <c r="B18" s="245"/>
      <c r="C18" s="63">
        <f t="shared" si="2"/>
        <v>106</v>
      </c>
      <c r="D18" s="63">
        <f t="shared" si="2"/>
        <v>1887</v>
      </c>
      <c r="E18" s="23" t="s">
        <v>104</v>
      </c>
      <c r="F18" s="23" t="s">
        <v>104</v>
      </c>
      <c r="G18" s="63">
        <f t="shared" si="3"/>
        <v>106</v>
      </c>
      <c r="H18" s="63">
        <f t="shared" si="3"/>
        <v>1887</v>
      </c>
      <c r="I18" s="23" t="s">
        <v>104</v>
      </c>
      <c r="J18" s="23" t="s">
        <v>104</v>
      </c>
      <c r="K18" s="23" t="s">
        <v>104</v>
      </c>
      <c r="L18" s="23" t="s">
        <v>104</v>
      </c>
      <c r="M18" s="23" t="s">
        <v>104</v>
      </c>
      <c r="N18" s="23" t="s">
        <v>104</v>
      </c>
      <c r="O18" s="23">
        <v>3</v>
      </c>
      <c r="P18" s="23">
        <v>27</v>
      </c>
      <c r="Q18" s="23">
        <v>11</v>
      </c>
      <c r="R18" s="23">
        <v>121</v>
      </c>
      <c r="S18" s="23" t="s">
        <v>104</v>
      </c>
      <c r="T18" s="23" t="s">
        <v>104</v>
      </c>
      <c r="U18" s="23" t="s">
        <v>104</v>
      </c>
      <c r="V18" s="23" t="s">
        <v>104</v>
      </c>
      <c r="W18" s="23" t="s">
        <v>104</v>
      </c>
      <c r="X18" s="23" t="s">
        <v>104</v>
      </c>
      <c r="Y18" s="23">
        <v>56</v>
      </c>
      <c r="Z18" s="23">
        <v>997</v>
      </c>
      <c r="AA18" s="23">
        <v>36</v>
      </c>
      <c r="AB18" s="23">
        <v>742</v>
      </c>
    </row>
    <row r="19" spans="1:28" s="21" customFormat="1" ht="15" customHeight="1">
      <c r="A19" s="223" t="s">
        <v>101</v>
      </c>
      <c r="B19" s="245"/>
      <c r="C19" s="63">
        <f t="shared" si="2"/>
        <v>96</v>
      </c>
      <c r="D19" s="63">
        <f t="shared" si="2"/>
        <v>1308</v>
      </c>
      <c r="E19" s="23">
        <v>1</v>
      </c>
      <c r="F19" s="23">
        <v>1</v>
      </c>
      <c r="G19" s="63">
        <f t="shared" si="3"/>
        <v>95</v>
      </c>
      <c r="H19" s="63">
        <f t="shared" si="3"/>
        <v>1307</v>
      </c>
      <c r="I19" s="23" t="s">
        <v>104</v>
      </c>
      <c r="J19" s="23" t="s">
        <v>104</v>
      </c>
      <c r="K19" s="23" t="s">
        <v>104</v>
      </c>
      <c r="L19" s="23" t="s">
        <v>104</v>
      </c>
      <c r="M19" s="23" t="s">
        <v>104</v>
      </c>
      <c r="N19" s="23" t="s">
        <v>104</v>
      </c>
      <c r="O19" s="23">
        <v>5</v>
      </c>
      <c r="P19" s="23">
        <v>25</v>
      </c>
      <c r="Q19" s="23">
        <v>10</v>
      </c>
      <c r="R19" s="23">
        <v>94</v>
      </c>
      <c r="S19" s="23" t="s">
        <v>104</v>
      </c>
      <c r="T19" s="23" t="s">
        <v>104</v>
      </c>
      <c r="U19" s="23" t="s">
        <v>104</v>
      </c>
      <c r="V19" s="23" t="s">
        <v>104</v>
      </c>
      <c r="W19" s="23" t="s">
        <v>104</v>
      </c>
      <c r="X19" s="23" t="s">
        <v>104</v>
      </c>
      <c r="Y19" s="23">
        <v>55</v>
      </c>
      <c r="Z19" s="23">
        <v>823</v>
      </c>
      <c r="AA19" s="23">
        <v>25</v>
      </c>
      <c r="AB19" s="23">
        <v>365</v>
      </c>
    </row>
    <row r="20" spans="1:28" s="21" customFormat="1" ht="15" customHeight="1">
      <c r="A20" s="223" t="s">
        <v>102</v>
      </c>
      <c r="B20" s="245"/>
      <c r="C20" s="63">
        <f t="shared" si="2"/>
        <v>144</v>
      </c>
      <c r="D20" s="63">
        <f t="shared" si="2"/>
        <v>2553</v>
      </c>
      <c r="E20" s="23" t="s">
        <v>104</v>
      </c>
      <c r="F20" s="23" t="s">
        <v>104</v>
      </c>
      <c r="G20" s="63">
        <f t="shared" si="3"/>
        <v>144</v>
      </c>
      <c r="H20" s="63">
        <f t="shared" si="3"/>
        <v>2553</v>
      </c>
      <c r="I20" s="23" t="s">
        <v>104</v>
      </c>
      <c r="J20" s="23" t="s">
        <v>104</v>
      </c>
      <c r="K20" s="23" t="s">
        <v>104</v>
      </c>
      <c r="L20" s="23" t="s">
        <v>104</v>
      </c>
      <c r="M20" s="23" t="s">
        <v>104</v>
      </c>
      <c r="N20" s="23" t="s">
        <v>104</v>
      </c>
      <c r="O20" s="23">
        <v>3</v>
      </c>
      <c r="P20" s="23">
        <v>27</v>
      </c>
      <c r="Q20" s="23">
        <v>12</v>
      </c>
      <c r="R20" s="23">
        <v>189</v>
      </c>
      <c r="S20" s="23" t="s">
        <v>104</v>
      </c>
      <c r="T20" s="23" t="s">
        <v>104</v>
      </c>
      <c r="U20" s="23" t="s">
        <v>104</v>
      </c>
      <c r="V20" s="23" t="s">
        <v>104</v>
      </c>
      <c r="W20" s="23">
        <v>2</v>
      </c>
      <c r="X20" s="23">
        <v>14</v>
      </c>
      <c r="Y20" s="23">
        <v>100</v>
      </c>
      <c r="Z20" s="23">
        <v>1699</v>
      </c>
      <c r="AA20" s="23">
        <v>27</v>
      </c>
      <c r="AB20" s="23">
        <v>624</v>
      </c>
    </row>
    <row r="21" spans="1:28" s="21" customFormat="1" ht="15" customHeight="1">
      <c r="A21" s="223" t="s">
        <v>103</v>
      </c>
      <c r="B21" s="245"/>
      <c r="C21" s="63">
        <f t="shared" si="2"/>
        <v>86</v>
      </c>
      <c r="D21" s="63">
        <f t="shared" si="2"/>
        <v>1322</v>
      </c>
      <c r="E21" s="23" t="s">
        <v>104</v>
      </c>
      <c r="F21" s="23" t="s">
        <v>104</v>
      </c>
      <c r="G21" s="63">
        <f t="shared" si="3"/>
        <v>86</v>
      </c>
      <c r="H21" s="63">
        <f t="shared" si="3"/>
        <v>1322</v>
      </c>
      <c r="I21" s="23" t="s">
        <v>104</v>
      </c>
      <c r="J21" s="23" t="s">
        <v>104</v>
      </c>
      <c r="K21" s="23" t="s">
        <v>104</v>
      </c>
      <c r="L21" s="23" t="s">
        <v>104</v>
      </c>
      <c r="M21" s="23" t="s">
        <v>104</v>
      </c>
      <c r="N21" s="23" t="s">
        <v>104</v>
      </c>
      <c r="O21" s="23">
        <v>3</v>
      </c>
      <c r="P21" s="23">
        <v>20</v>
      </c>
      <c r="Q21" s="23">
        <v>6</v>
      </c>
      <c r="R21" s="23">
        <v>79</v>
      </c>
      <c r="S21" s="23">
        <v>1</v>
      </c>
      <c r="T21" s="23">
        <v>16</v>
      </c>
      <c r="U21" s="23" t="s">
        <v>104</v>
      </c>
      <c r="V21" s="23" t="s">
        <v>104</v>
      </c>
      <c r="W21" s="23" t="s">
        <v>104</v>
      </c>
      <c r="X21" s="23" t="s">
        <v>104</v>
      </c>
      <c r="Y21" s="23">
        <v>59</v>
      </c>
      <c r="Z21" s="23">
        <v>833</v>
      </c>
      <c r="AA21" s="23">
        <v>17</v>
      </c>
      <c r="AB21" s="23">
        <v>374</v>
      </c>
    </row>
    <row r="22" spans="1:28" s="21" customFormat="1" ht="15" customHeight="1">
      <c r="A22" s="223" t="s">
        <v>105</v>
      </c>
      <c r="B22" s="245"/>
      <c r="C22" s="63">
        <f t="shared" si="2"/>
        <v>129</v>
      </c>
      <c r="D22" s="63">
        <f t="shared" si="2"/>
        <v>2214</v>
      </c>
      <c r="E22" s="23" t="s">
        <v>104</v>
      </c>
      <c r="F22" s="23" t="s">
        <v>104</v>
      </c>
      <c r="G22" s="63">
        <f t="shared" si="3"/>
        <v>129</v>
      </c>
      <c r="H22" s="63">
        <f t="shared" si="3"/>
        <v>2214</v>
      </c>
      <c r="I22" s="23" t="s">
        <v>104</v>
      </c>
      <c r="J22" s="23" t="s">
        <v>104</v>
      </c>
      <c r="K22" s="23" t="s">
        <v>104</v>
      </c>
      <c r="L22" s="23" t="s">
        <v>104</v>
      </c>
      <c r="M22" s="23">
        <v>1</v>
      </c>
      <c r="N22" s="23" t="s">
        <v>104</v>
      </c>
      <c r="O22" s="23">
        <v>4</v>
      </c>
      <c r="P22" s="23">
        <v>32</v>
      </c>
      <c r="Q22" s="23">
        <v>8</v>
      </c>
      <c r="R22" s="23">
        <v>147</v>
      </c>
      <c r="S22" s="23" t="s">
        <v>104</v>
      </c>
      <c r="T22" s="23" t="s">
        <v>104</v>
      </c>
      <c r="U22" s="23" t="s">
        <v>104</v>
      </c>
      <c r="V22" s="23" t="s">
        <v>104</v>
      </c>
      <c r="W22" s="23" t="s">
        <v>104</v>
      </c>
      <c r="X22" s="23" t="s">
        <v>104</v>
      </c>
      <c r="Y22" s="23">
        <v>93</v>
      </c>
      <c r="Z22" s="23">
        <v>1396</v>
      </c>
      <c r="AA22" s="23">
        <v>23</v>
      </c>
      <c r="AB22" s="23">
        <v>639</v>
      </c>
    </row>
    <row r="23" spans="1:28" s="21" customFormat="1" ht="1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1" customFormat="1" ht="15" customHeight="1">
      <c r="A24" s="223" t="s">
        <v>106</v>
      </c>
      <c r="B24" s="245"/>
      <c r="C24" s="19">
        <f>SUM(C25)</f>
        <v>38</v>
      </c>
      <c r="D24" s="19">
        <f aca="true" t="shared" si="4" ref="D24:AB24">SUM(D25)</f>
        <v>590</v>
      </c>
      <c r="E24" s="19">
        <f t="shared" si="4"/>
        <v>1</v>
      </c>
      <c r="F24" s="19">
        <f t="shared" si="4"/>
        <v>12</v>
      </c>
      <c r="G24" s="19">
        <f t="shared" si="4"/>
        <v>37</v>
      </c>
      <c r="H24" s="19">
        <f t="shared" si="4"/>
        <v>578</v>
      </c>
      <c r="I24" s="23" t="s">
        <v>104</v>
      </c>
      <c r="J24" s="23" t="s">
        <v>104</v>
      </c>
      <c r="K24" s="23" t="s">
        <v>104</v>
      </c>
      <c r="L24" s="23" t="s">
        <v>104</v>
      </c>
      <c r="M24" s="23" t="s">
        <v>104</v>
      </c>
      <c r="N24" s="23" t="s">
        <v>104</v>
      </c>
      <c r="O24" s="19">
        <f t="shared" si="4"/>
        <v>3</v>
      </c>
      <c r="P24" s="19">
        <f t="shared" si="4"/>
        <v>15</v>
      </c>
      <c r="Q24" s="19">
        <f t="shared" si="4"/>
        <v>3</v>
      </c>
      <c r="R24" s="19">
        <f t="shared" si="4"/>
        <v>29</v>
      </c>
      <c r="S24" s="19">
        <f t="shared" si="4"/>
        <v>1</v>
      </c>
      <c r="T24" s="19">
        <f t="shared" si="4"/>
        <v>11</v>
      </c>
      <c r="U24" s="23" t="s">
        <v>104</v>
      </c>
      <c r="V24" s="23" t="s">
        <v>104</v>
      </c>
      <c r="W24" s="23" t="s">
        <v>104</v>
      </c>
      <c r="X24" s="23" t="s">
        <v>104</v>
      </c>
      <c r="Y24" s="19">
        <f t="shared" si="4"/>
        <v>22</v>
      </c>
      <c r="Z24" s="19">
        <f t="shared" si="4"/>
        <v>396</v>
      </c>
      <c r="AA24" s="19">
        <f t="shared" si="4"/>
        <v>8</v>
      </c>
      <c r="AB24" s="19">
        <f t="shared" si="4"/>
        <v>127</v>
      </c>
    </row>
    <row r="25" spans="1:28" ht="15" customHeight="1">
      <c r="A25" s="80"/>
      <c r="B25" s="67" t="s">
        <v>107</v>
      </c>
      <c r="C25" s="69">
        <f>SUM(E25,G25)</f>
        <v>38</v>
      </c>
      <c r="D25" s="69">
        <f>SUM(F25,H25)</f>
        <v>590</v>
      </c>
      <c r="E25" s="72">
        <v>1</v>
      </c>
      <c r="F25" s="72">
        <v>12</v>
      </c>
      <c r="G25" s="69">
        <f>SUM(I25,K25,M25,O25,Q25,S25,U25,W25,Y25,AA25)</f>
        <v>37</v>
      </c>
      <c r="H25" s="69">
        <f>SUM(J25,L25,N25,P25,R25,T25,V25,X25,Z25,AB25)</f>
        <v>578</v>
      </c>
      <c r="I25" s="72" t="s">
        <v>104</v>
      </c>
      <c r="J25" s="72" t="s">
        <v>104</v>
      </c>
      <c r="K25" s="72" t="s">
        <v>104</v>
      </c>
      <c r="L25" s="72" t="s">
        <v>104</v>
      </c>
      <c r="M25" s="72" t="s">
        <v>104</v>
      </c>
      <c r="N25" s="72" t="s">
        <v>104</v>
      </c>
      <c r="O25" s="72">
        <v>3</v>
      </c>
      <c r="P25" s="72">
        <v>15</v>
      </c>
      <c r="Q25" s="72">
        <v>3</v>
      </c>
      <c r="R25" s="72">
        <v>29</v>
      </c>
      <c r="S25" s="72">
        <v>1</v>
      </c>
      <c r="T25" s="72">
        <v>11</v>
      </c>
      <c r="U25" s="72" t="s">
        <v>104</v>
      </c>
      <c r="V25" s="72" t="s">
        <v>104</v>
      </c>
      <c r="W25" s="72" t="s">
        <v>104</v>
      </c>
      <c r="X25" s="72" t="s">
        <v>104</v>
      </c>
      <c r="Y25" s="72">
        <v>22</v>
      </c>
      <c r="Z25" s="72">
        <v>396</v>
      </c>
      <c r="AA25" s="72">
        <v>8</v>
      </c>
      <c r="AB25" s="72">
        <v>127</v>
      </c>
    </row>
    <row r="26" spans="1:28" ht="15" customHeight="1">
      <c r="A26" s="12"/>
      <c r="B26" s="67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21" customFormat="1" ht="15" customHeight="1">
      <c r="A27" s="223" t="s">
        <v>108</v>
      </c>
      <c r="B27" s="245"/>
      <c r="C27" s="19">
        <f>SUM(C28:C31)</f>
        <v>151</v>
      </c>
      <c r="D27" s="19">
        <f aca="true" t="shared" si="5" ref="D27:AB27">SUM(D28:D31)</f>
        <v>2096</v>
      </c>
      <c r="E27" s="23" t="s">
        <v>104</v>
      </c>
      <c r="F27" s="23" t="s">
        <v>104</v>
      </c>
      <c r="G27" s="19">
        <f t="shared" si="5"/>
        <v>151</v>
      </c>
      <c r="H27" s="19">
        <f t="shared" si="5"/>
        <v>2096</v>
      </c>
      <c r="I27" s="23" t="s">
        <v>104</v>
      </c>
      <c r="J27" s="23" t="s">
        <v>104</v>
      </c>
      <c r="K27" s="23" t="s">
        <v>104</v>
      </c>
      <c r="L27" s="23" t="s">
        <v>104</v>
      </c>
      <c r="M27" s="23" t="s">
        <v>104</v>
      </c>
      <c r="N27" s="23" t="s">
        <v>104</v>
      </c>
      <c r="O27" s="19">
        <f t="shared" si="5"/>
        <v>4</v>
      </c>
      <c r="P27" s="19">
        <f t="shared" si="5"/>
        <v>23</v>
      </c>
      <c r="Q27" s="19">
        <f t="shared" si="5"/>
        <v>10</v>
      </c>
      <c r="R27" s="19">
        <f t="shared" si="5"/>
        <v>118</v>
      </c>
      <c r="S27" s="19">
        <f t="shared" si="5"/>
        <v>1</v>
      </c>
      <c r="T27" s="19">
        <f t="shared" si="5"/>
        <v>14</v>
      </c>
      <c r="U27" s="23" t="s">
        <v>104</v>
      </c>
      <c r="V27" s="23" t="s">
        <v>104</v>
      </c>
      <c r="W27" s="19">
        <f t="shared" si="5"/>
        <v>3</v>
      </c>
      <c r="X27" s="19">
        <f t="shared" si="5"/>
        <v>3</v>
      </c>
      <c r="Y27" s="19">
        <f t="shared" si="5"/>
        <v>107</v>
      </c>
      <c r="Z27" s="19">
        <f t="shared" si="5"/>
        <v>1574</v>
      </c>
      <c r="AA27" s="19">
        <f t="shared" si="5"/>
        <v>26</v>
      </c>
      <c r="AB27" s="19">
        <f t="shared" si="5"/>
        <v>364</v>
      </c>
    </row>
    <row r="28" spans="1:28" ht="15" customHeight="1">
      <c r="A28" s="80"/>
      <c r="B28" s="67" t="s">
        <v>109</v>
      </c>
      <c r="C28" s="69">
        <f>SUM(E28,G28)</f>
        <v>45</v>
      </c>
      <c r="D28" s="69">
        <f>SUM(F28,H28)</f>
        <v>603</v>
      </c>
      <c r="E28" s="72" t="s">
        <v>104</v>
      </c>
      <c r="F28" s="72" t="s">
        <v>104</v>
      </c>
      <c r="G28" s="69">
        <f>SUM(I28,K28,M28,O28,Q28,S28,U28,W28,Y28,AA28)</f>
        <v>45</v>
      </c>
      <c r="H28" s="69">
        <f>SUM(J28,L28,N28,P28,R28,T28,V28,X28,Z28,AB28)</f>
        <v>603</v>
      </c>
      <c r="I28" s="72" t="s">
        <v>104</v>
      </c>
      <c r="J28" s="72" t="s">
        <v>104</v>
      </c>
      <c r="K28" s="72" t="s">
        <v>104</v>
      </c>
      <c r="L28" s="72" t="s">
        <v>104</v>
      </c>
      <c r="M28" s="72" t="s">
        <v>104</v>
      </c>
      <c r="N28" s="72" t="s">
        <v>104</v>
      </c>
      <c r="O28" s="72">
        <v>2</v>
      </c>
      <c r="P28" s="72">
        <v>11</v>
      </c>
      <c r="Q28" s="72">
        <v>3</v>
      </c>
      <c r="R28" s="72">
        <v>36</v>
      </c>
      <c r="S28" s="72" t="s">
        <v>104</v>
      </c>
      <c r="T28" s="72" t="s">
        <v>104</v>
      </c>
      <c r="U28" s="72" t="s">
        <v>104</v>
      </c>
      <c r="V28" s="72" t="s">
        <v>104</v>
      </c>
      <c r="W28" s="72">
        <v>1</v>
      </c>
      <c r="X28" s="72">
        <v>1</v>
      </c>
      <c r="Y28" s="72">
        <v>33</v>
      </c>
      <c r="Z28" s="72">
        <v>453</v>
      </c>
      <c r="AA28" s="72">
        <v>6</v>
      </c>
      <c r="AB28" s="72">
        <v>102</v>
      </c>
    </row>
    <row r="29" spans="1:28" ht="15" customHeight="1">
      <c r="A29" s="80"/>
      <c r="B29" s="67" t="s">
        <v>110</v>
      </c>
      <c r="C29" s="69">
        <f aca="true" t="shared" si="6" ref="C29:D31">SUM(E29,G29)</f>
        <v>32</v>
      </c>
      <c r="D29" s="69">
        <f t="shared" si="6"/>
        <v>483</v>
      </c>
      <c r="E29" s="72" t="s">
        <v>104</v>
      </c>
      <c r="F29" s="72" t="s">
        <v>104</v>
      </c>
      <c r="G29" s="69">
        <f aca="true" t="shared" si="7" ref="G29:H31">SUM(I29,K29,M29,O29,Q29,S29,U29,W29,Y29,AA29)</f>
        <v>32</v>
      </c>
      <c r="H29" s="69">
        <f t="shared" si="7"/>
        <v>483</v>
      </c>
      <c r="I29" s="72" t="s">
        <v>104</v>
      </c>
      <c r="J29" s="72" t="s">
        <v>104</v>
      </c>
      <c r="K29" s="72" t="s">
        <v>104</v>
      </c>
      <c r="L29" s="72" t="s">
        <v>104</v>
      </c>
      <c r="M29" s="72" t="s">
        <v>104</v>
      </c>
      <c r="N29" s="72" t="s">
        <v>104</v>
      </c>
      <c r="O29" s="72">
        <v>1</v>
      </c>
      <c r="P29" s="72">
        <v>4</v>
      </c>
      <c r="Q29" s="72">
        <v>3</v>
      </c>
      <c r="R29" s="72">
        <v>36</v>
      </c>
      <c r="S29" s="72" t="s">
        <v>104</v>
      </c>
      <c r="T29" s="72" t="s">
        <v>104</v>
      </c>
      <c r="U29" s="72" t="s">
        <v>104</v>
      </c>
      <c r="V29" s="72" t="s">
        <v>104</v>
      </c>
      <c r="W29" s="72">
        <v>1</v>
      </c>
      <c r="X29" s="72">
        <v>1</v>
      </c>
      <c r="Y29" s="72">
        <v>19</v>
      </c>
      <c r="Z29" s="72">
        <v>305</v>
      </c>
      <c r="AA29" s="72">
        <v>8</v>
      </c>
      <c r="AB29" s="72">
        <v>137</v>
      </c>
    </row>
    <row r="30" spans="1:28" ht="15" customHeight="1">
      <c r="A30" s="80"/>
      <c r="B30" s="67" t="s">
        <v>111</v>
      </c>
      <c r="C30" s="69">
        <f t="shared" si="6"/>
        <v>48</v>
      </c>
      <c r="D30" s="69">
        <f t="shared" si="6"/>
        <v>812</v>
      </c>
      <c r="E30" s="72" t="s">
        <v>104</v>
      </c>
      <c r="F30" s="72" t="s">
        <v>104</v>
      </c>
      <c r="G30" s="69">
        <f t="shared" si="7"/>
        <v>48</v>
      </c>
      <c r="H30" s="69">
        <f t="shared" si="7"/>
        <v>812</v>
      </c>
      <c r="I30" s="72" t="s">
        <v>104</v>
      </c>
      <c r="J30" s="72" t="s">
        <v>104</v>
      </c>
      <c r="K30" s="72" t="s">
        <v>104</v>
      </c>
      <c r="L30" s="72" t="s">
        <v>104</v>
      </c>
      <c r="M30" s="72" t="s">
        <v>104</v>
      </c>
      <c r="N30" s="72" t="s">
        <v>104</v>
      </c>
      <c r="O30" s="72">
        <v>1</v>
      </c>
      <c r="P30" s="72">
        <v>8</v>
      </c>
      <c r="Q30" s="72">
        <v>3</v>
      </c>
      <c r="R30" s="72">
        <v>43</v>
      </c>
      <c r="S30" s="72">
        <v>1</v>
      </c>
      <c r="T30" s="72">
        <v>14</v>
      </c>
      <c r="U30" s="72" t="s">
        <v>104</v>
      </c>
      <c r="V30" s="72" t="s">
        <v>104</v>
      </c>
      <c r="W30" s="72">
        <v>1</v>
      </c>
      <c r="X30" s="72">
        <v>1</v>
      </c>
      <c r="Y30" s="72">
        <v>36</v>
      </c>
      <c r="Z30" s="72">
        <v>683</v>
      </c>
      <c r="AA30" s="72">
        <v>6</v>
      </c>
      <c r="AB30" s="72">
        <v>63</v>
      </c>
    </row>
    <row r="31" spans="1:28" ht="15" customHeight="1">
      <c r="A31" s="80"/>
      <c r="B31" s="67" t="s">
        <v>112</v>
      </c>
      <c r="C31" s="69">
        <f t="shared" si="6"/>
        <v>26</v>
      </c>
      <c r="D31" s="69">
        <f t="shared" si="6"/>
        <v>198</v>
      </c>
      <c r="E31" s="72" t="s">
        <v>104</v>
      </c>
      <c r="F31" s="72" t="s">
        <v>104</v>
      </c>
      <c r="G31" s="69">
        <f t="shared" si="7"/>
        <v>26</v>
      </c>
      <c r="H31" s="69">
        <f t="shared" si="7"/>
        <v>198</v>
      </c>
      <c r="I31" s="72" t="s">
        <v>104</v>
      </c>
      <c r="J31" s="72" t="s">
        <v>104</v>
      </c>
      <c r="K31" s="72" t="s">
        <v>104</v>
      </c>
      <c r="L31" s="72" t="s">
        <v>104</v>
      </c>
      <c r="M31" s="72" t="s">
        <v>104</v>
      </c>
      <c r="N31" s="72" t="s">
        <v>104</v>
      </c>
      <c r="O31" s="72" t="s">
        <v>104</v>
      </c>
      <c r="P31" s="72" t="s">
        <v>104</v>
      </c>
      <c r="Q31" s="72">
        <v>1</v>
      </c>
      <c r="R31" s="72">
        <v>3</v>
      </c>
      <c r="S31" s="72" t="s">
        <v>104</v>
      </c>
      <c r="T31" s="72" t="s">
        <v>104</v>
      </c>
      <c r="U31" s="72" t="s">
        <v>104</v>
      </c>
      <c r="V31" s="72" t="s">
        <v>104</v>
      </c>
      <c r="W31" s="72" t="s">
        <v>104</v>
      </c>
      <c r="X31" s="72" t="s">
        <v>104</v>
      </c>
      <c r="Y31" s="72">
        <v>19</v>
      </c>
      <c r="Z31" s="72">
        <v>133</v>
      </c>
      <c r="AA31" s="72">
        <v>6</v>
      </c>
      <c r="AB31" s="72">
        <v>62</v>
      </c>
    </row>
    <row r="32" spans="1:28" ht="15" customHeight="1">
      <c r="A32" s="12"/>
      <c r="B32" s="67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s="21" customFormat="1" ht="15" customHeight="1">
      <c r="A33" s="223" t="s">
        <v>113</v>
      </c>
      <c r="B33" s="245"/>
      <c r="C33" s="19">
        <f>SUM(C34:C41)</f>
        <v>220</v>
      </c>
      <c r="D33" s="19">
        <f aca="true" t="shared" si="8" ref="D33:AB33">SUM(D34:D41)</f>
        <v>3320</v>
      </c>
      <c r="E33" s="19">
        <f t="shared" si="8"/>
        <v>1</v>
      </c>
      <c r="F33" s="19">
        <f t="shared" si="8"/>
        <v>1</v>
      </c>
      <c r="G33" s="19">
        <f t="shared" si="8"/>
        <v>219</v>
      </c>
      <c r="H33" s="19">
        <f t="shared" si="8"/>
        <v>3319</v>
      </c>
      <c r="I33" s="23" t="s">
        <v>104</v>
      </c>
      <c r="J33" s="23" t="s">
        <v>104</v>
      </c>
      <c r="K33" s="23" t="s">
        <v>104</v>
      </c>
      <c r="L33" s="23" t="s">
        <v>104</v>
      </c>
      <c r="M33" s="23" t="s">
        <v>104</v>
      </c>
      <c r="N33" s="23" t="s">
        <v>104</v>
      </c>
      <c r="O33" s="19">
        <f t="shared" si="8"/>
        <v>6</v>
      </c>
      <c r="P33" s="19">
        <f t="shared" si="8"/>
        <v>71</v>
      </c>
      <c r="Q33" s="19">
        <f t="shared" si="8"/>
        <v>18</v>
      </c>
      <c r="R33" s="19">
        <f t="shared" si="8"/>
        <v>144</v>
      </c>
      <c r="S33" s="19">
        <f t="shared" si="8"/>
        <v>1</v>
      </c>
      <c r="T33" s="19">
        <f t="shared" si="8"/>
        <v>1</v>
      </c>
      <c r="U33" s="23" t="s">
        <v>104</v>
      </c>
      <c r="V33" s="23" t="s">
        <v>104</v>
      </c>
      <c r="W33" s="19">
        <f t="shared" si="8"/>
        <v>1</v>
      </c>
      <c r="X33" s="19">
        <f t="shared" si="8"/>
        <v>1</v>
      </c>
      <c r="Y33" s="19">
        <f t="shared" si="8"/>
        <v>149</v>
      </c>
      <c r="Z33" s="19">
        <f t="shared" si="8"/>
        <v>2226</v>
      </c>
      <c r="AA33" s="19">
        <f t="shared" si="8"/>
        <v>44</v>
      </c>
      <c r="AB33" s="19">
        <f t="shared" si="8"/>
        <v>876</v>
      </c>
    </row>
    <row r="34" spans="1:28" ht="15" customHeight="1">
      <c r="A34" s="80"/>
      <c r="B34" s="67" t="s">
        <v>114</v>
      </c>
      <c r="C34" s="69">
        <f>SUM(E34,G34)</f>
        <v>32</v>
      </c>
      <c r="D34" s="69">
        <f>SUM(F34,H34)</f>
        <v>380</v>
      </c>
      <c r="E34" s="72" t="s">
        <v>104</v>
      </c>
      <c r="F34" s="72" t="s">
        <v>104</v>
      </c>
      <c r="G34" s="69">
        <f>SUM(I34,K34,M34,O34,Q34,S34,U34,W34,Y34,AA34)</f>
        <v>32</v>
      </c>
      <c r="H34" s="69">
        <f>SUM(J34,L34,N34,P34,R34,T34,V34,X34,Z34,AB34)</f>
        <v>380</v>
      </c>
      <c r="I34" s="72" t="s">
        <v>104</v>
      </c>
      <c r="J34" s="72" t="s">
        <v>104</v>
      </c>
      <c r="K34" s="72" t="s">
        <v>104</v>
      </c>
      <c r="L34" s="72" t="s">
        <v>104</v>
      </c>
      <c r="M34" s="72" t="s">
        <v>104</v>
      </c>
      <c r="N34" s="72" t="s">
        <v>104</v>
      </c>
      <c r="O34" s="72">
        <v>1</v>
      </c>
      <c r="P34" s="72">
        <v>2</v>
      </c>
      <c r="Q34" s="72">
        <v>2</v>
      </c>
      <c r="R34" s="72">
        <v>30</v>
      </c>
      <c r="S34" s="72" t="s">
        <v>104</v>
      </c>
      <c r="T34" s="72" t="s">
        <v>104</v>
      </c>
      <c r="U34" s="72" t="s">
        <v>104</v>
      </c>
      <c r="V34" s="72" t="s">
        <v>104</v>
      </c>
      <c r="W34" s="72">
        <v>1</v>
      </c>
      <c r="X34" s="72">
        <v>1</v>
      </c>
      <c r="Y34" s="72">
        <v>21</v>
      </c>
      <c r="Z34" s="72">
        <v>223</v>
      </c>
      <c r="AA34" s="72">
        <v>7</v>
      </c>
      <c r="AB34" s="72">
        <v>124</v>
      </c>
    </row>
    <row r="35" spans="1:28" ht="15" customHeight="1">
      <c r="A35" s="80"/>
      <c r="B35" s="67" t="s">
        <v>115</v>
      </c>
      <c r="C35" s="69">
        <f aca="true" t="shared" si="9" ref="C35:D41">SUM(E35,G35)</f>
        <v>54</v>
      </c>
      <c r="D35" s="69">
        <f t="shared" si="9"/>
        <v>944</v>
      </c>
      <c r="E35" s="72" t="s">
        <v>104</v>
      </c>
      <c r="F35" s="72" t="s">
        <v>104</v>
      </c>
      <c r="G35" s="69">
        <f aca="true" t="shared" si="10" ref="G35:H41">SUM(I35,K35,M35,O35,Q35,S35,U35,W35,Y35,AA35)</f>
        <v>54</v>
      </c>
      <c r="H35" s="69">
        <f t="shared" si="10"/>
        <v>944</v>
      </c>
      <c r="I35" s="72" t="s">
        <v>104</v>
      </c>
      <c r="J35" s="72" t="s">
        <v>104</v>
      </c>
      <c r="K35" s="72" t="s">
        <v>104</v>
      </c>
      <c r="L35" s="72" t="s">
        <v>104</v>
      </c>
      <c r="M35" s="72" t="s">
        <v>104</v>
      </c>
      <c r="N35" s="72" t="s">
        <v>104</v>
      </c>
      <c r="O35" s="72">
        <v>3</v>
      </c>
      <c r="P35" s="72">
        <v>56</v>
      </c>
      <c r="Q35" s="72">
        <v>3</v>
      </c>
      <c r="R35" s="72">
        <v>42</v>
      </c>
      <c r="S35" s="72" t="s">
        <v>104</v>
      </c>
      <c r="T35" s="72" t="s">
        <v>104</v>
      </c>
      <c r="U35" s="72" t="s">
        <v>104</v>
      </c>
      <c r="V35" s="72" t="s">
        <v>104</v>
      </c>
      <c r="W35" s="72" t="s">
        <v>104</v>
      </c>
      <c r="X35" s="72" t="s">
        <v>104</v>
      </c>
      <c r="Y35" s="72">
        <v>39</v>
      </c>
      <c r="Z35" s="72">
        <v>659</v>
      </c>
      <c r="AA35" s="72">
        <v>9</v>
      </c>
      <c r="AB35" s="72">
        <v>187</v>
      </c>
    </row>
    <row r="36" spans="1:28" ht="15" customHeight="1">
      <c r="A36" s="80"/>
      <c r="B36" s="67" t="s">
        <v>116</v>
      </c>
      <c r="C36" s="69">
        <f t="shared" si="9"/>
        <v>62</v>
      </c>
      <c r="D36" s="69">
        <f t="shared" si="9"/>
        <v>1287</v>
      </c>
      <c r="E36" s="72" t="s">
        <v>104</v>
      </c>
      <c r="F36" s="72" t="s">
        <v>104</v>
      </c>
      <c r="G36" s="69">
        <f t="shared" si="10"/>
        <v>62</v>
      </c>
      <c r="H36" s="69">
        <f t="shared" si="10"/>
        <v>1287</v>
      </c>
      <c r="I36" s="72" t="s">
        <v>104</v>
      </c>
      <c r="J36" s="72" t="s">
        <v>104</v>
      </c>
      <c r="K36" s="72" t="s">
        <v>104</v>
      </c>
      <c r="L36" s="72" t="s">
        <v>104</v>
      </c>
      <c r="M36" s="72" t="s">
        <v>104</v>
      </c>
      <c r="N36" s="72" t="s">
        <v>104</v>
      </c>
      <c r="O36" s="72">
        <v>1</v>
      </c>
      <c r="P36" s="72">
        <v>11</v>
      </c>
      <c r="Q36" s="72">
        <v>6</v>
      </c>
      <c r="R36" s="72">
        <v>27</v>
      </c>
      <c r="S36" s="72" t="s">
        <v>104</v>
      </c>
      <c r="T36" s="72" t="s">
        <v>104</v>
      </c>
      <c r="U36" s="72" t="s">
        <v>104</v>
      </c>
      <c r="V36" s="72" t="s">
        <v>104</v>
      </c>
      <c r="W36" s="72" t="s">
        <v>104</v>
      </c>
      <c r="X36" s="72" t="s">
        <v>104</v>
      </c>
      <c r="Y36" s="72">
        <v>46</v>
      </c>
      <c r="Z36" s="72">
        <v>1014</v>
      </c>
      <c r="AA36" s="72">
        <v>9</v>
      </c>
      <c r="AB36" s="72">
        <v>235</v>
      </c>
    </row>
    <row r="37" spans="1:28" ht="15" customHeight="1">
      <c r="A37" s="80"/>
      <c r="B37" s="67" t="s">
        <v>117</v>
      </c>
      <c r="C37" s="69">
        <f t="shared" si="9"/>
        <v>11</v>
      </c>
      <c r="D37" s="69">
        <f t="shared" si="9"/>
        <v>118</v>
      </c>
      <c r="E37" s="72" t="s">
        <v>104</v>
      </c>
      <c r="F37" s="72" t="s">
        <v>104</v>
      </c>
      <c r="G37" s="69">
        <f t="shared" si="10"/>
        <v>11</v>
      </c>
      <c r="H37" s="69">
        <f t="shared" si="10"/>
        <v>118</v>
      </c>
      <c r="I37" s="72" t="s">
        <v>104</v>
      </c>
      <c r="J37" s="72" t="s">
        <v>104</v>
      </c>
      <c r="K37" s="72" t="s">
        <v>104</v>
      </c>
      <c r="L37" s="72" t="s">
        <v>104</v>
      </c>
      <c r="M37" s="72" t="s">
        <v>104</v>
      </c>
      <c r="N37" s="72" t="s">
        <v>104</v>
      </c>
      <c r="O37" s="72" t="s">
        <v>104</v>
      </c>
      <c r="P37" s="72" t="s">
        <v>104</v>
      </c>
      <c r="Q37" s="72">
        <v>1</v>
      </c>
      <c r="R37" s="72">
        <v>3</v>
      </c>
      <c r="S37" s="72" t="s">
        <v>104</v>
      </c>
      <c r="T37" s="72" t="s">
        <v>104</v>
      </c>
      <c r="U37" s="72" t="s">
        <v>104</v>
      </c>
      <c r="V37" s="72" t="s">
        <v>104</v>
      </c>
      <c r="W37" s="72" t="s">
        <v>104</v>
      </c>
      <c r="X37" s="72" t="s">
        <v>104</v>
      </c>
      <c r="Y37" s="72">
        <v>7</v>
      </c>
      <c r="Z37" s="72">
        <v>70</v>
      </c>
      <c r="AA37" s="72">
        <v>3</v>
      </c>
      <c r="AB37" s="72">
        <v>45</v>
      </c>
    </row>
    <row r="38" spans="1:28" ht="15" customHeight="1">
      <c r="A38" s="80"/>
      <c r="B38" s="67" t="s">
        <v>118</v>
      </c>
      <c r="C38" s="69">
        <f t="shared" si="9"/>
        <v>13</v>
      </c>
      <c r="D38" s="69">
        <f t="shared" si="9"/>
        <v>161</v>
      </c>
      <c r="E38" s="72" t="s">
        <v>104</v>
      </c>
      <c r="F38" s="72" t="s">
        <v>104</v>
      </c>
      <c r="G38" s="69">
        <f t="shared" si="10"/>
        <v>13</v>
      </c>
      <c r="H38" s="69">
        <f t="shared" si="10"/>
        <v>161</v>
      </c>
      <c r="I38" s="72" t="s">
        <v>104</v>
      </c>
      <c r="J38" s="72" t="s">
        <v>104</v>
      </c>
      <c r="K38" s="72" t="s">
        <v>104</v>
      </c>
      <c r="L38" s="72" t="s">
        <v>104</v>
      </c>
      <c r="M38" s="72" t="s">
        <v>104</v>
      </c>
      <c r="N38" s="72" t="s">
        <v>104</v>
      </c>
      <c r="O38" s="72" t="s">
        <v>104</v>
      </c>
      <c r="P38" s="72" t="s">
        <v>104</v>
      </c>
      <c r="Q38" s="72">
        <v>2</v>
      </c>
      <c r="R38" s="72">
        <v>23</v>
      </c>
      <c r="S38" s="72" t="s">
        <v>104</v>
      </c>
      <c r="T38" s="72" t="s">
        <v>104</v>
      </c>
      <c r="U38" s="72" t="s">
        <v>104</v>
      </c>
      <c r="V38" s="72" t="s">
        <v>104</v>
      </c>
      <c r="W38" s="72" t="s">
        <v>104</v>
      </c>
      <c r="X38" s="72" t="s">
        <v>104</v>
      </c>
      <c r="Y38" s="72">
        <v>7</v>
      </c>
      <c r="Z38" s="72">
        <v>69</v>
      </c>
      <c r="AA38" s="72">
        <v>4</v>
      </c>
      <c r="AB38" s="72">
        <v>69</v>
      </c>
    </row>
    <row r="39" spans="1:28" ht="15" customHeight="1">
      <c r="A39" s="80"/>
      <c r="B39" s="67" t="s">
        <v>119</v>
      </c>
      <c r="C39" s="69">
        <f t="shared" si="9"/>
        <v>13</v>
      </c>
      <c r="D39" s="69">
        <f t="shared" si="9"/>
        <v>175</v>
      </c>
      <c r="E39" s="72" t="s">
        <v>104</v>
      </c>
      <c r="F39" s="72" t="s">
        <v>104</v>
      </c>
      <c r="G39" s="69">
        <f t="shared" si="10"/>
        <v>13</v>
      </c>
      <c r="H39" s="69">
        <f t="shared" si="10"/>
        <v>175</v>
      </c>
      <c r="I39" s="72" t="s">
        <v>104</v>
      </c>
      <c r="J39" s="72" t="s">
        <v>104</v>
      </c>
      <c r="K39" s="72" t="s">
        <v>104</v>
      </c>
      <c r="L39" s="72" t="s">
        <v>104</v>
      </c>
      <c r="M39" s="72" t="s">
        <v>104</v>
      </c>
      <c r="N39" s="72" t="s">
        <v>104</v>
      </c>
      <c r="O39" s="72">
        <v>1</v>
      </c>
      <c r="P39" s="72">
        <v>2</v>
      </c>
      <c r="Q39" s="72">
        <v>2</v>
      </c>
      <c r="R39" s="72">
        <v>6</v>
      </c>
      <c r="S39" s="72" t="s">
        <v>104</v>
      </c>
      <c r="T39" s="72" t="s">
        <v>104</v>
      </c>
      <c r="U39" s="72" t="s">
        <v>104</v>
      </c>
      <c r="V39" s="72" t="s">
        <v>104</v>
      </c>
      <c r="W39" s="72" t="s">
        <v>104</v>
      </c>
      <c r="X39" s="72" t="s">
        <v>104</v>
      </c>
      <c r="Y39" s="72">
        <v>5</v>
      </c>
      <c r="Z39" s="72">
        <v>66</v>
      </c>
      <c r="AA39" s="72">
        <v>5</v>
      </c>
      <c r="AB39" s="72">
        <v>101</v>
      </c>
    </row>
    <row r="40" spans="1:28" ht="15" customHeight="1">
      <c r="A40" s="80"/>
      <c r="B40" s="67" t="s">
        <v>120</v>
      </c>
      <c r="C40" s="69">
        <f t="shared" si="9"/>
        <v>11</v>
      </c>
      <c r="D40" s="69">
        <f t="shared" si="9"/>
        <v>124</v>
      </c>
      <c r="E40" s="72" t="s">
        <v>104</v>
      </c>
      <c r="F40" s="72" t="s">
        <v>104</v>
      </c>
      <c r="G40" s="69">
        <f t="shared" si="10"/>
        <v>11</v>
      </c>
      <c r="H40" s="69">
        <f t="shared" si="10"/>
        <v>124</v>
      </c>
      <c r="I40" s="72" t="s">
        <v>104</v>
      </c>
      <c r="J40" s="72" t="s">
        <v>104</v>
      </c>
      <c r="K40" s="72" t="s">
        <v>104</v>
      </c>
      <c r="L40" s="72" t="s">
        <v>104</v>
      </c>
      <c r="M40" s="72" t="s">
        <v>104</v>
      </c>
      <c r="N40" s="72" t="s">
        <v>104</v>
      </c>
      <c r="O40" s="72" t="s">
        <v>104</v>
      </c>
      <c r="P40" s="72" t="s">
        <v>104</v>
      </c>
      <c r="Q40" s="72">
        <v>1</v>
      </c>
      <c r="R40" s="72">
        <v>4</v>
      </c>
      <c r="S40" s="72" t="s">
        <v>104</v>
      </c>
      <c r="T40" s="72" t="s">
        <v>104</v>
      </c>
      <c r="U40" s="72" t="s">
        <v>104</v>
      </c>
      <c r="V40" s="72" t="s">
        <v>104</v>
      </c>
      <c r="W40" s="72" t="s">
        <v>104</v>
      </c>
      <c r="X40" s="72" t="s">
        <v>104</v>
      </c>
      <c r="Y40" s="72">
        <v>7</v>
      </c>
      <c r="Z40" s="72">
        <v>51</v>
      </c>
      <c r="AA40" s="72">
        <v>3</v>
      </c>
      <c r="AB40" s="72">
        <v>69</v>
      </c>
    </row>
    <row r="41" spans="1:28" ht="15" customHeight="1">
      <c r="A41" s="80"/>
      <c r="B41" s="67" t="s">
        <v>121</v>
      </c>
      <c r="C41" s="69">
        <f t="shared" si="9"/>
        <v>24</v>
      </c>
      <c r="D41" s="69">
        <f t="shared" si="9"/>
        <v>131</v>
      </c>
      <c r="E41" s="72">
        <v>1</v>
      </c>
      <c r="F41" s="72">
        <v>1</v>
      </c>
      <c r="G41" s="69">
        <f t="shared" si="10"/>
        <v>23</v>
      </c>
      <c r="H41" s="69">
        <f t="shared" si="10"/>
        <v>130</v>
      </c>
      <c r="I41" s="72" t="s">
        <v>104</v>
      </c>
      <c r="J41" s="72" t="s">
        <v>104</v>
      </c>
      <c r="K41" s="72" t="s">
        <v>104</v>
      </c>
      <c r="L41" s="72" t="s">
        <v>104</v>
      </c>
      <c r="M41" s="72" t="s">
        <v>104</v>
      </c>
      <c r="N41" s="72" t="s">
        <v>104</v>
      </c>
      <c r="O41" s="72" t="s">
        <v>104</v>
      </c>
      <c r="P41" s="72" t="s">
        <v>104</v>
      </c>
      <c r="Q41" s="72">
        <v>1</v>
      </c>
      <c r="R41" s="72">
        <v>9</v>
      </c>
      <c r="S41" s="72">
        <v>1</v>
      </c>
      <c r="T41" s="72">
        <v>1</v>
      </c>
      <c r="U41" s="72" t="s">
        <v>104</v>
      </c>
      <c r="V41" s="72" t="s">
        <v>104</v>
      </c>
      <c r="W41" s="72" t="s">
        <v>104</v>
      </c>
      <c r="X41" s="72" t="s">
        <v>104</v>
      </c>
      <c r="Y41" s="72">
        <v>17</v>
      </c>
      <c r="Z41" s="72">
        <v>74</v>
      </c>
      <c r="AA41" s="72">
        <v>4</v>
      </c>
      <c r="AB41" s="72">
        <v>46</v>
      </c>
    </row>
    <row r="42" spans="1:28" ht="15" customHeight="1">
      <c r="A42" s="12"/>
      <c r="B42" s="67"/>
      <c r="C42" s="64"/>
      <c r="D42" s="64"/>
      <c r="E42" s="64"/>
      <c r="F42" s="64"/>
      <c r="G42" s="64"/>
      <c r="H42" s="69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s="21" customFormat="1" ht="15" customHeight="1">
      <c r="A43" s="223" t="s">
        <v>122</v>
      </c>
      <c r="B43" s="245"/>
      <c r="C43" s="19">
        <f>SUM(C44:C48)</f>
        <v>212</v>
      </c>
      <c r="D43" s="19">
        <f aca="true" t="shared" si="11" ref="D43:AB43">SUM(D44:D48)</f>
        <v>3399</v>
      </c>
      <c r="E43" s="19">
        <f t="shared" si="11"/>
        <v>1</v>
      </c>
      <c r="F43" s="19">
        <f t="shared" si="11"/>
        <v>1</v>
      </c>
      <c r="G43" s="19">
        <f t="shared" si="11"/>
        <v>211</v>
      </c>
      <c r="H43" s="19">
        <f t="shared" si="11"/>
        <v>3398</v>
      </c>
      <c r="I43" s="23" t="s">
        <v>104</v>
      </c>
      <c r="J43" s="23" t="s">
        <v>104</v>
      </c>
      <c r="K43" s="23" t="s">
        <v>104</v>
      </c>
      <c r="L43" s="23" t="s">
        <v>104</v>
      </c>
      <c r="M43" s="23" t="s">
        <v>104</v>
      </c>
      <c r="N43" s="23" t="s">
        <v>104</v>
      </c>
      <c r="O43" s="19">
        <f t="shared" si="11"/>
        <v>8</v>
      </c>
      <c r="P43" s="19">
        <f t="shared" si="11"/>
        <v>61</v>
      </c>
      <c r="Q43" s="19">
        <f t="shared" si="11"/>
        <v>15</v>
      </c>
      <c r="R43" s="19">
        <f t="shared" si="11"/>
        <v>161</v>
      </c>
      <c r="S43" s="19">
        <f t="shared" si="11"/>
        <v>3</v>
      </c>
      <c r="T43" s="19">
        <f t="shared" si="11"/>
        <v>59</v>
      </c>
      <c r="U43" s="23" t="s">
        <v>104</v>
      </c>
      <c r="V43" s="23" t="s">
        <v>104</v>
      </c>
      <c r="W43" s="23" t="s">
        <v>104</v>
      </c>
      <c r="X43" s="23" t="s">
        <v>104</v>
      </c>
      <c r="Y43" s="19">
        <f t="shared" si="11"/>
        <v>146</v>
      </c>
      <c r="Z43" s="19">
        <f t="shared" si="11"/>
        <v>2109</v>
      </c>
      <c r="AA43" s="19">
        <f t="shared" si="11"/>
        <v>39</v>
      </c>
      <c r="AB43" s="19">
        <f t="shared" si="11"/>
        <v>1008</v>
      </c>
    </row>
    <row r="44" spans="1:28" ht="15" customHeight="1">
      <c r="A44" s="80"/>
      <c r="B44" s="67" t="s">
        <v>123</v>
      </c>
      <c r="C44" s="69">
        <f>SUM(E44,G44)</f>
        <v>63</v>
      </c>
      <c r="D44" s="69">
        <f>SUM(F44,H44)</f>
        <v>1357</v>
      </c>
      <c r="E44" s="72" t="s">
        <v>104</v>
      </c>
      <c r="F44" s="72" t="s">
        <v>104</v>
      </c>
      <c r="G44" s="69">
        <f>SUM(I44,K44,M44,O44,Q44,S44,U44,W44,Y44,AA44)</f>
        <v>63</v>
      </c>
      <c r="H44" s="69">
        <f>SUM(J44,L44,N44,P44,R44,T44,V44,X44,Z44,AB44)</f>
        <v>1357</v>
      </c>
      <c r="I44" s="72" t="s">
        <v>104</v>
      </c>
      <c r="J44" s="72" t="s">
        <v>104</v>
      </c>
      <c r="K44" s="72" t="s">
        <v>104</v>
      </c>
      <c r="L44" s="72" t="s">
        <v>104</v>
      </c>
      <c r="M44" s="72" t="s">
        <v>104</v>
      </c>
      <c r="N44" s="72" t="s">
        <v>104</v>
      </c>
      <c r="O44" s="72">
        <v>2</v>
      </c>
      <c r="P44" s="72">
        <v>24</v>
      </c>
      <c r="Q44" s="72">
        <v>6</v>
      </c>
      <c r="R44" s="72">
        <v>73</v>
      </c>
      <c r="S44" s="72" t="s">
        <v>104</v>
      </c>
      <c r="T44" s="72" t="s">
        <v>104</v>
      </c>
      <c r="U44" s="72" t="s">
        <v>104</v>
      </c>
      <c r="V44" s="72" t="s">
        <v>104</v>
      </c>
      <c r="W44" s="72" t="s">
        <v>104</v>
      </c>
      <c r="X44" s="72" t="s">
        <v>104</v>
      </c>
      <c r="Y44" s="72">
        <v>42</v>
      </c>
      <c r="Z44" s="72">
        <v>867</v>
      </c>
      <c r="AA44" s="72">
        <v>13</v>
      </c>
      <c r="AB44" s="72">
        <v>393</v>
      </c>
    </row>
    <row r="45" spans="1:28" ht="15" customHeight="1">
      <c r="A45" s="80"/>
      <c r="B45" s="67" t="s">
        <v>124</v>
      </c>
      <c r="C45" s="69">
        <f aca="true" t="shared" si="12" ref="C45:D48">SUM(E45,G45)</f>
        <v>37</v>
      </c>
      <c r="D45" s="69">
        <f t="shared" si="12"/>
        <v>612</v>
      </c>
      <c r="E45" s="72">
        <v>1</v>
      </c>
      <c r="F45" s="72">
        <v>1</v>
      </c>
      <c r="G45" s="69">
        <f aca="true" t="shared" si="13" ref="G45:H48">SUM(I45,K45,M45,O45,Q45,S45,U45,W45,Y45,AA45)</f>
        <v>36</v>
      </c>
      <c r="H45" s="69">
        <f t="shared" si="13"/>
        <v>611</v>
      </c>
      <c r="I45" s="72" t="s">
        <v>104</v>
      </c>
      <c r="J45" s="72" t="s">
        <v>104</v>
      </c>
      <c r="K45" s="72" t="s">
        <v>104</v>
      </c>
      <c r="L45" s="72" t="s">
        <v>104</v>
      </c>
      <c r="M45" s="72" t="s">
        <v>104</v>
      </c>
      <c r="N45" s="72" t="s">
        <v>104</v>
      </c>
      <c r="O45" s="72">
        <v>1</v>
      </c>
      <c r="P45" s="72">
        <v>8</v>
      </c>
      <c r="Q45" s="72">
        <v>3</v>
      </c>
      <c r="R45" s="72">
        <v>29</v>
      </c>
      <c r="S45" s="72">
        <v>1</v>
      </c>
      <c r="T45" s="72">
        <v>20</v>
      </c>
      <c r="U45" s="72" t="s">
        <v>104</v>
      </c>
      <c r="V45" s="72" t="s">
        <v>104</v>
      </c>
      <c r="W45" s="72" t="s">
        <v>104</v>
      </c>
      <c r="X45" s="72" t="s">
        <v>104</v>
      </c>
      <c r="Y45" s="72">
        <v>24</v>
      </c>
      <c r="Z45" s="72">
        <v>455</v>
      </c>
      <c r="AA45" s="72">
        <v>7</v>
      </c>
      <c r="AB45" s="72">
        <v>99</v>
      </c>
    </row>
    <row r="46" spans="1:28" ht="15" customHeight="1">
      <c r="A46" s="80"/>
      <c r="B46" s="67" t="s">
        <v>125</v>
      </c>
      <c r="C46" s="69">
        <f t="shared" si="12"/>
        <v>28</v>
      </c>
      <c r="D46" s="69">
        <f t="shared" si="12"/>
        <v>240</v>
      </c>
      <c r="E46" s="72" t="s">
        <v>104</v>
      </c>
      <c r="F46" s="72" t="s">
        <v>104</v>
      </c>
      <c r="G46" s="69">
        <f t="shared" si="13"/>
        <v>28</v>
      </c>
      <c r="H46" s="69">
        <f t="shared" si="13"/>
        <v>240</v>
      </c>
      <c r="I46" s="72" t="s">
        <v>104</v>
      </c>
      <c r="J46" s="72" t="s">
        <v>104</v>
      </c>
      <c r="K46" s="72" t="s">
        <v>104</v>
      </c>
      <c r="L46" s="72" t="s">
        <v>104</v>
      </c>
      <c r="M46" s="72" t="s">
        <v>104</v>
      </c>
      <c r="N46" s="72" t="s">
        <v>104</v>
      </c>
      <c r="O46" s="72">
        <v>1</v>
      </c>
      <c r="P46" s="72">
        <v>3</v>
      </c>
      <c r="Q46" s="72">
        <v>2</v>
      </c>
      <c r="R46" s="72">
        <v>9</v>
      </c>
      <c r="S46" s="72">
        <v>1</v>
      </c>
      <c r="T46" s="72">
        <v>8</v>
      </c>
      <c r="U46" s="72" t="s">
        <v>104</v>
      </c>
      <c r="V46" s="72" t="s">
        <v>104</v>
      </c>
      <c r="W46" s="72" t="s">
        <v>104</v>
      </c>
      <c r="X46" s="72" t="s">
        <v>104</v>
      </c>
      <c r="Y46" s="72">
        <v>19</v>
      </c>
      <c r="Z46" s="72">
        <v>162</v>
      </c>
      <c r="AA46" s="72">
        <v>5</v>
      </c>
      <c r="AB46" s="72">
        <v>58</v>
      </c>
    </row>
    <row r="47" spans="1:28" ht="15" customHeight="1">
      <c r="A47" s="80"/>
      <c r="B47" s="67" t="s">
        <v>126</v>
      </c>
      <c r="C47" s="69">
        <f t="shared" si="12"/>
        <v>31</v>
      </c>
      <c r="D47" s="69">
        <f t="shared" si="12"/>
        <v>423</v>
      </c>
      <c r="E47" s="72" t="s">
        <v>104</v>
      </c>
      <c r="F47" s="72" t="s">
        <v>104</v>
      </c>
      <c r="G47" s="69">
        <f t="shared" si="13"/>
        <v>31</v>
      </c>
      <c r="H47" s="69">
        <f t="shared" si="13"/>
        <v>423</v>
      </c>
      <c r="I47" s="72" t="s">
        <v>104</v>
      </c>
      <c r="J47" s="72" t="s">
        <v>104</v>
      </c>
      <c r="K47" s="72" t="s">
        <v>104</v>
      </c>
      <c r="L47" s="72" t="s">
        <v>104</v>
      </c>
      <c r="M47" s="72" t="s">
        <v>104</v>
      </c>
      <c r="N47" s="72" t="s">
        <v>104</v>
      </c>
      <c r="O47" s="72">
        <v>2</v>
      </c>
      <c r="P47" s="72">
        <v>12</v>
      </c>
      <c r="Q47" s="72">
        <v>1</v>
      </c>
      <c r="R47" s="72">
        <v>39</v>
      </c>
      <c r="S47" s="72" t="s">
        <v>104</v>
      </c>
      <c r="T47" s="72" t="s">
        <v>104</v>
      </c>
      <c r="U47" s="72" t="s">
        <v>104</v>
      </c>
      <c r="V47" s="72" t="s">
        <v>104</v>
      </c>
      <c r="W47" s="72" t="s">
        <v>104</v>
      </c>
      <c r="X47" s="72" t="s">
        <v>104</v>
      </c>
      <c r="Y47" s="72">
        <v>22</v>
      </c>
      <c r="Z47" s="72">
        <v>252</v>
      </c>
      <c r="AA47" s="72">
        <v>6</v>
      </c>
      <c r="AB47" s="72">
        <v>120</v>
      </c>
    </row>
    <row r="48" spans="1:28" ht="15" customHeight="1">
      <c r="A48" s="80"/>
      <c r="B48" s="67" t="s">
        <v>127</v>
      </c>
      <c r="C48" s="69">
        <f t="shared" si="12"/>
        <v>53</v>
      </c>
      <c r="D48" s="69">
        <f t="shared" si="12"/>
        <v>767</v>
      </c>
      <c r="E48" s="72" t="s">
        <v>104</v>
      </c>
      <c r="F48" s="72" t="s">
        <v>104</v>
      </c>
      <c r="G48" s="69">
        <f t="shared" si="13"/>
        <v>53</v>
      </c>
      <c r="H48" s="69">
        <f t="shared" si="13"/>
        <v>767</v>
      </c>
      <c r="I48" s="72" t="s">
        <v>104</v>
      </c>
      <c r="J48" s="72" t="s">
        <v>104</v>
      </c>
      <c r="K48" s="72" t="s">
        <v>104</v>
      </c>
      <c r="L48" s="72" t="s">
        <v>104</v>
      </c>
      <c r="M48" s="72" t="s">
        <v>104</v>
      </c>
      <c r="N48" s="72" t="s">
        <v>104</v>
      </c>
      <c r="O48" s="72">
        <v>2</v>
      </c>
      <c r="P48" s="72">
        <v>14</v>
      </c>
      <c r="Q48" s="72">
        <v>3</v>
      </c>
      <c r="R48" s="72">
        <v>11</v>
      </c>
      <c r="S48" s="72">
        <v>1</v>
      </c>
      <c r="T48" s="72">
        <v>31</v>
      </c>
      <c r="U48" s="72" t="s">
        <v>104</v>
      </c>
      <c r="V48" s="72" t="s">
        <v>104</v>
      </c>
      <c r="W48" s="72" t="s">
        <v>104</v>
      </c>
      <c r="X48" s="72" t="s">
        <v>104</v>
      </c>
      <c r="Y48" s="72">
        <v>39</v>
      </c>
      <c r="Z48" s="72">
        <v>373</v>
      </c>
      <c r="AA48" s="72">
        <v>8</v>
      </c>
      <c r="AB48" s="72">
        <v>338</v>
      </c>
    </row>
    <row r="49" spans="1:28" ht="15" customHeight="1">
      <c r="A49" s="12"/>
      <c r="B49" s="67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s="21" customFormat="1" ht="15" customHeight="1">
      <c r="A50" s="223" t="s">
        <v>128</v>
      </c>
      <c r="B50" s="245"/>
      <c r="C50" s="19">
        <f>SUM(C51:C54)</f>
        <v>149</v>
      </c>
      <c r="D50" s="19">
        <f aca="true" t="shared" si="14" ref="D50:AB50">SUM(D51:D54)</f>
        <v>1684</v>
      </c>
      <c r="E50" s="23" t="s">
        <v>104</v>
      </c>
      <c r="F50" s="23" t="s">
        <v>104</v>
      </c>
      <c r="G50" s="19">
        <f t="shared" si="14"/>
        <v>149</v>
      </c>
      <c r="H50" s="19">
        <f t="shared" si="14"/>
        <v>1684</v>
      </c>
      <c r="I50" s="23" t="s">
        <v>104</v>
      </c>
      <c r="J50" s="23" t="s">
        <v>104</v>
      </c>
      <c r="K50" s="23" t="s">
        <v>104</v>
      </c>
      <c r="L50" s="23" t="s">
        <v>104</v>
      </c>
      <c r="M50" s="23" t="s">
        <v>104</v>
      </c>
      <c r="N50" s="23" t="s">
        <v>104</v>
      </c>
      <c r="O50" s="19">
        <f t="shared" si="14"/>
        <v>5</v>
      </c>
      <c r="P50" s="19">
        <f t="shared" si="14"/>
        <v>24</v>
      </c>
      <c r="Q50" s="19">
        <f t="shared" si="14"/>
        <v>14</v>
      </c>
      <c r="R50" s="19">
        <f t="shared" si="14"/>
        <v>150</v>
      </c>
      <c r="S50" s="19">
        <f t="shared" si="14"/>
        <v>2</v>
      </c>
      <c r="T50" s="19">
        <f t="shared" si="14"/>
        <v>25</v>
      </c>
      <c r="U50" s="23" t="s">
        <v>104</v>
      </c>
      <c r="V50" s="23" t="s">
        <v>104</v>
      </c>
      <c r="W50" s="23" t="s">
        <v>104</v>
      </c>
      <c r="X50" s="23" t="s">
        <v>104</v>
      </c>
      <c r="Y50" s="19">
        <f t="shared" si="14"/>
        <v>93</v>
      </c>
      <c r="Z50" s="19">
        <f t="shared" si="14"/>
        <v>1024</v>
      </c>
      <c r="AA50" s="19">
        <f t="shared" si="14"/>
        <v>35</v>
      </c>
      <c r="AB50" s="19">
        <f t="shared" si="14"/>
        <v>461</v>
      </c>
    </row>
    <row r="51" spans="1:28" ht="15" customHeight="1">
      <c r="A51" s="65"/>
      <c r="B51" s="67" t="s">
        <v>129</v>
      </c>
      <c r="C51" s="69">
        <f>SUM(E51,G51)</f>
        <v>54</v>
      </c>
      <c r="D51" s="69">
        <f>SUM(F51,H51)</f>
        <v>442</v>
      </c>
      <c r="E51" s="72" t="s">
        <v>104</v>
      </c>
      <c r="F51" s="72" t="s">
        <v>104</v>
      </c>
      <c r="G51" s="69">
        <f>SUM(I51,K51,M51,O51,Q51,S51,U51,W51,Y51,AA51)</f>
        <v>54</v>
      </c>
      <c r="H51" s="69">
        <f>SUM(J51,L51,N51,P51,R51,T51,V51,X51,Z51,AB51)</f>
        <v>442</v>
      </c>
      <c r="I51" s="72" t="s">
        <v>104</v>
      </c>
      <c r="J51" s="72" t="s">
        <v>104</v>
      </c>
      <c r="K51" s="72" t="s">
        <v>104</v>
      </c>
      <c r="L51" s="72" t="s">
        <v>104</v>
      </c>
      <c r="M51" s="72" t="s">
        <v>104</v>
      </c>
      <c r="N51" s="72" t="s">
        <v>104</v>
      </c>
      <c r="O51" s="72">
        <v>1</v>
      </c>
      <c r="P51" s="72">
        <v>6</v>
      </c>
      <c r="Q51" s="72">
        <v>7</v>
      </c>
      <c r="R51" s="72">
        <v>60</v>
      </c>
      <c r="S51" s="72">
        <v>1</v>
      </c>
      <c r="T51" s="72">
        <v>9</v>
      </c>
      <c r="U51" s="72" t="s">
        <v>104</v>
      </c>
      <c r="V51" s="72" t="s">
        <v>104</v>
      </c>
      <c r="W51" s="72" t="s">
        <v>104</v>
      </c>
      <c r="X51" s="72" t="s">
        <v>104</v>
      </c>
      <c r="Y51" s="72">
        <v>35</v>
      </c>
      <c r="Z51" s="72">
        <v>246</v>
      </c>
      <c r="AA51" s="72">
        <v>10</v>
      </c>
      <c r="AB51" s="72">
        <v>121</v>
      </c>
    </row>
    <row r="52" spans="1:28" ht="15" customHeight="1">
      <c r="A52" s="65"/>
      <c r="B52" s="67" t="s">
        <v>130</v>
      </c>
      <c r="C52" s="69">
        <f aca="true" t="shared" si="15" ref="C52:D54">SUM(E52,G52)</f>
        <v>21</v>
      </c>
      <c r="D52" s="69">
        <f t="shared" si="15"/>
        <v>326</v>
      </c>
      <c r="E52" s="72" t="s">
        <v>104</v>
      </c>
      <c r="F52" s="72" t="s">
        <v>104</v>
      </c>
      <c r="G52" s="69">
        <f aca="true" t="shared" si="16" ref="G52:H54">SUM(I52,K52,M52,O52,Q52,S52,U52,W52,Y52,AA52)</f>
        <v>21</v>
      </c>
      <c r="H52" s="69">
        <f t="shared" si="16"/>
        <v>326</v>
      </c>
      <c r="I52" s="72" t="s">
        <v>104</v>
      </c>
      <c r="J52" s="72" t="s">
        <v>104</v>
      </c>
      <c r="K52" s="72" t="s">
        <v>104</v>
      </c>
      <c r="L52" s="72" t="s">
        <v>104</v>
      </c>
      <c r="M52" s="72" t="s">
        <v>104</v>
      </c>
      <c r="N52" s="72" t="s">
        <v>104</v>
      </c>
      <c r="O52" s="72">
        <v>1</v>
      </c>
      <c r="P52" s="72">
        <v>3</v>
      </c>
      <c r="Q52" s="72">
        <v>1</v>
      </c>
      <c r="R52" s="72">
        <v>15</v>
      </c>
      <c r="S52" s="72" t="s">
        <v>104</v>
      </c>
      <c r="T52" s="72" t="s">
        <v>104</v>
      </c>
      <c r="U52" s="72" t="s">
        <v>104</v>
      </c>
      <c r="V52" s="72" t="s">
        <v>104</v>
      </c>
      <c r="W52" s="72" t="s">
        <v>104</v>
      </c>
      <c r="X52" s="72" t="s">
        <v>104</v>
      </c>
      <c r="Y52" s="72">
        <v>13</v>
      </c>
      <c r="Z52" s="72">
        <v>216</v>
      </c>
      <c r="AA52" s="72">
        <v>6</v>
      </c>
      <c r="AB52" s="72">
        <v>92</v>
      </c>
    </row>
    <row r="53" spans="1:28" ht="15" customHeight="1">
      <c r="A53" s="65"/>
      <c r="B53" s="67" t="s">
        <v>131</v>
      </c>
      <c r="C53" s="69">
        <f t="shared" si="15"/>
        <v>46</v>
      </c>
      <c r="D53" s="69">
        <f t="shared" si="15"/>
        <v>572</v>
      </c>
      <c r="E53" s="72" t="s">
        <v>104</v>
      </c>
      <c r="F53" s="72" t="s">
        <v>104</v>
      </c>
      <c r="G53" s="69">
        <f t="shared" si="16"/>
        <v>46</v>
      </c>
      <c r="H53" s="69">
        <f t="shared" si="16"/>
        <v>572</v>
      </c>
      <c r="I53" s="72" t="s">
        <v>104</v>
      </c>
      <c r="J53" s="72" t="s">
        <v>104</v>
      </c>
      <c r="K53" s="72" t="s">
        <v>104</v>
      </c>
      <c r="L53" s="72" t="s">
        <v>104</v>
      </c>
      <c r="M53" s="72" t="s">
        <v>104</v>
      </c>
      <c r="N53" s="72" t="s">
        <v>104</v>
      </c>
      <c r="O53" s="72">
        <v>2</v>
      </c>
      <c r="P53" s="72">
        <v>14</v>
      </c>
      <c r="Q53" s="72">
        <v>4</v>
      </c>
      <c r="R53" s="72">
        <v>50</v>
      </c>
      <c r="S53" s="72">
        <v>1</v>
      </c>
      <c r="T53" s="72">
        <v>16</v>
      </c>
      <c r="U53" s="72" t="s">
        <v>104</v>
      </c>
      <c r="V53" s="72" t="s">
        <v>104</v>
      </c>
      <c r="W53" s="72" t="s">
        <v>104</v>
      </c>
      <c r="X53" s="72" t="s">
        <v>104</v>
      </c>
      <c r="Y53" s="72">
        <v>27</v>
      </c>
      <c r="Z53" s="72">
        <v>330</v>
      </c>
      <c r="AA53" s="72">
        <v>12</v>
      </c>
      <c r="AB53" s="72">
        <v>162</v>
      </c>
    </row>
    <row r="54" spans="1:28" ht="15" customHeight="1">
      <c r="A54" s="65"/>
      <c r="B54" s="67" t="s">
        <v>132</v>
      </c>
      <c r="C54" s="69">
        <f t="shared" si="15"/>
        <v>28</v>
      </c>
      <c r="D54" s="69">
        <f t="shared" si="15"/>
        <v>344</v>
      </c>
      <c r="E54" s="72" t="s">
        <v>104</v>
      </c>
      <c r="F54" s="72" t="s">
        <v>104</v>
      </c>
      <c r="G54" s="69">
        <f t="shared" si="16"/>
        <v>28</v>
      </c>
      <c r="H54" s="69">
        <f t="shared" si="16"/>
        <v>344</v>
      </c>
      <c r="I54" s="72" t="s">
        <v>104</v>
      </c>
      <c r="J54" s="72" t="s">
        <v>104</v>
      </c>
      <c r="K54" s="72" t="s">
        <v>104</v>
      </c>
      <c r="L54" s="72" t="s">
        <v>104</v>
      </c>
      <c r="M54" s="72" t="s">
        <v>104</v>
      </c>
      <c r="N54" s="72" t="s">
        <v>104</v>
      </c>
      <c r="O54" s="72">
        <v>1</v>
      </c>
      <c r="P54" s="72">
        <v>1</v>
      </c>
      <c r="Q54" s="72">
        <v>2</v>
      </c>
      <c r="R54" s="72">
        <v>25</v>
      </c>
      <c r="S54" s="72" t="s">
        <v>104</v>
      </c>
      <c r="T54" s="72" t="s">
        <v>104</v>
      </c>
      <c r="U54" s="72" t="s">
        <v>104</v>
      </c>
      <c r="V54" s="72" t="s">
        <v>104</v>
      </c>
      <c r="W54" s="72" t="s">
        <v>104</v>
      </c>
      <c r="X54" s="72" t="s">
        <v>104</v>
      </c>
      <c r="Y54" s="72">
        <v>18</v>
      </c>
      <c r="Z54" s="72">
        <v>232</v>
      </c>
      <c r="AA54" s="72">
        <v>7</v>
      </c>
      <c r="AB54" s="72">
        <v>86</v>
      </c>
    </row>
    <row r="55" spans="1:28" ht="15" customHeight="1">
      <c r="A55" s="65"/>
      <c r="B55" s="67"/>
      <c r="C55" s="64"/>
      <c r="D55" s="64"/>
      <c r="E55" s="72"/>
      <c r="F55" s="72"/>
      <c r="G55" s="64"/>
      <c r="H55" s="64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1:28" s="21" customFormat="1" ht="15" customHeight="1">
      <c r="A56" s="223" t="s">
        <v>133</v>
      </c>
      <c r="B56" s="245"/>
      <c r="C56" s="19">
        <f>SUM(C57:C62)</f>
        <v>156</v>
      </c>
      <c r="D56" s="19">
        <f aca="true" t="shared" si="17" ref="D56:AB56">SUM(D57:D62)</f>
        <v>1594</v>
      </c>
      <c r="E56" s="23" t="s">
        <v>104</v>
      </c>
      <c r="F56" s="23" t="s">
        <v>104</v>
      </c>
      <c r="G56" s="19">
        <f t="shared" si="17"/>
        <v>156</v>
      </c>
      <c r="H56" s="19">
        <f t="shared" si="17"/>
        <v>1594</v>
      </c>
      <c r="I56" s="23" t="s">
        <v>104</v>
      </c>
      <c r="J56" s="23" t="s">
        <v>104</v>
      </c>
      <c r="K56" s="23" t="s">
        <v>104</v>
      </c>
      <c r="L56" s="23" t="s">
        <v>104</v>
      </c>
      <c r="M56" s="23" t="s">
        <v>104</v>
      </c>
      <c r="N56" s="23" t="s">
        <v>104</v>
      </c>
      <c r="O56" s="19">
        <f t="shared" si="17"/>
        <v>7</v>
      </c>
      <c r="P56" s="19">
        <f t="shared" si="17"/>
        <v>47</v>
      </c>
      <c r="Q56" s="19">
        <f t="shared" si="17"/>
        <v>15</v>
      </c>
      <c r="R56" s="19">
        <f t="shared" si="17"/>
        <v>135</v>
      </c>
      <c r="S56" s="19">
        <f t="shared" si="17"/>
        <v>4</v>
      </c>
      <c r="T56" s="19">
        <f t="shared" si="17"/>
        <v>20</v>
      </c>
      <c r="U56" s="23" t="s">
        <v>104</v>
      </c>
      <c r="V56" s="23" t="s">
        <v>104</v>
      </c>
      <c r="W56" s="23" t="s">
        <v>104</v>
      </c>
      <c r="X56" s="23" t="s">
        <v>104</v>
      </c>
      <c r="Y56" s="19">
        <f t="shared" si="17"/>
        <v>95</v>
      </c>
      <c r="Z56" s="19">
        <f t="shared" si="17"/>
        <v>936</v>
      </c>
      <c r="AA56" s="19">
        <f t="shared" si="17"/>
        <v>35</v>
      </c>
      <c r="AB56" s="19">
        <f t="shared" si="17"/>
        <v>456</v>
      </c>
    </row>
    <row r="57" spans="1:28" ht="15" customHeight="1">
      <c r="A57" s="80"/>
      <c r="B57" s="67" t="s">
        <v>134</v>
      </c>
      <c r="C57" s="69">
        <f>SUM(E57,G57)</f>
        <v>24</v>
      </c>
      <c r="D57" s="69">
        <f>SUM(F57,H57)</f>
        <v>348</v>
      </c>
      <c r="E57" s="72" t="s">
        <v>104</v>
      </c>
      <c r="F57" s="72" t="s">
        <v>104</v>
      </c>
      <c r="G57" s="69">
        <f>SUM(I57,K57,M57,O57,Q57,S57,U57,W57,Y57,AA57)</f>
        <v>24</v>
      </c>
      <c r="H57" s="69">
        <f>SUM(J57,L57,N57,P57,R57,T57,V57,X57,Z57,AB57)</f>
        <v>348</v>
      </c>
      <c r="I57" s="72" t="s">
        <v>104</v>
      </c>
      <c r="J57" s="72" t="s">
        <v>104</v>
      </c>
      <c r="K57" s="72" t="s">
        <v>104</v>
      </c>
      <c r="L57" s="72" t="s">
        <v>104</v>
      </c>
      <c r="M57" s="72" t="s">
        <v>104</v>
      </c>
      <c r="N57" s="72" t="s">
        <v>104</v>
      </c>
      <c r="O57" s="72">
        <v>1</v>
      </c>
      <c r="P57" s="72">
        <v>7</v>
      </c>
      <c r="Q57" s="72">
        <v>1</v>
      </c>
      <c r="R57" s="72">
        <v>18</v>
      </c>
      <c r="S57" s="72">
        <v>1</v>
      </c>
      <c r="T57" s="72">
        <v>7</v>
      </c>
      <c r="U57" s="72" t="s">
        <v>104</v>
      </c>
      <c r="V57" s="72" t="s">
        <v>104</v>
      </c>
      <c r="W57" s="72" t="s">
        <v>104</v>
      </c>
      <c r="X57" s="72" t="s">
        <v>104</v>
      </c>
      <c r="Y57" s="72">
        <v>16</v>
      </c>
      <c r="Z57" s="72">
        <v>247</v>
      </c>
      <c r="AA57" s="72">
        <v>5</v>
      </c>
      <c r="AB57" s="72">
        <v>69</v>
      </c>
    </row>
    <row r="58" spans="1:28" ht="15" customHeight="1">
      <c r="A58" s="80"/>
      <c r="B58" s="67" t="s">
        <v>135</v>
      </c>
      <c r="C58" s="69">
        <f aca="true" t="shared" si="18" ref="C58:D62">SUM(E58,G58)</f>
        <v>18</v>
      </c>
      <c r="D58" s="69">
        <f t="shared" si="18"/>
        <v>169</v>
      </c>
      <c r="E58" s="72" t="s">
        <v>104</v>
      </c>
      <c r="F58" s="72" t="s">
        <v>104</v>
      </c>
      <c r="G58" s="69">
        <f aca="true" t="shared" si="19" ref="G58:H62">SUM(I58,K58,M58,O58,Q58,S58,U58,W58,Y58,AA58)</f>
        <v>18</v>
      </c>
      <c r="H58" s="69">
        <f t="shared" si="19"/>
        <v>169</v>
      </c>
      <c r="I58" s="72" t="s">
        <v>104</v>
      </c>
      <c r="J58" s="72" t="s">
        <v>104</v>
      </c>
      <c r="K58" s="72" t="s">
        <v>104</v>
      </c>
      <c r="L58" s="72" t="s">
        <v>104</v>
      </c>
      <c r="M58" s="72" t="s">
        <v>104</v>
      </c>
      <c r="N58" s="72" t="s">
        <v>104</v>
      </c>
      <c r="O58" s="72">
        <v>1</v>
      </c>
      <c r="P58" s="72">
        <v>7</v>
      </c>
      <c r="Q58" s="72">
        <v>1</v>
      </c>
      <c r="R58" s="72">
        <v>20</v>
      </c>
      <c r="S58" s="72">
        <v>1</v>
      </c>
      <c r="T58" s="72">
        <v>2</v>
      </c>
      <c r="U58" s="72" t="s">
        <v>104</v>
      </c>
      <c r="V58" s="72" t="s">
        <v>104</v>
      </c>
      <c r="W58" s="72" t="s">
        <v>104</v>
      </c>
      <c r="X58" s="72" t="s">
        <v>104</v>
      </c>
      <c r="Y58" s="72">
        <v>11</v>
      </c>
      <c r="Z58" s="72">
        <v>89</v>
      </c>
      <c r="AA58" s="72">
        <v>4</v>
      </c>
      <c r="AB58" s="72">
        <v>51</v>
      </c>
    </row>
    <row r="59" spans="1:28" ht="15" customHeight="1">
      <c r="A59" s="80"/>
      <c r="B59" s="67" t="s">
        <v>136</v>
      </c>
      <c r="C59" s="69">
        <f t="shared" si="18"/>
        <v>40</v>
      </c>
      <c r="D59" s="69">
        <f t="shared" si="18"/>
        <v>357</v>
      </c>
      <c r="E59" s="72" t="s">
        <v>104</v>
      </c>
      <c r="F59" s="72" t="s">
        <v>104</v>
      </c>
      <c r="G59" s="69">
        <f t="shared" si="19"/>
        <v>40</v>
      </c>
      <c r="H59" s="69">
        <f t="shared" si="19"/>
        <v>357</v>
      </c>
      <c r="I59" s="72" t="s">
        <v>104</v>
      </c>
      <c r="J59" s="72" t="s">
        <v>104</v>
      </c>
      <c r="K59" s="72" t="s">
        <v>104</v>
      </c>
      <c r="L59" s="72" t="s">
        <v>104</v>
      </c>
      <c r="M59" s="72" t="s">
        <v>104</v>
      </c>
      <c r="N59" s="72" t="s">
        <v>104</v>
      </c>
      <c r="O59" s="72">
        <v>1</v>
      </c>
      <c r="P59" s="72">
        <v>11</v>
      </c>
      <c r="Q59" s="72">
        <v>5</v>
      </c>
      <c r="R59" s="72">
        <v>31</v>
      </c>
      <c r="S59" s="72" t="s">
        <v>104</v>
      </c>
      <c r="T59" s="72" t="s">
        <v>104</v>
      </c>
      <c r="U59" s="72" t="s">
        <v>104</v>
      </c>
      <c r="V59" s="72" t="s">
        <v>104</v>
      </c>
      <c r="W59" s="72" t="s">
        <v>104</v>
      </c>
      <c r="X59" s="72" t="s">
        <v>104</v>
      </c>
      <c r="Y59" s="72">
        <v>25</v>
      </c>
      <c r="Z59" s="72">
        <v>199</v>
      </c>
      <c r="AA59" s="72">
        <v>9</v>
      </c>
      <c r="AB59" s="72">
        <v>116</v>
      </c>
    </row>
    <row r="60" spans="1:28" ht="15" customHeight="1">
      <c r="A60" s="80"/>
      <c r="B60" s="67" t="s">
        <v>137</v>
      </c>
      <c r="C60" s="69">
        <f t="shared" si="18"/>
        <v>30</v>
      </c>
      <c r="D60" s="69">
        <f t="shared" si="18"/>
        <v>294</v>
      </c>
      <c r="E60" s="72" t="s">
        <v>104</v>
      </c>
      <c r="F60" s="72" t="s">
        <v>104</v>
      </c>
      <c r="G60" s="69">
        <f t="shared" si="19"/>
        <v>30</v>
      </c>
      <c r="H60" s="69">
        <f t="shared" si="19"/>
        <v>294</v>
      </c>
      <c r="I60" s="72" t="s">
        <v>104</v>
      </c>
      <c r="J60" s="72" t="s">
        <v>104</v>
      </c>
      <c r="K60" s="72" t="s">
        <v>104</v>
      </c>
      <c r="L60" s="72" t="s">
        <v>104</v>
      </c>
      <c r="M60" s="72" t="s">
        <v>104</v>
      </c>
      <c r="N60" s="72" t="s">
        <v>104</v>
      </c>
      <c r="O60" s="72">
        <v>2</v>
      </c>
      <c r="P60" s="72">
        <v>9</v>
      </c>
      <c r="Q60" s="72">
        <v>3</v>
      </c>
      <c r="R60" s="72">
        <v>18</v>
      </c>
      <c r="S60" s="72" t="s">
        <v>104</v>
      </c>
      <c r="T60" s="72" t="s">
        <v>104</v>
      </c>
      <c r="U60" s="72" t="s">
        <v>104</v>
      </c>
      <c r="V60" s="72" t="s">
        <v>104</v>
      </c>
      <c r="W60" s="72" t="s">
        <v>104</v>
      </c>
      <c r="X60" s="72" t="s">
        <v>104</v>
      </c>
      <c r="Y60" s="72">
        <v>18</v>
      </c>
      <c r="Z60" s="72">
        <v>172</v>
      </c>
      <c r="AA60" s="72">
        <v>7</v>
      </c>
      <c r="AB60" s="72">
        <v>95</v>
      </c>
    </row>
    <row r="61" spans="1:28" ht="15" customHeight="1">
      <c r="A61" s="80"/>
      <c r="B61" s="67" t="s">
        <v>138</v>
      </c>
      <c r="C61" s="69">
        <f t="shared" si="18"/>
        <v>22</v>
      </c>
      <c r="D61" s="69">
        <f t="shared" si="18"/>
        <v>195</v>
      </c>
      <c r="E61" s="72" t="s">
        <v>104</v>
      </c>
      <c r="F61" s="72" t="s">
        <v>104</v>
      </c>
      <c r="G61" s="69">
        <f t="shared" si="19"/>
        <v>22</v>
      </c>
      <c r="H61" s="69">
        <f t="shared" si="19"/>
        <v>195</v>
      </c>
      <c r="I61" s="72" t="s">
        <v>104</v>
      </c>
      <c r="J61" s="72" t="s">
        <v>104</v>
      </c>
      <c r="K61" s="72" t="s">
        <v>104</v>
      </c>
      <c r="L61" s="72" t="s">
        <v>104</v>
      </c>
      <c r="M61" s="72" t="s">
        <v>104</v>
      </c>
      <c r="N61" s="72" t="s">
        <v>104</v>
      </c>
      <c r="O61" s="72">
        <v>1</v>
      </c>
      <c r="P61" s="72">
        <v>7</v>
      </c>
      <c r="Q61" s="72">
        <v>3</v>
      </c>
      <c r="R61" s="72">
        <v>18</v>
      </c>
      <c r="S61" s="72">
        <v>1</v>
      </c>
      <c r="T61" s="72">
        <v>5</v>
      </c>
      <c r="U61" s="72" t="s">
        <v>104</v>
      </c>
      <c r="V61" s="72" t="s">
        <v>104</v>
      </c>
      <c r="W61" s="72" t="s">
        <v>104</v>
      </c>
      <c r="X61" s="72" t="s">
        <v>104</v>
      </c>
      <c r="Y61" s="72">
        <v>11</v>
      </c>
      <c r="Z61" s="72">
        <v>79</v>
      </c>
      <c r="AA61" s="72">
        <v>6</v>
      </c>
      <c r="AB61" s="72">
        <v>86</v>
      </c>
    </row>
    <row r="62" spans="1:28" ht="15" customHeight="1">
      <c r="A62" s="80"/>
      <c r="B62" s="67" t="s">
        <v>139</v>
      </c>
      <c r="C62" s="69">
        <f t="shared" si="18"/>
        <v>22</v>
      </c>
      <c r="D62" s="69">
        <f t="shared" si="18"/>
        <v>231</v>
      </c>
      <c r="E62" s="72" t="s">
        <v>104</v>
      </c>
      <c r="F62" s="72" t="s">
        <v>104</v>
      </c>
      <c r="G62" s="69">
        <f t="shared" si="19"/>
        <v>22</v>
      </c>
      <c r="H62" s="69">
        <f t="shared" si="19"/>
        <v>231</v>
      </c>
      <c r="I62" s="72" t="s">
        <v>104</v>
      </c>
      <c r="J62" s="72" t="s">
        <v>104</v>
      </c>
      <c r="K62" s="72" t="s">
        <v>104</v>
      </c>
      <c r="L62" s="72" t="s">
        <v>104</v>
      </c>
      <c r="M62" s="72" t="s">
        <v>104</v>
      </c>
      <c r="N62" s="72" t="s">
        <v>104</v>
      </c>
      <c r="O62" s="72">
        <v>1</v>
      </c>
      <c r="P62" s="72">
        <v>6</v>
      </c>
      <c r="Q62" s="72">
        <v>2</v>
      </c>
      <c r="R62" s="72">
        <v>30</v>
      </c>
      <c r="S62" s="72">
        <v>1</v>
      </c>
      <c r="T62" s="72">
        <v>6</v>
      </c>
      <c r="U62" s="72" t="s">
        <v>104</v>
      </c>
      <c r="V62" s="72" t="s">
        <v>104</v>
      </c>
      <c r="W62" s="72" t="s">
        <v>104</v>
      </c>
      <c r="X62" s="72" t="s">
        <v>104</v>
      </c>
      <c r="Y62" s="72">
        <v>14</v>
      </c>
      <c r="Z62" s="72">
        <v>150</v>
      </c>
      <c r="AA62" s="72">
        <v>4</v>
      </c>
      <c r="AB62" s="72">
        <v>39</v>
      </c>
    </row>
    <row r="63" spans="1:28" ht="15" customHeight="1">
      <c r="A63" s="12"/>
      <c r="B63" s="67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s="21" customFormat="1" ht="15" customHeight="1">
      <c r="A64" s="223" t="s">
        <v>140</v>
      </c>
      <c r="B64" s="245"/>
      <c r="C64" s="19">
        <f>SUM(C65:C68)</f>
        <v>188</v>
      </c>
      <c r="D64" s="19">
        <f aca="true" t="shared" si="20" ref="D64:AB64">SUM(D65:D68)</f>
        <v>2468</v>
      </c>
      <c r="E64" s="19">
        <f t="shared" si="20"/>
        <v>0</v>
      </c>
      <c r="F64" s="19">
        <f t="shared" si="20"/>
        <v>0</v>
      </c>
      <c r="G64" s="19">
        <f t="shared" si="20"/>
        <v>188</v>
      </c>
      <c r="H64" s="19">
        <f t="shared" si="20"/>
        <v>2468</v>
      </c>
      <c r="I64" s="23" t="s">
        <v>104</v>
      </c>
      <c r="J64" s="23" t="s">
        <v>104</v>
      </c>
      <c r="K64" s="23" t="s">
        <v>104</v>
      </c>
      <c r="L64" s="23" t="s">
        <v>104</v>
      </c>
      <c r="M64" s="23" t="s">
        <v>104</v>
      </c>
      <c r="N64" s="23" t="s">
        <v>104</v>
      </c>
      <c r="O64" s="19">
        <f t="shared" si="20"/>
        <v>6</v>
      </c>
      <c r="P64" s="19">
        <f t="shared" si="20"/>
        <v>40</v>
      </c>
      <c r="Q64" s="19">
        <f t="shared" si="20"/>
        <v>18</v>
      </c>
      <c r="R64" s="19">
        <f t="shared" si="20"/>
        <v>192</v>
      </c>
      <c r="S64" s="19">
        <f t="shared" si="20"/>
        <v>3</v>
      </c>
      <c r="T64" s="19">
        <f t="shared" si="20"/>
        <v>21</v>
      </c>
      <c r="U64" s="23" t="s">
        <v>104</v>
      </c>
      <c r="V64" s="23" t="s">
        <v>104</v>
      </c>
      <c r="W64" s="23" t="s">
        <v>104</v>
      </c>
      <c r="X64" s="23" t="s">
        <v>104</v>
      </c>
      <c r="Y64" s="19">
        <f t="shared" si="20"/>
        <v>114</v>
      </c>
      <c r="Z64" s="19">
        <f t="shared" si="20"/>
        <v>1535</v>
      </c>
      <c r="AA64" s="19">
        <f t="shared" si="20"/>
        <v>47</v>
      </c>
      <c r="AB64" s="19">
        <f t="shared" si="20"/>
        <v>680</v>
      </c>
    </row>
    <row r="65" spans="1:28" ht="15" customHeight="1">
      <c r="A65" s="80"/>
      <c r="B65" s="67" t="s">
        <v>141</v>
      </c>
      <c r="C65" s="69">
        <f>SUM(E65,G65)</f>
        <v>53</v>
      </c>
      <c r="D65" s="69">
        <f>SUM(F65,H65)</f>
        <v>833</v>
      </c>
      <c r="E65" s="72" t="s">
        <v>104</v>
      </c>
      <c r="F65" s="72" t="s">
        <v>104</v>
      </c>
      <c r="G65" s="69">
        <f>SUM(I65,K65,M65,O65,Q65,S65,U65,W65,Y65,AA65)</f>
        <v>53</v>
      </c>
      <c r="H65" s="69">
        <f>SUM(J65,L65,N65,P65,R65,T65,V65,X65,Z65,AB65)</f>
        <v>833</v>
      </c>
      <c r="I65" s="72" t="s">
        <v>104</v>
      </c>
      <c r="J65" s="72" t="s">
        <v>104</v>
      </c>
      <c r="K65" s="72" t="s">
        <v>104</v>
      </c>
      <c r="L65" s="72" t="s">
        <v>104</v>
      </c>
      <c r="M65" s="72" t="s">
        <v>104</v>
      </c>
      <c r="N65" s="72" t="s">
        <v>104</v>
      </c>
      <c r="O65" s="72">
        <v>1</v>
      </c>
      <c r="P65" s="72">
        <v>13</v>
      </c>
      <c r="Q65" s="72">
        <v>5</v>
      </c>
      <c r="R65" s="72">
        <v>63</v>
      </c>
      <c r="S65" s="72">
        <v>2</v>
      </c>
      <c r="T65" s="72">
        <v>10</v>
      </c>
      <c r="U65" s="72" t="s">
        <v>104</v>
      </c>
      <c r="V65" s="72" t="s">
        <v>104</v>
      </c>
      <c r="W65" s="72" t="s">
        <v>104</v>
      </c>
      <c r="X65" s="72" t="s">
        <v>104</v>
      </c>
      <c r="Y65" s="72">
        <v>30</v>
      </c>
      <c r="Z65" s="72">
        <v>524</v>
      </c>
      <c r="AA65" s="72">
        <v>15</v>
      </c>
      <c r="AB65" s="72">
        <v>223</v>
      </c>
    </row>
    <row r="66" spans="1:28" ht="15" customHeight="1">
      <c r="A66" s="80"/>
      <c r="B66" s="67" t="s">
        <v>142</v>
      </c>
      <c r="C66" s="69">
        <f aca="true" t="shared" si="21" ref="C66:D68">SUM(E66,G66)</f>
        <v>43</v>
      </c>
      <c r="D66" s="69">
        <f t="shared" si="21"/>
        <v>440</v>
      </c>
      <c r="E66" s="72" t="s">
        <v>104</v>
      </c>
      <c r="F66" s="72" t="s">
        <v>104</v>
      </c>
      <c r="G66" s="69">
        <f aca="true" t="shared" si="22" ref="G66:H68">SUM(I66,K66,M66,O66,Q66,S66,U66,W66,Y66,AA66)</f>
        <v>43</v>
      </c>
      <c r="H66" s="69">
        <f t="shared" si="22"/>
        <v>440</v>
      </c>
      <c r="I66" s="72" t="s">
        <v>104</v>
      </c>
      <c r="J66" s="72" t="s">
        <v>104</v>
      </c>
      <c r="K66" s="72" t="s">
        <v>104</v>
      </c>
      <c r="L66" s="72" t="s">
        <v>104</v>
      </c>
      <c r="M66" s="72" t="s">
        <v>104</v>
      </c>
      <c r="N66" s="72" t="s">
        <v>104</v>
      </c>
      <c r="O66" s="72">
        <v>2</v>
      </c>
      <c r="P66" s="72">
        <v>12</v>
      </c>
      <c r="Q66" s="72">
        <v>7</v>
      </c>
      <c r="R66" s="72">
        <v>64</v>
      </c>
      <c r="S66" s="72">
        <v>1</v>
      </c>
      <c r="T66" s="72">
        <v>11</v>
      </c>
      <c r="U66" s="72" t="s">
        <v>104</v>
      </c>
      <c r="V66" s="72" t="s">
        <v>104</v>
      </c>
      <c r="W66" s="72" t="s">
        <v>104</v>
      </c>
      <c r="X66" s="72" t="s">
        <v>104</v>
      </c>
      <c r="Y66" s="72">
        <v>22</v>
      </c>
      <c r="Z66" s="72">
        <v>214</v>
      </c>
      <c r="AA66" s="72">
        <v>11</v>
      </c>
      <c r="AB66" s="72">
        <v>139</v>
      </c>
    </row>
    <row r="67" spans="1:28" ht="15" customHeight="1">
      <c r="A67" s="80"/>
      <c r="B67" s="67" t="s">
        <v>143</v>
      </c>
      <c r="C67" s="69">
        <f t="shared" si="21"/>
        <v>63</v>
      </c>
      <c r="D67" s="69">
        <f t="shared" si="21"/>
        <v>877</v>
      </c>
      <c r="E67" s="72" t="s">
        <v>104</v>
      </c>
      <c r="F67" s="72" t="s">
        <v>104</v>
      </c>
      <c r="G67" s="69">
        <f t="shared" si="22"/>
        <v>63</v>
      </c>
      <c r="H67" s="69">
        <f t="shared" si="22"/>
        <v>877</v>
      </c>
      <c r="I67" s="72" t="s">
        <v>104</v>
      </c>
      <c r="J67" s="72" t="s">
        <v>104</v>
      </c>
      <c r="K67" s="72" t="s">
        <v>104</v>
      </c>
      <c r="L67" s="72" t="s">
        <v>104</v>
      </c>
      <c r="M67" s="72" t="s">
        <v>104</v>
      </c>
      <c r="N67" s="72" t="s">
        <v>104</v>
      </c>
      <c r="O67" s="72">
        <v>2</v>
      </c>
      <c r="P67" s="72">
        <v>14</v>
      </c>
      <c r="Q67" s="72">
        <v>5</v>
      </c>
      <c r="R67" s="72">
        <v>47</v>
      </c>
      <c r="S67" s="72" t="s">
        <v>104</v>
      </c>
      <c r="T67" s="72" t="s">
        <v>104</v>
      </c>
      <c r="U67" s="72" t="s">
        <v>104</v>
      </c>
      <c r="V67" s="72" t="s">
        <v>104</v>
      </c>
      <c r="W67" s="72" t="s">
        <v>104</v>
      </c>
      <c r="X67" s="72" t="s">
        <v>104</v>
      </c>
      <c r="Y67" s="72">
        <v>42</v>
      </c>
      <c r="Z67" s="72">
        <v>596</v>
      </c>
      <c r="AA67" s="72">
        <v>14</v>
      </c>
      <c r="AB67" s="72">
        <v>220</v>
      </c>
    </row>
    <row r="68" spans="1:28" ht="15" customHeight="1">
      <c r="A68" s="80"/>
      <c r="B68" s="67" t="s">
        <v>144</v>
      </c>
      <c r="C68" s="69">
        <f t="shared" si="21"/>
        <v>29</v>
      </c>
      <c r="D68" s="69">
        <f t="shared" si="21"/>
        <v>318</v>
      </c>
      <c r="E68" s="72" t="s">
        <v>104</v>
      </c>
      <c r="F68" s="72" t="s">
        <v>104</v>
      </c>
      <c r="G68" s="69">
        <f t="shared" si="22"/>
        <v>29</v>
      </c>
      <c r="H68" s="69">
        <f t="shared" si="22"/>
        <v>318</v>
      </c>
      <c r="I68" s="72" t="s">
        <v>104</v>
      </c>
      <c r="J68" s="72" t="s">
        <v>104</v>
      </c>
      <c r="K68" s="72" t="s">
        <v>104</v>
      </c>
      <c r="L68" s="72" t="s">
        <v>104</v>
      </c>
      <c r="M68" s="72" t="s">
        <v>104</v>
      </c>
      <c r="N68" s="72" t="s">
        <v>104</v>
      </c>
      <c r="O68" s="72">
        <v>1</v>
      </c>
      <c r="P68" s="72">
        <v>1</v>
      </c>
      <c r="Q68" s="72">
        <v>1</v>
      </c>
      <c r="R68" s="72">
        <v>18</v>
      </c>
      <c r="S68" s="72" t="s">
        <v>104</v>
      </c>
      <c r="T68" s="72" t="s">
        <v>104</v>
      </c>
      <c r="U68" s="72" t="s">
        <v>104</v>
      </c>
      <c r="V68" s="72" t="s">
        <v>104</v>
      </c>
      <c r="W68" s="72" t="s">
        <v>104</v>
      </c>
      <c r="X68" s="72" t="s">
        <v>104</v>
      </c>
      <c r="Y68" s="72">
        <v>20</v>
      </c>
      <c r="Z68" s="72">
        <v>201</v>
      </c>
      <c r="AA68" s="72">
        <v>7</v>
      </c>
      <c r="AB68" s="72">
        <v>98</v>
      </c>
    </row>
    <row r="69" spans="1:28" ht="15" customHeight="1">
      <c r="A69" s="12"/>
      <c r="B69" s="67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s="21" customFormat="1" ht="15" customHeight="1">
      <c r="A70" s="223" t="s">
        <v>145</v>
      </c>
      <c r="B70" s="245"/>
      <c r="C70" s="19">
        <f>SUM(C71)</f>
        <v>43</v>
      </c>
      <c r="D70" s="19">
        <f aca="true" t="shared" si="23" ref="D70:AB70">SUM(D71)</f>
        <v>385</v>
      </c>
      <c r="E70" s="19">
        <f t="shared" si="23"/>
        <v>1</v>
      </c>
      <c r="F70" s="19">
        <f t="shared" si="23"/>
        <v>20</v>
      </c>
      <c r="G70" s="19">
        <f t="shared" si="23"/>
        <v>42</v>
      </c>
      <c r="H70" s="19">
        <f t="shared" si="23"/>
        <v>365</v>
      </c>
      <c r="I70" s="23" t="s">
        <v>104</v>
      </c>
      <c r="J70" s="23" t="s">
        <v>104</v>
      </c>
      <c r="K70" s="23" t="s">
        <v>104</v>
      </c>
      <c r="L70" s="23" t="s">
        <v>104</v>
      </c>
      <c r="M70" s="23" t="s">
        <v>104</v>
      </c>
      <c r="N70" s="23" t="s">
        <v>104</v>
      </c>
      <c r="O70" s="19">
        <f t="shared" si="23"/>
        <v>2</v>
      </c>
      <c r="P70" s="19">
        <f t="shared" si="23"/>
        <v>8</v>
      </c>
      <c r="Q70" s="19">
        <f t="shared" si="23"/>
        <v>3</v>
      </c>
      <c r="R70" s="19">
        <f t="shared" si="23"/>
        <v>41</v>
      </c>
      <c r="S70" s="23" t="s">
        <v>104</v>
      </c>
      <c r="T70" s="23" t="s">
        <v>104</v>
      </c>
      <c r="U70" s="23" t="s">
        <v>104</v>
      </c>
      <c r="V70" s="23" t="s">
        <v>104</v>
      </c>
      <c r="W70" s="23" t="s">
        <v>104</v>
      </c>
      <c r="X70" s="23" t="s">
        <v>104</v>
      </c>
      <c r="Y70" s="19">
        <f t="shared" si="23"/>
        <v>27</v>
      </c>
      <c r="Z70" s="19">
        <f t="shared" si="23"/>
        <v>183</v>
      </c>
      <c r="AA70" s="19">
        <f t="shared" si="23"/>
        <v>10</v>
      </c>
      <c r="AB70" s="19">
        <f t="shared" si="23"/>
        <v>133</v>
      </c>
    </row>
    <row r="71" spans="1:28" ht="15" customHeight="1">
      <c r="A71" s="81"/>
      <c r="B71" s="71" t="s">
        <v>146</v>
      </c>
      <c r="C71" s="127">
        <f>SUM(E71,G71)</f>
        <v>43</v>
      </c>
      <c r="D71" s="128">
        <f>SUM(F71,H71)</f>
        <v>385</v>
      </c>
      <c r="E71" s="73">
        <v>1</v>
      </c>
      <c r="F71" s="73">
        <v>20</v>
      </c>
      <c r="G71" s="128">
        <f>SUM(I71,K71,M71,O71,Q71,S71,U71,W71,Y71,AA71)</f>
        <v>42</v>
      </c>
      <c r="H71" s="128">
        <f>SUM(J71,L71,N71,P71,R71,T71,V71,X71,Z71,AB71)</f>
        <v>365</v>
      </c>
      <c r="I71" s="73" t="s">
        <v>104</v>
      </c>
      <c r="J71" s="73" t="s">
        <v>104</v>
      </c>
      <c r="K71" s="73" t="s">
        <v>104</v>
      </c>
      <c r="L71" s="73" t="s">
        <v>104</v>
      </c>
      <c r="M71" s="73" t="s">
        <v>104</v>
      </c>
      <c r="N71" s="73" t="s">
        <v>104</v>
      </c>
      <c r="O71" s="73">
        <v>2</v>
      </c>
      <c r="P71" s="73">
        <v>8</v>
      </c>
      <c r="Q71" s="73">
        <v>3</v>
      </c>
      <c r="R71" s="73">
        <v>41</v>
      </c>
      <c r="S71" s="73" t="s">
        <v>104</v>
      </c>
      <c r="T71" s="73" t="s">
        <v>104</v>
      </c>
      <c r="U71" s="73" t="s">
        <v>104</v>
      </c>
      <c r="V71" s="73" t="s">
        <v>104</v>
      </c>
      <c r="W71" s="73" t="s">
        <v>104</v>
      </c>
      <c r="X71" s="73" t="s">
        <v>104</v>
      </c>
      <c r="Y71" s="73">
        <v>27</v>
      </c>
      <c r="Z71" s="73">
        <v>183</v>
      </c>
      <c r="AA71" s="73">
        <v>10</v>
      </c>
      <c r="AB71" s="73">
        <v>133</v>
      </c>
    </row>
    <row r="72" ht="15" customHeight="1">
      <c r="A72" s="32" t="s">
        <v>248</v>
      </c>
    </row>
    <row r="73" ht="15" customHeight="1">
      <c r="A73" s="32" t="s">
        <v>227</v>
      </c>
    </row>
  </sheetData>
  <sheetProtection/>
  <mergeCells count="63">
    <mergeCell ref="AA5:AB5"/>
    <mergeCell ref="AA6:AB6"/>
    <mergeCell ref="A64:B64"/>
    <mergeCell ref="A70:B70"/>
    <mergeCell ref="AA7:AA8"/>
    <mergeCell ref="AB7:AB8"/>
    <mergeCell ref="A12:B12"/>
    <mergeCell ref="A22:B22"/>
    <mergeCell ref="A5:B8"/>
    <mergeCell ref="C5:D6"/>
    <mergeCell ref="C7:C8"/>
    <mergeCell ref="D7:D8"/>
    <mergeCell ref="A21:B21"/>
    <mergeCell ref="A16:B16"/>
    <mergeCell ref="A17:B17"/>
    <mergeCell ref="A18:B18"/>
    <mergeCell ref="A19:B19"/>
    <mergeCell ref="U7:U8"/>
    <mergeCell ref="L7:L8"/>
    <mergeCell ref="M7:M8"/>
    <mergeCell ref="N7:N8"/>
    <mergeCell ref="A33:B33"/>
    <mergeCell ref="A43:B43"/>
    <mergeCell ref="K7:K8"/>
    <mergeCell ref="J7:J8"/>
    <mergeCell ref="A24:B24"/>
    <mergeCell ref="A27:B27"/>
    <mergeCell ref="A50:B50"/>
    <mergeCell ref="A56:B56"/>
    <mergeCell ref="A10:B10"/>
    <mergeCell ref="A20:B20"/>
    <mergeCell ref="A11:B11"/>
    <mergeCell ref="A14:B14"/>
    <mergeCell ref="A15:B15"/>
    <mergeCell ref="E5:F6"/>
    <mergeCell ref="G5:H6"/>
    <mergeCell ref="I5:J6"/>
    <mergeCell ref="K5:L6"/>
    <mergeCell ref="E7:E8"/>
    <mergeCell ref="F7:F8"/>
    <mergeCell ref="G7:G8"/>
    <mergeCell ref="H7:H8"/>
    <mergeCell ref="I7:I8"/>
    <mergeCell ref="Z7:Z8"/>
    <mergeCell ref="M5:N6"/>
    <mergeCell ref="O5:P6"/>
    <mergeCell ref="W5:X6"/>
    <mergeCell ref="Y5:Z6"/>
    <mergeCell ref="S5:T6"/>
    <mergeCell ref="Y7:Y8"/>
    <mergeCell ref="U5:V6"/>
    <mergeCell ref="Q5:R6"/>
    <mergeCell ref="T7:T8"/>
    <mergeCell ref="A2:AB2"/>
    <mergeCell ref="A3:AB3"/>
    <mergeCell ref="O7:O8"/>
    <mergeCell ref="P7:P8"/>
    <mergeCell ref="Q7:Q8"/>
    <mergeCell ref="R7:R8"/>
    <mergeCell ref="S7:S8"/>
    <mergeCell ref="V7:V8"/>
    <mergeCell ref="W7:W8"/>
    <mergeCell ref="X7:X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47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2" width="2.09765625" style="2" customWidth="1"/>
    <col min="3" max="3" width="40.59765625" style="2" customWidth="1"/>
    <col min="4" max="4" width="8.59765625" style="2" customWidth="1"/>
    <col min="5" max="5" width="10" style="2" customWidth="1"/>
    <col min="6" max="10" width="8.59765625" style="2" customWidth="1"/>
    <col min="11" max="11" width="10" style="2" customWidth="1"/>
    <col min="12" max="19" width="8.59765625" style="2" customWidth="1"/>
    <col min="20" max="20" width="10.3984375" style="2" customWidth="1"/>
    <col min="21" max="16384" width="10.59765625" style="2" customWidth="1"/>
  </cols>
  <sheetData>
    <row r="1" spans="1:20" s="82" customFormat="1" ht="19.5" customHeight="1">
      <c r="A1" s="14" t="s">
        <v>153</v>
      </c>
      <c r="T1" s="15" t="s">
        <v>154</v>
      </c>
    </row>
    <row r="2" spans="1:20" ht="19.5" customHeight="1">
      <c r="A2" s="285" t="s">
        <v>296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6"/>
    </row>
    <row r="3" spans="2:19" ht="18" customHeight="1" thickBot="1">
      <c r="B3" s="83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20" ht="22.5" customHeight="1">
      <c r="A4" s="272" t="s">
        <v>265</v>
      </c>
      <c r="B4" s="272"/>
      <c r="C4" s="273"/>
      <c r="D4" s="265" t="s">
        <v>252</v>
      </c>
      <c r="E4" s="269"/>
      <c r="F4" s="278" t="s">
        <v>287</v>
      </c>
      <c r="G4" s="269"/>
      <c r="H4" s="265" t="s">
        <v>288</v>
      </c>
      <c r="I4" s="269"/>
      <c r="J4" s="265" t="s">
        <v>289</v>
      </c>
      <c r="K4" s="269"/>
      <c r="L4" s="265" t="s">
        <v>290</v>
      </c>
      <c r="M4" s="269"/>
      <c r="N4" s="265" t="s">
        <v>291</v>
      </c>
      <c r="O4" s="269"/>
      <c r="P4" s="265" t="s">
        <v>292</v>
      </c>
      <c r="Q4" s="269"/>
      <c r="R4" s="265" t="s">
        <v>253</v>
      </c>
      <c r="S4" s="266"/>
      <c r="T4" s="118" t="s">
        <v>293</v>
      </c>
    </row>
    <row r="5" spans="1:20" ht="16.5" customHeight="1">
      <c r="A5" s="274"/>
      <c r="B5" s="274"/>
      <c r="C5" s="275"/>
      <c r="D5" s="267" t="s">
        <v>155</v>
      </c>
      <c r="E5" s="267" t="s">
        <v>150</v>
      </c>
      <c r="F5" s="267" t="s">
        <v>155</v>
      </c>
      <c r="G5" s="267" t="s">
        <v>150</v>
      </c>
      <c r="H5" s="267" t="s">
        <v>155</v>
      </c>
      <c r="I5" s="267" t="s">
        <v>150</v>
      </c>
      <c r="J5" s="267" t="s">
        <v>155</v>
      </c>
      <c r="K5" s="267" t="s">
        <v>150</v>
      </c>
      <c r="L5" s="267" t="s">
        <v>155</v>
      </c>
      <c r="M5" s="267" t="s">
        <v>150</v>
      </c>
      <c r="N5" s="267" t="s">
        <v>155</v>
      </c>
      <c r="O5" s="267" t="s">
        <v>150</v>
      </c>
      <c r="P5" s="267" t="s">
        <v>155</v>
      </c>
      <c r="Q5" s="267" t="s">
        <v>150</v>
      </c>
      <c r="R5" s="267" t="s">
        <v>155</v>
      </c>
      <c r="S5" s="270" t="s">
        <v>150</v>
      </c>
      <c r="T5" s="270" t="s">
        <v>155</v>
      </c>
    </row>
    <row r="6" spans="1:20" ht="16.5" customHeight="1">
      <c r="A6" s="276"/>
      <c r="B6" s="276"/>
      <c r="C6" s="27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71"/>
      <c r="T6" s="271"/>
    </row>
    <row r="7" spans="1:19" ht="19.5" customHeight="1">
      <c r="A7" s="85"/>
      <c r="B7" s="85"/>
      <c r="C7" s="117"/>
      <c r="E7" s="86" t="s">
        <v>95</v>
      </c>
      <c r="F7" s="87"/>
      <c r="G7" s="86" t="s">
        <v>95</v>
      </c>
      <c r="H7" s="87"/>
      <c r="I7" s="86" t="s">
        <v>95</v>
      </c>
      <c r="J7" s="87"/>
      <c r="K7" s="86" t="s">
        <v>95</v>
      </c>
      <c r="L7" s="86"/>
      <c r="M7" s="110" t="s">
        <v>270</v>
      </c>
      <c r="N7" s="87"/>
      <c r="O7" s="86" t="s">
        <v>95</v>
      </c>
      <c r="P7" s="87"/>
      <c r="Q7" s="86" t="s">
        <v>95</v>
      </c>
      <c r="R7" s="87"/>
      <c r="S7" s="86" t="s">
        <v>95</v>
      </c>
    </row>
    <row r="8" spans="1:39" s="88" customFormat="1" ht="19.5" customHeight="1">
      <c r="A8" s="235" t="s">
        <v>286</v>
      </c>
      <c r="B8" s="283"/>
      <c r="C8" s="284"/>
      <c r="D8" s="129">
        <f>SUM(F8,H8,J8,L8,N8,P8,R8,T8)</f>
        <v>75709</v>
      </c>
      <c r="E8" s="129">
        <f>SUM(G8,I8,K8,M8,O8,Q8,S8)</f>
        <v>584077</v>
      </c>
      <c r="F8" s="86">
        <v>49642</v>
      </c>
      <c r="G8" s="86">
        <v>107071</v>
      </c>
      <c r="H8" s="86">
        <v>13533</v>
      </c>
      <c r="I8" s="86">
        <v>88223</v>
      </c>
      <c r="J8" s="86">
        <v>9470</v>
      </c>
      <c r="K8" s="86">
        <v>148748</v>
      </c>
      <c r="L8" s="86">
        <v>1544</v>
      </c>
      <c r="M8" s="86">
        <v>57699</v>
      </c>
      <c r="N8" s="86">
        <v>990</v>
      </c>
      <c r="O8" s="86">
        <v>67261</v>
      </c>
      <c r="P8" s="86">
        <v>450</v>
      </c>
      <c r="Q8" s="86">
        <v>71096</v>
      </c>
      <c r="R8" s="86">
        <v>80</v>
      </c>
      <c r="S8" s="86">
        <v>43979</v>
      </c>
      <c r="T8" s="89" t="s">
        <v>300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234" s="19" customFormat="1" ht="19.5" customHeight="1">
      <c r="A9" s="289">
        <v>13</v>
      </c>
      <c r="B9" s="290"/>
      <c r="C9" s="291"/>
      <c r="D9" s="99">
        <f>SUM(D12,D17)</f>
        <v>69983</v>
      </c>
      <c r="E9" s="99">
        <f aca="true" t="shared" si="0" ref="E9:T9">SUM(E12,E17)</f>
        <v>541965</v>
      </c>
      <c r="F9" s="99">
        <f t="shared" si="0"/>
        <v>45145</v>
      </c>
      <c r="G9" s="99">
        <f t="shared" si="0"/>
        <v>97630</v>
      </c>
      <c r="H9" s="99">
        <f t="shared" si="0"/>
        <v>12921</v>
      </c>
      <c r="I9" s="99">
        <f t="shared" si="0"/>
        <v>84087</v>
      </c>
      <c r="J9" s="99">
        <f t="shared" si="0"/>
        <v>9058</v>
      </c>
      <c r="K9" s="99">
        <f t="shared" si="0"/>
        <v>143887</v>
      </c>
      <c r="L9" s="99">
        <f t="shared" si="0"/>
        <v>1434</v>
      </c>
      <c r="M9" s="99">
        <f t="shared" si="0"/>
        <v>53684</v>
      </c>
      <c r="N9" s="99">
        <f t="shared" si="0"/>
        <v>884</v>
      </c>
      <c r="O9" s="99">
        <f t="shared" si="0"/>
        <v>60648</v>
      </c>
      <c r="P9" s="99">
        <f t="shared" si="0"/>
        <v>403</v>
      </c>
      <c r="Q9" s="99">
        <f t="shared" si="0"/>
        <v>63706</v>
      </c>
      <c r="R9" s="99">
        <f t="shared" si="0"/>
        <v>77</v>
      </c>
      <c r="S9" s="99">
        <f t="shared" si="0"/>
        <v>38323</v>
      </c>
      <c r="T9" s="99">
        <f t="shared" si="0"/>
        <v>61</v>
      </c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</row>
    <row r="10" spans="1:234" ht="19.5" customHeight="1">
      <c r="A10" s="281" t="s">
        <v>274</v>
      </c>
      <c r="B10" s="281"/>
      <c r="C10" s="282"/>
      <c r="D10" s="130">
        <f>100*(D9-D8)/D8</f>
        <v>-7.563169504286148</v>
      </c>
      <c r="E10" s="130">
        <f aca="true" t="shared" si="1" ref="E10:S10">100*(E9-E8)/E8</f>
        <v>-7.210008269457623</v>
      </c>
      <c r="F10" s="130">
        <f t="shared" si="1"/>
        <v>-9.058861447967447</v>
      </c>
      <c r="G10" s="130">
        <f t="shared" si="1"/>
        <v>-8.817513612462758</v>
      </c>
      <c r="H10" s="130">
        <f t="shared" si="1"/>
        <v>-4.522278873863888</v>
      </c>
      <c r="I10" s="130">
        <f t="shared" si="1"/>
        <v>-4.68811987803634</v>
      </c>
      <c r="J10" s="130">
        <f t="shared" si="1"/>
        <v>-4.350580781414995</v>
      </c>
      <c r="K10" s="130">
        <f t="shared" si="1"/>
        <v>-3.2679430983946003</v>
      </c>
      <c r="L10" s="130">
        <f t="shared" si="1"/>
        <v>-7.124352331606218</v>
      </c>
      <c r="M10" s="130">
        <f t="shared" si="1"/>
        <v>-6.958526144300595</v>
      </c>
      <c r="N10" s="130">
        <f t="shared" si="1"/>
        <v>-10.707070707070708</v>
      </c>
      <c r="O10" s="130">
        <f t="shared" si="1"/>
        <v>-9.831849065580352</v>
      </c>
      <c r="P10" s="130">
        <f t="shared" si="1"/>
        <v>-10.444444444444445</v>
      </c>
      <c r="Q10" s="130">
        <f t="shared" si="1"/>
        <v>-10.394396309215708</v>
      </c>
      <c r="R10" s="130">
        <f t="shared" si="1"/>
        <v>-3.75</v>
      </c>
      <c r="S10" s="130">
        <f t="shared" si="1"/>
        <v>-12.860683508037928</v>
      </c>
      <c r="T10" s="89" t="s">
        <v>300</v>
      </c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</row>
    <row r="11" spans="1:234" s="88" customFormat="1" ht="19.5" customHeight="1">
      <c r="A11" s="85"/>
      <c r="B11" s="287"/>
      <c r="C11" s="28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</row>
    <row r="12" spans="1:20" s="19" customFormat="1" ht="19.5" customHeight="1">
      <c r="A12" s="279" t="s">
        <v>15</v>
      </c>
      <c r="B12" s="279"/>
      <c r="C12" s="280"/>
      <c r="D12" s="99">
        <f>SUM(D13:D15)</f>
        <v>233</v>
      </c>
      <c r="E12" s="99">
        <f>SUM(E13:E15)</f>
        <v>2601</v>
      </c>
      <c r="F12" s="99">
        <f>SUM(F13:F15)</f>
        <v>74</v>
      </c>
      <c r="G12" s="99">
        <f aca="true" t="shared" si="2" ref="G12:T12">SUM(G13:G15)</f>
        <v>167</v>
      </c>
      <c r="H12" s="99">
        <f t="shared" si="2"/>
        <v>70</v>
      </c>
      <c r="I12" s="99">
        <f t="shared" si="2"/>
        <v>473</v>
      </c>
      <c r="J12" s="99">
        <f t="shared" si="2"/>
        <v>75</v>
      </c>
      <c r="K12" s="99">
        <f t="shared" si="2"/>
        <v>1187</v>
      </c>
      <c r="L12" s="99">
        <f t="shared" si="2"/>
        <v>7</v>
      </c>
      <c r="M12" s="99">
        <f t="shared" si="2"/>
        <v>263</v>
      </c>
      <c r="N12" s="99">
        <f t="shared" si="2"/>
        <v>4</v>
      </c>
      <c r="O12" s="99">
        <f t="shared" si="2"/>
        <v>302</v>
      </c>
      <c r="P12" s="99">
        <f t="shared" si="2"/>
        <v>2</v>
      </c>
      <c r="Q12" s="99">
        <f t="shared" si="2"/>
        <v>209</v>
      </c>
      <c r="R12" s="97" t="s">
        <v>104</v>
      </c>
      <c r="S12" s="97" t="s">
        <v>104</v>
      </c>
      <c r="T12" s="99">
        <f t="shared" si="2"/>
        <v>1</v>
      </c>
    </row>
    <row r="13" spans="1:20" s="19" customFormat="1" ht="19.5" customHeight="1">
      <c r="A13" s="98" t="s">
        <v>156</v>
      </c>
      <c r="B13" s="279" t="s">
        <v>157</v>
      </c>
      <c r="C13" s="280"/>
      <c r="D13" s="99">
        <f>SUM(F13,H13,J13,L13,N13,P13,R13,T13)</f>
        <v>136</v>
      </c>
      <c r="E13" s="99">
        <f>SUM(G13,I13,K13,M13,O13,Q13,S13)</f>
        <v>1122</v>
      </c>
      <c r="F13" s="97">
        <v>53</v>
      </c>
      <c r="G13" s="97">
        <v>121</v>
      </c>
      <c r="H13" s="97">
        <v>45</v>
      </c>
      <c r="I13" s="97">
        <v>289</v>
      </c>
      <c r="J13" s="97">
        <v>32</v>
      </c>
      <c r="K13" s="97">
        <v>459</v>
      </c>
      <c r="L13" s="97">
        <v>4</v>
      </c>
      <c r="M13" s="97">
        <v>151</v>
      </c>
      <c r="N13" s="97" t="s">
        <v>104</v>
      </c>
      <c r="O13" s="97" t="s">
        <v>104</v>
      </c>
      <c r="P13" s="97">
        <v>1</v>
      </c>
      <c r="Q13" s="97">
        <v>102</v>
      </c>
      <c r="R13" s="97" t="s">
        <v>104</v>
      </c>
      <c r="S13" s="97" t="s">
        <v>104</v>
      </c>
      <c r="T13" s="97">
        <v>1</v>
      </c>
    </row>
    <row r="14" spans="1:20" s="19" customFormat="1" ht="19.5" customHeight="1">
      <c r="A14" s="98"/>
      <c r="B14" s="279" t="s">
        <v>158</v>
      </c>
      <c r="C14" s="280"/>
      <c r="D14" s="99">
        <f>SUM(F14,H14,J14,L14,N14,P14,R14,T14)</f>
        <v>38</v>
      </c>
      <c r="E14" s="99">
        <f>SUM(G14,I14,K14,M14,O14,Q14,S14)</f>
        <v>329</v>
      </c>
      <c r="F14" s="97">
        <v>16</v>
      </c>
      <c r="G14" s="97">
        <v>34</v>
      </c>
      <c r="H14" s="97">
        <v>7</v>
      </c>
      <c r="I14" s="97">
        <v>48</v>
      </c>
      <c r="J14" s="97">
        <v>15</v>
      </c>
      <c r="K14" s="97">
        <v>247</v>
      </c>
      <c r="L14" s="97" t="s">
        <v>104</v>
      </c>
      <c r="M14" s="97" t="s">
        <v>104</v>
      </c>
      <c r="N14" s="97" t="s">
        <v>104</v>
      </c>
      <c r="O14" s="97" t="s">
        <v>104</v>
      </c>
      <c r="P14" s="97" t="s">
        <v>104</v>
      </c>
      <c r="Q14" s="97" t="s">
        <v>104</v>
      </c>
      <c r="R14" s="97" t="s">
        <v>104</v>
      </c>
      <c r="S14" s="97" t="s">
        <v>104</v>
      </c>
      <c r="T14" s="97" t="s">
        <v>104</v>
      </c>
    </row>
    <row r="15" spans="1:20" s="19" customFormat="1" ht="19.5" customHeight="1">
      <c r="A15" s="98"/>
      <c r="B15" s="279" t="s">
        <v>159</v>
      </c>
      <c r="C15" s="280"/>
      <c r="D15" s="99">
        <f>SUM(F15,H15,J15,L15,N15,P15,R15,T15)</f>
        <v>59</v>
      </c>
      <c r="E15" s="99">
        <f>SUM(G15,I15,K15,M15,O15,Q15,S15)</f>
        <v>1150</v>
      </c>
      <c r="F15" s="97">
        <v>5</v>
      </c>
      <c r="G15" s="97">
        <v>12</v>
      </c>
      <c r="H15" s="97">
        <v>18</v>
      </c>
      <c r="I15" s="97">
        <v>136</v>
      </c>
      <c r="J15" s="97">
        <v>28</v>
      </c>
      <c r="K15" s="97">
        <v>481</v>
      </c>
      <c r="L15" s="97">
        <v>3</v>
      </c>
      <c r="M15" s="97">
        <v>112</v>
      </c>
      <c r="N15" s="97">
        <v>4</v>
      </c>
      <c r="O15" s="97">
        <v>302</v>
      </c>
      <c r="P15" s="97">
        <v>1</v>
      </c>
      <c r="Q15" s="97">
        <v>107</v>
      </c>
      <c r="R15" s="97" t="s">
        <v>104</v>
      </c>
      <c r="S15" s="97" t="s">
        <v>104</v>
      </c>
      <c r="T15" s="97" t="s">
        <v>104</v>
      </c>
    </row>
    <row r="16" spans="1:39" s="95" customFormat="1" ht="19.5" customHeight="1">
      <c r="A16" s="98"/>
      <c r="B16" s="98"/>
      <c r="C16" s="96"/>
      <c r="D16" s="99"/>
      <c r="E16" s="99"/>
      <c r="F16" s="19"/>
      <c r="G16" s="19"/>
      <c r="H16" s="19"/>
      <c r="I16" s="19"/>
      <c r="J16" s="19"/>
      <c r="K16" s="19"/>
      <c r="L16" s="19"/>
      <c r="M16" s="19"/>
      <c r="N16" s="19"/>
      <c r="O16" s="99"/>
      <c r="P16" s="99"/>
      <c r="Q16" s="99"/>
      <c r="R16" s="99"/>
      <c r="S16" s="9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20" s="19" customFormat="1" ht="19.5" customHeight="1">
      <c r="A17" s="279" t="s">
        <v>160</v>
      </c>
      <c r="B17" s="279"/>
      <c r="C17" s="280"/>
      <c r="D17" s="99">
        <f>SUM(D18:D20,'34'!D8:'34'!D10,'34'!D26:'34'!D28)</f>
        <v>69750</v>
      </c>
      <c r="E17" s="99">
        <f>SUM(E18:E20,'34'!E8:'34'!E10,'34'!E26:'34'!E28)</f>
        <v>539364</v>
      </c>
      <c r="F17" s="99">
        <f>SUM(F18:F20,'34'!F8:'34'!F10,'34'!F26:'34'!F28)</f>
        <v>45071</v>
      </c>
      <c r="G17" s="99">
        <f>SUM(G18:G20,'34'!G8:'34'!G10,'34'!G26:'34'!G28)</f>
        <v>97463</v>
      </c>
      <c r="H17" s="99">
        <f>SUM(H18:H20,'34'!H8:'34'!H10,'34'!H26:'34'!H28)</f>
        <v>12851</v>
      </c>
      <c r="I17" s="99">
        <f>SUM(I18:I20,'34'!I8:'34'!I10,'34'!I26:'34'!I28)</f>
        <v>83614</v>
      </c>
      <c r="J17" s="99">
        <f>SUM(J18:J20,'34'!J8:'34'!J10,'34'!J26:'34'!J28)</f>
        <v>8983</v>
      </c>
      <c r="K17" s="99">
        <f>SUM(K18:K20,'34'!K8:'34'!K10,'34'!K26:'34'!K28)</f>
        <v>142700</v>
      </c>
      <c r="L17" s="99">
        <f>SUM(L18:L20,'34'!L8:'34'!L10,'34'!L26:'34'!L28)</f>
        <v>1427</v>
      </c>
      <c r="M17" s="99">
        <f>SUM(M18:M20,'34'!M8:'34'!M10,'34'!M26:'34'!M28)</f>
        <v>53421</v>
      </c>
      <c r="N17" s="99">
        <f>SUM(N18:N20,'34'!N8:'34'!N10,'34'!N26:'34'!N28)</f>
        <v>880</v>
      </c>
      <c r="O17" s="99">
        <f>SUM(O18:O20,'34'!O8:'34'!O10,'34'!O26:'34'!O28)</f>
        <v>60346</v>
      </c>
      <c r="P17" s="99">
        <f>SUM(P18:P20,'34'!P8:'34'!P10,'34'!P26:'34'!P28)</f>
        <v>401</v>
      </c>
      <c r="Q17" s="99">
        <f>SUM(Q18:Q20,'34'!Q8:'34'!Q10,'34'!Q26:'34'!Q28)</f>
        <v>63497</v>
      </c>
      <c r="R17" s="99">
        <f>SUM(R18:R20,'34'!R8:'34'!R10,'34'!R26:'34'!R28)</f>
        <v>77</v>
      </c>
      <c r="S17" s="99">
        <f>SUM(S18:S20,'34'!S8:'34'!S10,'34'!S26:'34'!S28)</f>
        <v>38323</v>
      </c>
      <c r="T17" s="99">
        <f>SUM(T18:T20,'34'!T8:'34'!T10,'34'!T26:'34'!T28)</f>
        <v>60</v>
      </c>
    </row>
    <row r="18" spans="2:20" s="19" customFormat="1" ht="19.5" customHeight="1">
      <c r="B18" s="279" t="s">
        <v>18</v>
      </c>
      <c r="C18" s="280"/>
      <c r="D18" s="99">
        <f>SUM(F18,H18,J18,L18,N18,P18,R18,T18)</f>
        <v>52</v>
      </c>
      <c r="E18" s="99">
        <f>SUM(G18,I18,K18,M18,O18,Q18,S18)</f>
        <v>475</v>
      </c>
      <c r="F18" s="97">
        <v>13</v>
      </c>
      <c r="G18" s="97">
        <v>27</v>
      </c>
      <c r="H18" s="97">
        <v>18</v>
      </c>
      <c r="I18" s="97">
        <v>126</v>
      </c>
      <c r="J18" s="97">
        <v>20</v>
      </c>
      <c r="K18" s="97">
        <v>277</v>
      </c>
      <c r="L18" s="97">
        <v>1</v>
      </c>
      <c r="M18" s="97">
        <v>45</v>
      </c>
      <c r="N18" s="97" t="s">
        <v>104</v>
      </c>
      <c r="O18" s="97" t="s">
        <v>104</v>
      </c>
      <c r="P18" s="97" t="s">
        <v>104</v>
      </c>
      <c r="Q18" s="97" t="s">
        <v>104</v>
      </c>
      <c r="R18" s="97" t="s">
        <v>104</v>
      </c>
      <c r="S18" s="97" t="s">
        <v>104</v>
      </c>
      <c r="T18" s="97" t="s">
        <v>104</v>
      </c>
    </row>
    <row r="19" spans="2:20" s="19" customFormat="1" ht="19.5" customHeight="1">
      <c r="B19" s="279" t="s">
        <v>20</v>
      </c>
      <c r="C19" s="280"/>
      <c r="D19" s="99">
        <f>SUM(F19,H19,J19,L19,N19,P19,R19,T19)</f>
        <v>8106</v>
      </c>
      <c r="E19" s="99">
        <f>SUM(G19,I19,K19,M19,O19,Q19,S19)</f>
        <v>57678</v>
      </c>
      <c r="F19" s="97">
        <v>4630</v>
      </c>
      <c r="G19" s="97">
        <v>10192</v>
      </c>
      <c r="H19" s="97">
        <v>1937</v>
      </c>
      <c r="I19" s="97">
        <v>12779</v>
      </c>
      <c r="J19" s="97">
        <v>1286</v>
      </c>
      <c r="K19" s="97">
        <v>19941</v>
      </c>
      <c r="L19" s="97">
        <v>161</v>
      </c>
      <c r="M19" s="97">
        <v>6032</v>
      </c>
      <c r="N19" s="97">
        <v>68</v>
      </c>
      <c r="O19" s="97">
        <v>4577</v>
      </c>
      <c r="P19" s="97">
        <v>21</v>
      </c>
      <c r="Q19" s="97">
        <v>3373</v>
      </c>
      <c r="R19" s="97">
        <v>2</v>
      </c>
      <c r="S19" s="97">
        <v>784</v>
      </c>
      <c r="T19" s="97">
        <v>1</v>
      </c>
    </row>
    <row r="20" spans="2:20" s="19" customFormat="1" ht="19.5" customHeight="1">
      <c r="B20" s="279" t="s">
        <v>22</v>
      </c>
      <c r="C20" s="280"/>
      <c r="D20" s="99">
        <f>SUM(D21:D43)</f>
        <v>10354</v>
      </c>
      <c r="E20" s="99">
        <f>SUM(E21:E43)</f>
        <v>117557</v>
      </c>
      <c r="F20" s="99">
        <f>SUM(F21:F43)</f>
        <v>6306</v>
      </c>
      <c r="G20" s="99">
        <f aca="true" t="shared" si="3" ref="G20:T20">SUM(G21:G43)</f>
        <v>14827</v>
      </c>
      <c r="H20" s="99">
        <f t="shared" si="3"/>
        <v>1889</v>
      </c>
      <c r="I20" s="99">
        <f t="shared" si="3"/>
        <v>12288</v>
      </c>
      <c r="J20" s="99">
        <f t="shared" si="3"/>
        <v>1451</v>
      </c>
      <c r="K20" s="99">
        <f t="shared" si="3"/>
        <v>23937</v>
      </c>
      <c r="L20" s="99">
        <f t="shared" si="3"/>
        <v>328</v>
      </c>
      <c r="M20" s="99">
        <f t="shared" si="3"/>
        <v>12287</v>
      </c>
      <c r="N20" s="99">
        <f t="shared" si="3"/>
        <v>226</v>
      </c>
      <c r="O20" s="99">
        <f t="shared" si="3"/>
        <v>15829</v>
      </c>
      <c r="P20" s="99">
        <f t="shared" si="3"/>
        <v>118</v>
      </c>
      <c r="Q20" s="99">
        <f t="shared" si="3"/>
        <v>18991</v>
      </c>
      <c r="R20" s="99">
        <f t="shared" si="3"/>
        <v>33</v>
      </c>
      <c r="S20" s="99">
        <f t="shared" si="3"/>
        <v>19398</v>
      </c>
      <c r="T20" s="99">
        <f t="shared" si="3"/>
        <v>3</v>
      </c>
    </row>
    <row r="21" spans="1:20" ht="19.5" customHeight="1">
      <c r="A21" s="85"/>
      <c r="B21" s="85"/>
      <c r="C21" s="90" t="s">
        <v>161</v>
      </c>
      <c r="D21" s="131">
        <f>SUM(F21,H21,J21,L21,N21,P21,R21,T21)</f>
        <v>729</v>
      </c>
      <c r="E21" s="129">
        <f>SUM(G21,I21,K21,M21,O21,Q21,S21)</f>
        <v>11287</v>
      </c>
      <c r="F21" s="86">
        <v>296</v>
      </c>
      <c r="G21" s="86">
        <v>794</v>
      </c>
      <c r="H21" s="86">
        <v>169</v>
      </c>
      <c r="I21" s="86">
        <v>1114</v>
      </c>
      <c r="J21" s="86">
        <v>173</v>
      </c>
      <c r="K21" s="86">
        <v>2931</v>
      </c>
      <c r="L21" s="86">
        <v>45</v>
      </c>
      <c r="M21" s="86">
        <v>1682</v>
      </c>
      <c r="N21" s="86">
        <v>32</v>
      </c>
      <c r="O21" s="86">
        <v>2346</v>
      </c>
      <c r="P21" s="86">
        <v>12</v>
      </c>
      <c r="Q21" s="86">
        <v>1598</v>
      </c>
      <c r="R21" s="86">
        <v>2</v>
      </c>
      <c r="S21" s="86">
        <v>822</v>
      </c>
      <c r="T21" s="86" t="s">
        <v>104</v>
      </c>
    </row>
    <row r="22" spans="1:39" s="88" customFormat="1" ht="19.5" customHeight="1">
      <c r="A22" s="85"/>
      <c r="B22" s="85"/>
      <c r="C22" s="90" t="s">
        <v>162</v>
      </c>
      <c r="D22" s="131">
        <f aca="true" t="shared" si="4" ref="D22:D43">SUM(F22,H22,J22,L22,N22,P22,R22,T22)</f>
        <v>71</v>
      </c>
      <c r="E22" s="129">
        <f aca="true" t="shared" si="5" ref="E22:E43">SUM(G22,I22,K22,M22,O22,Q22,S22)</f>
        <v>1230</v>
      </c>
      <c r="F22" s="86">
        <v>18</v>
      </c>
      <c r="G22" s="86">
        <v>48</v>
      </c>
      <c r="H22" s="86">
        <v>28</v>
      </c>
      <c r="I22" s="86">
        <v>201</v>
      </c>
      <c r="J22" s="86">
        <v>16</v>
      </c>
      <c r="K22" s="86">
        <v>250</v>
      </c>
      <c r="L22" s="86">
        <v>4</v>
      </c>
      <c r="M22" s="86">
        <v>162</v>
      </c>
      <c r="N22" s="86">
        <v>2</v>
      </c>
      <c r="O22" s="86">
        <v>102</v>
      </c>
      <c r="P22" s="86">
        <v>3</v>
      </c>
      <c r="Q22" s="86">
        <v>467</v>
      </c>
      <c r="R22" s="86" t="s">
        <v>104</v>
      </c>
      <c r="S22" s="86" t="s">
        <v>104</v>
      </c>
      <c r="T22" s="86" t="s">
        <v>104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234" ht="19.5" customHeight="1">
      <c r="A23" s="85"/>
      <c r="B23" s="85"/>
      <c r="C23" s="18" t="s">
        <v>163</v>
      </c>
      <c r="D23" s="131">
        <f t="shared" si="4"/>
        <v>2637</v>
      </c>
      <c r="E23" s="129">
        <f t="shared" si="5"/>
        <v>17600</v>
      </c>
      <c r="F23" s="86">
        <v>1850</v>
      </c>
      <c r="G23" s="86">
        <v>4508</v>
      </c>
      <c r="H23" s="86">
        <v>471</v>
      </c>
      <c r="I23" s="86">
        <v>2983</v>
      </c>
      <c r="J23" s="86">
        <v>230</v>
      </c>
      <c r="K23" s="86">
        <v>3557</v>
      </c>
      <c r="L23" s="86">
        <v>43</v>
      </c>
      <c r="M23" s="86">
        <v>1644</v>
      </c>
      <c r="N23" s="86">
        <v>30</v>
      </c>
      <c r="O23" s="86">
        <v>2079</v>
      </c>
      <c r="P23" s="86">
        <v>12</v>
      </c>
      <c r="Q23" s="86">
        <v>1904</v>
      </c>
      <c r="R23" s="86">
        <v>1</v>
      </c>
      <c r="S23" s="86">
        <v>925</v>
      </c>
      <c r="T23" s="86" t="s">
        <v>104</v>
      </c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</row>
    <row r="24" spans="1:39" s="88" customFormat="1" ht="19.5" customHeight="1">
      <c r="A24" s="85"/>
      <c r="C24" s="90" t="s">
        <v>164</v>
      </c>
      <c r="D24" s="131">
        <f t="shared" si="4"/>
        <v>428</v>
      </c>
      <c r="E24" s="129">
        <f t="shared" si="5"/>
        <v>5298</v>
      </c>
      <c r="F24" s="86">
        <v>203</v>
      </c>
      <c r="G24" s="86">
        <v>493</v>
      </c>
      <c r="H24" s="86">
        <v>84</v>
      </c>
      <c r="I24" s="86">
        <v>555</v>
      </c>
      <c r="J24" s="86">
        <v>89</v>
      </c>
      <c r="K24" s="86">
        <v>1553</v>
      </c>
      <c r="L24" s="86">
        <v>29</v>
      </c>
      <c r="M24" s="86">
        <v>1035</v>
      </c>
      <c r="N24" s="86">
        <v>19</v>
      </c>
      <c r="O24" s="86">
        <v>1209</v>
      </c>
      <c r="P24" s="86">
        <v>4</v>
      </c>
      <c r="Q24" s="86">
        <v>453</v>
      </c>
      <c r="R24" s="86" t="s">
        <v>104</v>
      </c>
      <c r="S24" s="86" t="s">
        <v>104</v>
      </c>
      <c r="T24" s="86" t="s">
        <v>104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s="88" customFormat="1" ht="19.5" customHeight="1">
      <c r="A25" s="91"/>
      <c r="B25" s="91"/>
      <c r="C25" s="90" t="s">
        <v>165</v>
      </c>
      <c r="D25" s="131">
        <f t="shared" si="4"/>
        <v>358</v>
      </c>
      <c r="E25" s="129">
        <f t="shared" si="5"/>
        <v>2130</v>
      </c>
      <c r="F25" s="86">
        <v>237</v>
      </c>
      <c r="G25" s="86">
        <v>529</v>
      </c>
      <c r="H25" s="86">
        <v>76</v>
      </c>
      <c r="I25" s="86">
        <v>479</v>
      </c>
      <c r="J25" s="86">
        <v>35</v>
      </c>
      <c r="K25" s="86">
        <v>515</v>
      </c>
      <c r="L25" s="86">
        <v>7</v>
      </c>
      <c r="M25" s="86">
        <v>251</v>
      </c>
      <c r="N25" s="86">
        <v>2</v>
      </c>
      <c r="O25" s="86">
        <v>121</v>
      </c>
      <c r="P25" s="86">
        <v>1</v>
      </c>
      <c r="Q25" s="86">
        <v>235</v>
      </c>
      <c r="R25" s="86" t="s">
        <v>104</v>
      </c>
      <c r="S25" s="86" t="s">
        <v>104</v>
      </c>
      <c r="T25" s="86" t="s">
        <v>104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20" ht="19.5" customHeight="1">
      <c r="A26" s="91"/>
      <c r="B26" s="91"/>
      <c r="C26" s="90" t="s">
        <v>166</v>
      </c>
      <c r="D26" s="131">
        <f t="shared" si="4"/>
        <v>571</v>
      </c>
      <c r="E26" s="129">
        <f t="shared" si="5"/>
        <v>2889</v>
      </c>
      <c r="F26" s="86">
        <v>466</v>
      </c>
      <c r="G26" s="86">
        <v>949</v>
      </c>
      <c r="H26" s="86">
        <v>75</v>
      </c>
      <c r="I26" s="86">
        <v>494</v>
      </c>
      <c r="J26" s="86">
        <v>20</v>
      </c>
      <c r="K26" s="86">
        <v>306</v>
      </c>
      <c r="L26" s="86">
        <v>6</v>
      </c>
      <c r="M26" s="86">
        <v>231</v>
      </c>
      <c r="N26" s="86">
        <v>1</v>
      </c>
      <c r="O26" s="86">
        <v>54</v>
      </c>
      <c r="P26" s="86">
        <v>2</v>
      </c>
      <c r="Q26" s="86">
        <v>367</v>
      </c>
      <c r="R26" s="86">
        <v>1</v>
      </c>
      <c r="S26" s="86">
        <v>488</v>
      </c>
      <c r="T26" s="86" t="s">
        <v>104</v>
      </c>
    </row>
    <row r="27" spans="1:20" ht="19.5" customHeight="1">
      <c r="A27" s="91"/>
      <c r="B27" s="91"/>
      <c r="C27" s="90" t="s">
        <v>167</v>
      </c>
      <c r="D27" s="131">
        <f t="shared" si="4"/>
        <v>151</v>
      </c>
      <c r="E27" s="129">
        <f t="shared" si="5"/>
        <v>1750</v>
      </c>
      <c r="F27" s="86">
        <v>62</v>
      </c>
      <c r="G27" s="86">
        <v>168</v>
      </c>
      <c r="H27" s="86">
        <v>43</v>
      </c>
      <c r="I27" s="86">
        <v>283</v>
      </c>
      <c r="J27" s="86">
        <v>34</v>
      </c>
      <c r="K27" s="86">
        <v>610</v>
      </c>
      <c r="L27" s="86">
        <v>7</v>
      </c>
      <c r="M27" s="86">
        <v>245</v>
      </c>
      <c r="N27" s="86">
        <v>4</v>
      </c>
      <c r="O27" s="86">
        <v>287</v>
      </c>
      <c r="P27" s="86">
        <v>1</v>
      </c>
      <c r="Q27" s="86">
        <v>157</v>
      </c>
      <c r="R27" s="86" t="s">
        <v>104</v>
      </c>
      <c r="S27" s="86" t="s">
        <v>104</v>
      </c>
      <c r="T27" s="86" t="s">
        <v>104</v>
      </c>
    </row>
    <row r="28" spans="1:20" ht="19.5" customHeight="1">
      <c r="A28" s="85"/>
      <c r="B28" s="85"/>
      <c r="C28" s="90" t="s">
        <v>168</v>
      </c>
      <c r="D28" s="131">
        <f t="shared" si="4"/>
        <v>505</v>
      </c>
      <c r="E28" s="129">
        <f t="shared" si="5"/>
        <v>6588</v>
      </c>
      <c r="F28" s="86">
        <v>280</v>
      </c>
      <c r="G28" s="86">
        <v>705</v>
      </c>
      <c r="H28" s="86">
        <v>104</v>
      </c>
      <c r="I28" s="86">
        <v>646</v>
      </c>
      <c r="J28" s="86">
        <v>80</v>
      </c>
      <c r="K28" s="86">
        <v>1398</v>
      </c>
      <c r="L28" s="86">
        <v>17</v>
      </c>
      <c r="M28" s="86">
        <v>606</v>
      </c>
      <c r="N28" s="86">
        <v>13</v>
      </c>
      <c r="O28" s="86">
        <v>873</v>
      </c>
      <c r="P28" s="86">
        <v>8</v>
      </c>
      <c r="Q28" s="86">
        <v>1397</v>
      </c>
      <c r="R28" s="86">
        <v>3</v>
      </c>
      <c r="S28" s="86">
        <v>963</v>
      </c>
      <c r="T28" s="86" t="s">
        <v>104</v>
      </c>
    </row>
    <row r="29" spans="1:20" ht="19.5" customHeight="1">
      <c r="A29" s="85"/>
      <c r="B29" s="85"/>
      <c r="C29" s="90" t="s">
        <v>169</v>
      </c>
      <c r="D29" s="131">
        <f t="shared" si="4"/>
        <v>67</v>
      </c>
      <c r="E29" s="129">
        <f t="shared" si="5"/>
        <v>1854</v>
      </c>
      <c r="F29" s="86">
        <v>27</v>
      </c>
      <c r="G29" s="86">
        <v>71</v>
      </c>
      <c r="H29" s="86">
        <v>12</v>
      </c>
      <c r="I29" s="86">
        <v>82</v>
      </c>
      <c r="J29" s="86">
        <v>17</v>
      </c>
      <c r="K29" s="86">
        <v>305</v>
      </c>
      <c r="L29" s="86" t="s">
        <v>104</v>
      </c>
      <c r="M29" s="86" t="s">
        <v>104</v>
      </c>
      <c r="N29" s="86">
        <v>7</v>
      </c>
      <c r="O29" s="86">
        <v>480</v>
      </c>
      <c r="P29" s="86">
        <v>2</v>
      </c>
      <c r="Q29" s="86">
        <v>303</v>
      </c>
      <c r="R29" s="86">
        <v>2</v>
      </c>
      <c r="S29" s="86">
        <v>613</v>
      </c>
      <c r="T29" s="86" t="s">
        <v>104</v>
      </c>
    </row>
    <row r="30" spans="1:20" ht="19.5" customHeight="1">
      <c r="A30" s="85"/>
      <c r="B30" s="85"/>
      <c r="C30" s="90" t="s">
        <v>170</v>
      </c>
      <c r="D30" s="131">
        <f t="shared" si="4"/>
        <v>8</v>
      </c>
      <c r="E30" s="129">
        <f t="shared" si="5"/>
        <v>114</v>
      </c>
      <c r="F30" s="86" t="s">
        <v>104</v>
      </c>
      <c r="G30" s="86" t="s">
        <v>104</v>
      </c>
      <c r="H30" s="86">
        <v>4</v>
      </c>
      <c r="I30" s="86">
        <v>29</v>
      </c>
      <c r="J30" s="86">
        <v>3</v>
      </c>
      <c r="K30" s="86">
        <v>52</v>
      </c>
      <c r="L30" s="86">
        <v>1</v>
      </c>
      <c r="M30" s="86">
        <v>33</v>
      </c>
      <c r="N30" s="86" t="s">
        <v>104</v>
      </c>
      <c r="O30" s="86" t="s">
        <v>104</v>
      </c>
      <c r="P30" s="86" t="s">
        <v>104</v>
      </c>
      <c r="Q30" s="86" t="s">
        <v>104</v>
      </c>
      <c r="R30" s="86" t="s">
        <v>104</v>
      </c>
      <c r="S30" s="86" t="s">
        <v>104</v>
      </c>
      <c r="T30" s="86" t="s">
        <v>104</v>
      </c>
    </row>
    <row r="31" spans="1:20" ht="19.5" customHeight="1">
      <c r="A31" s="85"/>
      <c r="B31" s="85"/>
      <c r="C31" s="90" t="s">
        <v>171</v>
      </c>
      <c r="D31" s="131">
        <f t="shared" si="4"/>
        <v>263</v>
      </c>
      <c r="E31" s="129">
        <f t="shared" si="5"/>
        <v>3477</v>
      </c>
      <c r="F31" s="86">
        <v>136</v>
      </c>
      <c r="G31" s="86">
        <v>320</v>
      </c>
      <c r="H31" s="86">
        <v>57</v>
      </c>
      <c r="I31" s="86">
        <v>365</v>
      </c>
      <c r="J31" s="86">
        <v>45</v>
      </c>
      <c r="K31" s="86">
        <v>806</v>
      </c>
      <c r="L31" s="86">
        <v>15</v>
      </c>
      <c r="M31" s="86">
        <v>547</v>
      </c>
      <c r="N31" s="86">
        <v>6</v>
      </c>
      <c r="O31" s="86">
        <v>419</v>
      </c>
      <c r="P31" s="86">
        <v>3</v>
      </c>
      <c r="Q31" s="86">
        <v>483</v>
      </c>
      <c r="R31" s="86">
        <v>1</v>
      </c>
      <c r="S31" s="86">
        <v>537</v>
      </c>
      <c r="T31" s="86" t="s">
        <v>104</v>
      </c>
    </row>
    <row r="32" spans="1:20" ht="19.5" customHeight="1">
      <c r="A32" s="85"/>
      <c r="B32" s="85"/>
      <c r="C32" s="90" t="s">
        <v>172</v>
      </c>
      <c r="D32" s="131">
        <f t="shared" si="4"/>
        <v>33</v>
      </c>
      <c r="E32" s="129">
        <f t="shared" si="5"/>
        <v>401</v>
      </c>
      <c r="F32" s="86">
        <v>13</v>
      </c>
      <c r="G32" s="86">
        <v>36</v>
      </c>
      <c r="H32" s="86">
        <v>4</v>
      </c>
      <c r="I32" s="86">
        <v>31</v>
      </c>
      <c r="J32" s="86">
        <v>12</v>
      </c>
      <c r="K32" s="86">
        <v>181</v>
      </c>
      <c r="L32" s="86">
        <v>3</v>
      </c>
      <c r="M32" s="86">
        <v>95</v>
      </c>
      <c r="N32" s="86">
        <v>1</v>
      </c>
      <c r="O32" s="86">
        <v>58</v>
      </c>
      <c r="P32" s="86" t="s">
        <v>104</v>
      </c>
      <c r="Q32" s="86" t="s">
        <v>104</v>
      </c>
      <c r="R32" s="86" t="s">
        <v>104</v>
      </c>
      <c r="S32" s="86" t="s">
        <v>104</v>
      </c>
      <c r="T32" s="86" t="s">
        <v>104</v>
      </c>
    </row>
    <row r="33" spans="1:20" ht="19.5" customHeight="1">
      <c r="A33" s="85"/>
      <c r="B33" s="85"/>
      <c r="C33" s="90" t="s">
        <v>173</v>
      </c>
      <c r="D33" s="131">
        <f t="shared" si="4"/>
        <v>14</v>
      </c>
      <c r="E33" s="129">
        <f t="shared" si="5"/>
        <v>100</v>
      </c>
      <c r="F33" s="86">
        <v>10</v>
      </c>
      <c r="G33" s="86">
        <v>24</v>
      </c>
      <c r="H33" s="86" t="s">
        <v>104</v>
      </c>
      <c r="I33" s="86" t="s">
        <v>104</v>
      </c>
      <c r="J33" s="86">
        <v>4</v>
      </c>
      <c r="K33" s="86">
        <v>76</v>
      </c>
      <c r="L33" s="86" t="s">
        <v>104</v>
      </c>
      <c r="M33" s="86" t="s">
        <v>104</v>
      </c>
      <c r="N33" s="86" t="s">
        <v>104</v>
      </c>
      <c r="O33" s="86" t="s">
        <v>104</v>
      </c>
      <c r="P33" s="86" t="s">
        <v>104</v>
      </c>
      <c r="Q33" s="86" t="s">
        <v>104</v>
      </c>
      <c r="R33" s="86" t="s">
        <v>104</v>
      </c>
      <c r="S33" s="86" t="s">
        <v>104</v>
      </c>
      <c r="T33" s="86" t="s">
        <v>104</v>
      </c>
    </row>
    <row r="34" spans="1:20" ht="19.5" customHeight="1">
      <c r="A34" s="85"/>
      <c r="B34" s="85"/>
      <c r="C34" s="90" t="s">
        <v>174</v>
      </c>
      <c r="D34" s="131">
        <f t="shared" si="4"/>
        <v>564</v>
      </c>
      <c r="E34" s="129">
        <f t="shared" si="5"/>
        <v>4573</v>
      </c>
      <c r="F34" s="86">
        <v>350</v>
      </c>
      <c r="G34" s="86">
        <v>769</v>
      </c>
      <c r="H34" s="86">
        <v>94</v>
      </c>
      <c r="I34" s="86">
        <v>625</v>
      </c>
      <c r="J34" s="86">
        <v>105</v>
      </c>
      <c r="K34" s="86">
        <v>1720</v>
      </c>
      <c r="L34" s="86">
        <v>10</v>
      </c>
      <c r="M34" s="86">
        <v>367</v>
      </c>
      <c r="N34" s="86">
        <v>4</v>
      </c>
      <c r="O34" s="86">
        <v>307</v>
      </c>
      <c r="P34" s="86" t="s">
        <v>104</v>
      </c>
      <c r="Q34" s="86" t="s">
        <v>104</v>
      </c>
      <c r="R34" s="86">
        <v>1</v>
      </c>
      <c r="S34" s="86">
        <v>785</v>
      </c>
      <c r="T34" s="86" t="s">
        <v>104</v>
      </c>
    </row>
    <row r="35" spans="1:20" ht="19.5" customHeight="1">
      <c r="A35" s="85"/>
      <c r="B35" s="85"/>
      <c r="C35" s="90" t="s">
        <v>175</v>
      </c>
      <c r="D35" s="131">
        <f t="shared" si="4"/>
        <v>95</v>
      </c>
      <c r="E35" s="129">
        <f t="shared" si="5"/>
        <v>1479</v>
      </c>
      <c r="F35" s="86">
        <v>43</v>
      </c>
      <c r="G35" s="86">
        <v>127</v>
      </c>
      <c r="H35" s="86">
        <v>13</v>
      </c>
      <c r="I35" s="86">
        <v>83</v>
      </c>
      <c r="J35" s="86">
        <v>25</v>
      </c>
      <c r="K35" s="86">
        <v>425</v>
      </c>
      <c r="L35" s="86">
        <v>7</v>
      </c>
      <c r="M35" s="86">
        <v>233</v>
      </c>
      <c r="N35" s="86">
        <v>5</v>
      </c>
      <c r="O35" s="86">
        <v>335</v>
      </c>
      <c r="P35" s="86">
        <v>2</v>
      </c>
      <c r="Q35" s="86">
        <v>276</v>
      </c>
      <c r="R35" s="86" t="s">
        <v>104</v>
      </c>
      <c r="S35" s="86" t="s">
        <v>104</v>
      </c>
      <c r="T35" s="86" t="s">
        <v>104</v>
      </c>
    </row>
    <row r="36" spans="1:20" ht="19.5" customHeight="1">
      <c r="A36" s="85"/>
      <c r="B36" s="85"/>
      <c r="C36" s="90" t="s">
        <v>176</v>
      </c>
      <c r="D36" s="131">
        <f t="shared" si="4"/>
        <v>39</v>
      </c>
      <c r="E36" s="129">
        <f t="shared" si="5"/>
        <v>534</v>
      </c>
      <c r="F36" s="86">
        <v>13</v>
      </c>
      <c r="G36" s="86">
        <v>36</v>
      </c>
      <c r="H36" s="86">
        <v>11</v>
      </c>
      <c r="I36" s="86">
        <v>78</v>
      </c>
      <c r="J36" s="86">
        <v>12</v>
      </c>
      <c r="K36" s="86">
        <v>189</v>
      </c>
      <c r="L36" s="86">
        <v>1</v>
      </c>
      <c r="M36" s="86">
        <v>46</v>
      </c>
      <c r="N36" s="86">
        <v>1</v>
      </c>
      <c r="O36" s="86">
        <v>64</v>
      </c>
      <c r="P36" s="86">
        <v>1</v>
      </c>
      <c r="Q36" s="86">
        <v>121</v>
      </c>
      <c r="R36" s="86" t="s">
        <v>104</v>
      </c>
      <c r="S36" s="86" t="s">
        <v>104</v>
      </c>
      <c r="T36" s="86" t="s">
        <v>104</v>
      </c>
    </row>
    <row r="37" spans="1:20" ht="19.5" customHeight="1">
      <c r="A37" s="85"/>
      <c r="B37" s="85"/>
      <c r="C37" s="90" t="s">
        <v>177</v>
      </c>
      <c r="D37" s="131">
        <f t="shared" si="4"/>
        <v>849</v>
      </c>
      <c r="E37" s="129">
        <f t="shared" si="5"/>
        <v>8469</v>
      </c>
      <c r="F37" s="86">
        <v>488</v>
      </c>
      <c r="G37" s="86">
        <v>1189</v>
      </c>
      <c r="H37" s="86">
        <v>166</v>
      </c>
      <c r="I37" s="86">
        <v>1073</v>
      </c>
      <c r="J37" s="86">
        <v>134</v>
      </c>
      <c r="K37" s="86">
        <v>2103</v>
      </c>
      <c r="L37" s="86">
        <v>32</v>
      </c>
      <c r="M37" s="86">
        <v>1227</v>
      </c>
      <c r="N37" s="86">
        <v>21</v>
      </c>
      <c r="O37" s="86">
        <v>1437</v>
      </c>
      <c r="P37" s="86">
        <v>8</v>
      </c>
      <c r="Q37" s="86">
        <v>1440</v>
      </c>
      <c r="R37" s="86" t="s">
        <v>104</v>
      </c>
      <c r="S37" s="86" t="s">
        <v>104</v>
      </c>
      <c r="T37" s="86" t="s">
        <v>104</v>
      </c>
    </row>
    <row r="38" spans="1:20" ht="19.5" customHeight="1">
      <c r="A38" s="85"/>
      <c r="B38" s="85"/>
      <c r="C38" s="90" t="s">
        <v>178</v>
      </c>
      <c r="D38" s="131">
        <f t="shared" si="4"/>
        <v>1255</v>
      </c>
      <c r="E38" s="129">
        <f t="shared" si="5"/>
        <v>19932</v>
      </c>
      <c r="F38" s="86">
        <v>654</v>
      </c>
      <c r="G38" s="86">
        <v>1548</v>
      </c>
      <c r="H38" s="86">
        <v>261</v>
      </c>
      <c r="I38" s="86">
        <v>1743</v>
      </c>
      <c r="J38" s="86">
        <v>210</v>
      </c>
      <c r="K38" s="86">
        <v>3490</v>
      </c>
      <c r="L38" s="86">
        <v>58</v>
      </c>
      <c r="M38" s="86">
        <v>2229</v>
      </c>
      <c r="N38" s="86">
        <v>45</v>
      </c>
      <c r="O38" s="86">
        <v>3255</v>
      </c>
      <c r="P38" s="86">
        <v>21</v>
      </c>
      <c r="Q38" s="86">
        <v>3713</v>
      </c>
      <c r="R38" s="86">
        <v>6</v>
      </c>
      <c r="S38" s="86">
        <v>3954</v>
      </c>
      <c r="T38" s="86" t="s">
        <v>104</v>
      </c>
    </row>
    <row r="39" spans="1:20" ht="19.5" customHeight="1">
      <c r="A39" s="85"/>
      <c r="B39" s="85"/>
      <c r="C39" s="90" t="s">
        <v>179</v>
      </c>
      <c r="D39" s="131">
        <f t="shared" si="4"/>
        <v>376</v>
      </c>
      <c r="E39" s="129">
        <f t="shared" si="5"/>
        <v>19441</v>
      </c>
      <c r="F39" s="86">
        <v>111</v>
      </c>
      <c r="G39" s="86">
        <v>275</v>
      </c>
      <c r="H39" s="86">
        <v>63</v>
      </c>
      <c r="I39" s="86">
        <v>444</v>
      </c>
      <c r="J39" s="86">
        <v>101</v>
      </c>
      <c r="K39" s="86">
        <v>1756</v>
      </c>
      <c r="L39" s="86">
        <v>30</v>
      </c>
      <c r="M39" s="86">
        <v>1136</v>
      </c>
      <c r="N39" s="86">
        <v>24</v>
      </c>
      <c r="O39" s="86">
        <v>1761</v>
      </c>
      <c r="P39" s="86">
        <v>29</v>
      </c>
      <c r="Q39" s="86">
        <v>4716</v>
      </c>
      <c r="R39" s="86">
        <v>15</v>
      </c>
      <c r="S39" s="86">
        <v>9353</v>
      </c>
      <c r="T39" s="86">
        <v>3</v>
      </c>
    </row>
    <row r="40" spans="1:20" ht="19.5" customHeight="1">
      <c r="A40" s="85"/>
      <c r="B40" s="85"/>
      <c r="C40" s="90" t="s">
        <v>180</v>
      </c>
      <c r="D40" s="131">
        <f t="shared" si="4"/>
        <v>125</v>
      </c>
      <c r="E40" s="129">
        <f t="shared" si="5"/>
        <v>3035</v>
      </c>
      <c r="F40" s="86">
        <v>49</v>
      </c>
      <c r="G40" s="86">
        <v>112</v>
      </c>
      <c r="H40" s="86">
        <v>19</v>
      </c>
      <c r="I40" s="86">
        <v>132</v>
      </c>
      <c r="J40" s="86">
        <v>45</v>
      </c>
      <c r="K40" s="86">
        <v>834</v>
      </c>
      <c r="L40" s="86">
        <v>4</v>
      </c>
      <c r="M40" s="86">
        <v>158</v>
      </c>
      <c r="N40" s="86">
        <v>3</v>
      </c>
      <c r="O40" s="86">
        <v>217</v>
      </c>
      <c r="P40" s="86">
        <v>4</v>
      </c>
      <c r="Q40" s="86">
        <v>624</v>
      </c>
      <c r="R40" s="86">
        <v>1</v>
      </c>
      <c r="S40" s="86">
        <v>958</v>
      </c>
      <c r="T40" s="86" t="s">
        <v>104</v>
      </c>
    </row>
    <row r="41" spans="1:20" ht="19.5" customHeight="1">
      <c r="A41" s="85"/>
      <c r="B41" s="85"/>
      <c r="C41" s="90" t="s">
        <v>181</v>
      </c>
      <c r="D41" s="131">
        <f t="shared" si="4"/>
        <v>37</v>
      </c>
      <c r="E41" s="129">
        <f t="shared" si="5"/>
        <v>788</v>
      </c>
      <c r="F41" s="86">
        <v>17</v>
      </c>
      <c r="G41" s="86">
        <v>48</v>
      </c>
      <c r="H41" s="86">
        <v>7</v>
      </c>
      <c r="I41" s="86">
        <v>43</v>
      </c>
      <c r="J41" s="86">
        <v>8</v>
      </c>
      <c r="K41" s="86">
        <v>125</v>
      </c>
      <c r="L41" s="86">
        <v>1</v>
      </c>
      <c r="M41" s="86">
        <v>30</v>
      </c>
      <c r="N41" s="86">
        <v>1</v>
      </c>
      <c r="O41" s="86">
        <v>74</v>
      </c>
      <c r="P41" s="86">
        <v>3</v>
      </c>
      <c r="Q41" s="86">
        <v>468</v>
      </c>
      <c r="R41" s="86" t="s">
        <v>104</v>
      </c>
      <c r="S41" s="86" t="s">
        <v>104</v>
      </c>
      <c r="T41" s="86" t="s">
        <v>104</v>
      </c>
    </row>
    <row r="42" spans="1:20" ht="19.5" customHeight="1">
      <c r="A42" s="85"/>
      <c r="B42" s="85"/>
      <c r="C42" s="90" t="s">
        <v>182</v>
      </c>
      <c r="D42" s="131">
        <f t="shared" si="4"/>
        <v>0</v>
      </c>
      <c r="E42" s="129">
        <f t="shared" si="5"/>
        <v>0</v>
      </c>
      <c r="F42" s="86" t="s">
        <v>104</v>
      </c>
      <c r="G42" s="86" t="s">
        <v>104</v>
      </c>
      <c r="H42" s="86" t="s">
        <v>104</v>
      </c>
      <c r="I42" s="86" t="s">
        <v>104</v>
      </c>
      <c r="J42" s="86" t="s">
        <v>104</v>
      </c>
      <c r="K42" s="86" t="s">
        <v>104</v>
      </c>
      <c r="L42" s="86" t="s">
        <v>104</v>
      </c>
      <c r="M42" s="86" t="s">
        <v>104</v>
      </c>
      <c r="N42" s="86" t="s">
        <v>104</v>
      </c>
      <c r="O42" s="86" t="s">
        <v>104</v>
      </c>
      <c r="P42" s="86" t="s">
        <v>104</v>
      </c>
      <c r="Q42" s="86" t="s">
        <v>104</v>
      </c>
      <c r="R42" s="86" t="s">
        <v>104</v>
      </c>
      <c r="S42" s="86" t="s">
        <v>104</v>
      </c>
      <c r="T42" s="86" t="s">
        <v>104</v>
      </c>
    </row>
    <row r="43" spans="1:20" ht="19.5" customHeight="1">
      <c r="A43" s="92"/>
      <c r="B43" s="92"/>
      <c r="C43" s="93" t="s">
        <v>183</v>
      </c>
      <c r="D43" s="132">
        <f t="shared" si="4"/>
        <v>1179</v>
      </c>
      <c r="E43" s="133">
        <f t="shared" si="5"/>
        <v>4588</v>
      </c>
      <c r="F43" s="94">
        <v>983</v>
      </c>
      <c r="G43" s="94">
        <v>2078</v>
      </c>
      <c r="H43" s="94">
        <v>128</v>
      </c>
      <c r="I43" s="94">
        <v>805</v>
      </c>
      <c r="J43" s="94">
        <v>53</v>
      </c>
      <c r="K43" s="94">
        <v>755</v>
      </c>
      <c r="L43" s="94">
        <v>8</v>
      </c>
      <c r="M43" s="94">
        <v>330</v>
      </c>
      <c r="N43" s="94">
        <v>5</v>
      </c>
      <c r="O43" s="94">
        <v>351</v>
      </c>
      <c r="P43" s="94">
        <v>2</v>
      </c>
      <c r="Q43" s="94">
        <v>269</v>
      </c>
      <c r="R43" s="94" t="s">
        <v>104</v>
      </c>
      <c r="S43" s="94" t="s">
        <v>104</v>
      </c>
      <c r="T43" s="94" t="s">
        <v>104</v>
      </c>
    </row>
    <row r="44" spans="1:3" ht="15" customHeight="1">
      <c r="A44" s="2" t="s">
        <v>258</v>
      </c>
      <c r="B44" s="85"/>
      <c r="C44" s="85"/>
    </row>
    <row r="45" spans="1:3" ht="15" customHeight="1">
      <c r="A45" s="2" t="s">
        <v>266</v>
      </c>
      <c r="B45" s="85"/>
      <c r="C45" s="85"/>
    </row>
    <row r="46" spans="1:3" ht="15" customHeight="1">
      <c r="A46" s="85" t="s">
        <v>227</v>
      </c>
      <c r="B46" s="85"/>
      <c r="C46" s="85"/>
    </row>
    <row r="47" spans="1:3" ht="14.25">
      <c r="A47" s="85"/>
      <c r="B47" s="85"/>
      <c r="C47" s="85"/>
    </row>
    <row r="50" ht="15" customHeight="1"/>
    <row r="51" ht="15" customHeight="1"/>
  </sheetData>
  <sheetProtection/>
  <mergeCells count="39">
    <mergeCell ref="A8:C8"/>
    <mergeCell ref="B20:C20"/>
    <mergeCell ref="A2:T2"/>
    <mergeCell ref="B15:C15"/>
    <mergeCell ref="A17:C17"/>
    <mergeCell ref="B18:C18"/>
    <mergeCell ref="B19:C19"/>
    <mergeCell ref="B11:C11"/>
    <mergeCell ref="A12:C12"/>
    <mergeCell ref="A9:C9"/>
    <mergeCell ref="B13:C13"/>
    <mergeCell ref="B14:C14"/>
    <mergeCell ref="A10:C10"/>
    <mergeCell ref="Q5:Q6"/>
    <mergeCell ref="D5:D6"/>
    <mergeCell ref="E5:E6"/>
    <mergeCell ref="F5:F6"/>
    <mergeCell ref="G5:G6"/>
    <mergeCell ref="H5:H6"/>
    <mergeCell ref="I5:I6"/>
    <mergeCell ref="T5:T6"/>
    <mergeCell ref="M5:M6"/>
    <mergeCell ref="N5:N6"/>
    <mergeCell ref="O5:O6"/>
    <mergeCell ref="P5:P6"/>
    <mergeCell ref="A4:C6"/>
    <mergeCell ref="D4:E4"/>
    <mergeCell ref="F4:G4"/>
    <mergeCell ref="H4:I4"/>
    <mergeCell ref="P4:Q4"/>
    <mergeCell ref="R4:S4"/>
    <mergeCell ref="J5:J6"/>
    <mergeCell ref="K5:K6"/>
    <mergeCell ref="L5:L6"/>
    <mergeCell ref="J4:K4"/>
    <mergeCell ref="L4:M4"/>
    <mergeCell ref="R5:R6"/>
    <mergeCell ref="S5:S6"/>
    <mergeCell ref="N4:O4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56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2" width="2.09765625" style="32" customWidth="1"/>
    <col min="3" max="3" width="40.59765625" style="32" customWidth="1"/>
    <col min="4" max="4" width="8.59765625" style="32" customWidth="1"/>
    <col min="5" max="5" width="10.09765625" style="32" customWidth="1"/>
    <col min="6" max="19" width="8.59765625" style="32" customWidth="1"/>
    <col min="20" max="20" width="9.59765625" style="32" customWidth="1"/>
    <col min="21" max="16384" width="10.59765625" style="32" customWidth="1"/>
  </cols>
  <sheetData>
    <row r="1" spans="1:20" s="30" customFormat="1" ht="19.5" customHeight="1">
      <c r="A1" s="10" t="s">
        <v>184</v>
      </c>
      <c r="T1" s="5" t="s">
        <v>185</v>
      </c>
    </row>
    <row r="2" spans="1:20" ht="19.5" customHeight="1">
      <c r="A2" s="298" t="s">
        <v>254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9"/>
    </row>
    <row r="3" spans="2:19" ht="18" customHeight="1" thickBot="1">
      <c r="B3" s="100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20" ht="22.5" customHeight="1">
      <c r="A4" s="162" t="s">
        <v>255</v>
      </c>
      <c r="B4" s="162"/>
      <c r="C4" s="163"/>
      <c r="D4" s="169" t="s">
        <v>252</v>
      </c>
      <c r="E4" s="294"/>
      <c r="F4" s="293" t="s">
        <v>280</v>
      </c>
      <c r="G4" s="294"/>
      <c r="H4" s="293" t="s">
        <v>281</v>
      </c>
      <c r="I4" s="294"/>
      <c r="J4" s="293" t="s">
        <v>282</v>
      </c>
      <c r="K4" s="294"/>
      <c r="L4" s="278" t="s">
        <v>283</v>
      </c>
      <c r="M4" s="292"/>
      <c r="N4" s="278" t="s">
        <v>294</v>
      </c>
      <c r="O4" s="292"/>
      <c r="P4" s="293" t="s">
        <v>284</v>
      </c>
      <c r="Q4" s="294"/>
      <c r="R4" s="169" t="s">
        <v>253</v>
      </c>
      <c r="S4" s="295"/>
      <c r="T4" s="118" t="s">
        <v>295</v>
      </c>
    </row>
    <row r="5" spans="1:20" ht="16.5" customHeight="1">
      <c r="A5" s="138"/>
      <c r="B5" s="138"/>
      <c r="C5" s="164"/>
      <c r="D5" s="296" t="s">
        <v>155</v>
      </c>
      <c r="E5" s="296" t="s">
        <v>150</v>
      </c>
      <c r="F5" s="296" t="s">
        <v>155</v>
      </c>
      <c r="G5" s="296" t="s">
        <v>150</v>
      </c>
      <c r="H5" s="296" t="s">
        <v>155</v>
      </c>
      <c r="I5" s="296" t="s">
        <v>150</v>
      </c>
      <c r="J5" s="296" t="s">
        <v>155</v>
      </c>
      <c r="K5" s="296" t="s">
        <v>150</v>
      </c>
      <c r="L5" s="296" t="s">
        <v>155</v>
      </c>
      <c r="M5" s="296" t="s">
        <v>150</v>
      </c>
      <c r="N5" s="296" t="s">
        <v>155</v>
      </c>
      <c r="O5" s="296" t="s">
        <v>150</v>
      </c>
      <c r="P5" s="296" t="s">
        <v>155</v>
      </c>
      <c r="Q5" s="296" t="s">
        <v>150</v>
      </c>
      <c r="R5" s="296" t="s">
        <v>155</v>
      </c>
      <c r="S5" s="297" t="s">
        <v>150</v>
      </c>
      <c r="T5" s="300" t="s">
        <v>155</v>
      </c>
    </row>
    <row r="6" spans="1:20" ht="16.5" customHeight="1">
      <c r="A6" s="302"/>
      <c r="B6" s="302"/>
      <c r="C6" s="303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25"/>
      <c r="T6" s="301"/>
    </row>
    <row r="7" spans="1:19" ht="16.5" customHeight="1">
      <c r="A7" s="102"/>
      <c r="B7" s="102"/>
      <c r="C7" s="103"/>
      <c r="E7" s="72" t="s">
        <v>95</v>
      </c>
      <c r="F7" s="68"/>
      <c r="G7" s="72" t="s">
        <v>95</v>
      </c>
      <c r="H7" s="68"/>
      <c r="I7" s="72" t="s">
        <v>95</v>
      </c>
      <c r="J7" s="68"/>
      <c r="K7" s="72" t="s">
        <v>95</v>
      </c>
      <c r="L7" s="72"/>
      <c r="M7" s="111" t="s">
        <v>271</v>
      </c>
      <c r="N7" s="68"/>
      <c r="O7" s="72" t="s">
        <v>95</v>
      </c>
      <c r="P7" s="68"/>
      <c r="Q7" s="72" t="s">
        <v>95</v>
      </c>
      <c r="R7" s="68"/>
      <c r="S7" s="72" t="s">
        <v>95</v>
      </c>
    </row>
    <row r="8" spans="1:39" s="108" customFormat="1" ht="16.5" customHeight="1">
      <c r="A8" s="202" t="s">
        <v>186</v>
      </c>
      <c r="B8" s="202"/>
      <c r="C8" s="203"/>
      <c r="D8" s="134">
        <f>SUM(F8,H8,J8,L8,N8,P8,R8,T8)</f>
        <v>34</v>
      </c>
      <c r="E8" s="99">
        <f>SUM(G8,I8,K8,M8,O8,Q8,S8)</f>
        <v>1609</v>
      </c>
      <c r="F8" s="97">
        <v>6</v>
      </c>
      <c r="G8" s="97">
        <v>14</v>
      </c>
      <c r="H8" s="97">
        <v>6</v>
      </c>
      <c r="I8" s="97">
        <v>46</v>
      </c>
      <c r="J8" s="97">
        <v>9</v>
      </c>
      <c r="K8" s="97">
        <v>141</v>
      </c>
      <c r="L8" s="97">
        <v>5</v>
      </c>
      <c r="M8" s="97">
        <v>185</v>
      </c>
      <c r="N8" s="97">
        <v>3</v>
      </c>
      <c r="O8" s="97">
        <v>258</v>
      </c>
      <c r="P8" s="97">
        <v>4</v>
      </c>
      <c r="Q8" s="97">
        <v>605</v>
      </c>
      <c r="R8" s="97">
        <v>1</v>
      </c>
      <c r="S8" s="97">
        <v>360</v>
      </c>
      <c r="T8" s="97" t="s">
        <v>104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234" s="21" customFormat="1" ht="16.5" customHeight="1">
      <c r="A9" s="202" t="s">
        <v>187</v>
      </c>
      <c r="B9" s="202"/>
      <c r="C9" s="203"/>
      <c r="D9" s="134">
        <f aca="true" t="shared" si="0" ref="D9:D52">SUM(F9,H9,J9,L9,N9,P9,R9,T9)</f>
        <v>1853</v>
      </c>
      <c r="E9" s="99">
        <f aca="true" t="shared" si="1" ref="E9:E52">SUM(G9,I9,K9,M9,O9,Q9,S9)</f>
        <v>30428</v>
      </c>
      <c r="F9" s="97">
        <v>802</v>
      </c>
      <c r="G9" s="97">
        <v>1566</v>
      </c>
      <c r="H9" s="97">
        <v>322</v>
      </c>
      <c r="I9" s="97">
        <v>2174</v>
      </c>
      <c r="J9" s="97">
        <v>463</v>
      </c>
      <c r="K9" s="97">
        <v>7808</v>
      </c>
      <c r="L9" s="97">
        <v>139</v>
      </c>
      <c r="M9" s="97">
        <v>5281</v>
      </c>
      <c r="N9" s="97">
        <v>75</v>
      </c>
      <c r="O9" s="97">
        <v>5270</v>
      </c>
      <c r="P9" s="97">
        <v>38</v>
      </c>
      <c r="Q9" s="97">
        <v>6086</v>
      </c>
      <c r="R9" s="97">
        <v>4</v>
      </c>
      <c r="S9" s="97">
        <v>2243</v>
      </c>
      <c r="T9" s="97">
        <v>10</v>
      </c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</row>
    <row r="10" spans="1:234" s="21" customFormat="1" ht="16.5" customHeight="1">
      <c r="A10" s="202" t="s">
        <v>188</v>
      </c>
      <c r="B10" s="202"/>
      <c r="C10" s="203"/>
      <c r="D10" s="134">
        <f aca="true" t="shared" si="2" ref="D10:T10">SUM(D11,D18,D25)</f>
        <v>27269</v>
      </c>
      <c r="E10" s="99">
        <f t="shared" si="2"/>
        <v>168869</v>
      </c>
      <c r="F10" s="99">
        <f t="shared" si="2"/>
        <v>17888</v>
      </c>
      <c r="G10" s="99">
        <f t="shared" si="2"/>
        <v>40554</v>
      </c>
      <c r="H10" s="99">
        <f t="shared" si="2"/>
        <v>5300</v>
      </c>
      <c r="I10" s="99">
        <f t="shared" si="2"/>
        <v>34094</v>
      </c>
      <c r="J10" s="99">
        <f t="shared" si="2"/>
        <v>3395</v>
      </c>
      <c r="K10" s="99">
        <f t="shared" si="2"/>
        <v>52647</v>
      </c>
      <c r="L10" s="99">
        <f t="shared" si="2"/>
        <v>403</v>
      </c>
      <c r="M10" s="99">
        <f t="shared" si="2"/>
        <v>14906</v>
      </c>
      <c r="N10" s="99">
        <f t="shared" si="2"/>
        <v>210</v>
      </c>
      <c r="O10" s="99">
        <f t="shared" si="2"/>
        <v>13672</v>
      </c>
      <c r="P10" s="99">
        <f t="shared" si="2"/>
        <v>54</v>
      </c>
      <c r="Q10" s="99">
        <f t="shared" si="2"/>
        <v>9073</v>
      </c>
      <c r="R10" s="99">
        <f t="shared" si="2"/>
        <v>10</v>
      </c>
      <c r="S10" s="99">
        <f t="shared" si="2"/>
        <v>3923</v>
      </c>
      <c r="T10" s="99">
        <f t="shared" si="2"/>
        <v>9</v>
      </c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</row>
    <row r="11" spans="1:39" s="108" customFormat="1" ht="16.5" customHeight="1">
      <c r="A11" s="109"/>
      <c r="B11" s="202" t="s">
        <v>189</v>
      </c>
      <c r="C11" s="203"/>
      <c r="D11" s="134">
        <f aca="true" t="shared" si="3" ref="D11:T11">SUM(D12:D17)</f>
        <v>4473</v>
      </c>
      <c r="E11" s="99">
        <f t="shared" si="3"/>
        <v>42510</v>
      </c>
      <c r="F11" s="99">
        <f t="shared" si="3"/>
        <v>2063</v>
      </c>
      <c r="G11" s="99">
        <f t="shared" si="3"/>
        <v>5391</v>
      </c>
      <c r="H11" s="99">
        <f t="shared" si="3"/>
        <v>1247</v>
      </c>
      <c r="I11" s="99">
        <f t="shared" si="3"/>
        <v>8160</v>
      </c>
      <c r="J11" s="99">
        <f t="shared" si="3"/>
        <v>919</v>
      </c>
      <c r="K11" s="99">
        <f t="shared" si="3"/>
        <v>14549</v>
      </c>
      <c r="L11" s="99">
        <f t="shared" si="3"/>
        <v>132</v>
      </c>
      <c r="M11" s="99">
        <f t="shared" si="3"/>
        <v>4867</v>
      </c>
      <c r="N11" s="99">
        <f t="shared" si="3"/>
        <v>83</v>
      </c>
      <c r="O11" s="99">
        <f t="shared" si="3"/>
        <v>5447</v>
      </c>
      <c r="P11" s="99">
        <f t="shared" si="3"/>
        <v>23</v>
      </c>
      <c r="Q11" s="99">
        <f t="shared" si="3"/>
        <v>3422</v>
      </c>
      <c r="R11" s="99">
        <f t="shared" si="3"/>
        <v>2</v>
      </c>
      <c r="S11" s="99">
        <f t="shared" si="3"/>
        <v>674</v>
      </c>
      <c r="T11" s="99">
        <f t="shared" si="3"/>
        <v>4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20" ht="16.5" customHeight="1">
      <c r="A12" s="102"/>
      <c r="B12" s="102"/>
      <c r="C12" s="43" t="s">
        <v>190</v>
      </c>
      <c r="D12" s="131">
        <f t="shared" si="0"/>
        <v>14</v>
      </c>
      <c r="E12" s="129">
        <f t="shared" si="1"/>
        <v>608</v>
      </c>
      <c r="F12" s="86">
        <v>1</v>
      </c>
      <c r="G12" s="86">
        <v>2</v>
      </c>
      <c r="H12" s="86">
        <v>6</v>
      </c>
      <c r="I12" s="86">
        <v>40</v>
      </c>
      <c r="J12" s="86">
        <v>3</v>
      </c>
      <c r="K12" s="86">
        <v>44</v>
      </c>
      <c r="L12" s="86">
        <v>1</v>
      </c>
      <c r="M12" s="86">
        <v>38</v>
      </c>
      <c r="N12" s="86">
        <v>2</v>
      </c>
      <c r="O12" s="86">
        <v>122</v>
      </c>
      <c r="P12" s="86" t="s">
        <v>104</v>
      </c>
      <c r="Q12" s="86" t="s">
        <v>104</v>
      </c>
      <c r="R12" s="86">
        <v>1</v>
      </c>
      <c r="S12" s="86">
        <v>362</v>
      </c>
      <c r="T12" s="86" t="s">
        <v>104</v>
      </c>
    </row>
    <row r="13" spans="1:20" ht="16.5" customHeight="1">
      <c r="A13" s="102" t="s">
        <v>156</v>
      </c>
      <c r="B13" s="102"/>
      <c r="C13" s="43" t="s">
        <v>191</v>
      </c>
      <c r="D13" s="131">
        <f t="shared" si="0"/>
        <v>315</v>
      </c>
      <c r="E13" s="129">
        <f t="shared" si="1"/>
        <v>2454</v>
      </c>
      <c r="F13" s="86">
        <v>177</v>
      </c>
      <c r="G13" s="86">
        <v>446</v>
      </c>
      <c r="H13" s="86">
        <v>73</v>
      </c>
      <c r="I13" s="86">
        <v>499</v>
      </c>
      <c r="J13" s="86">
        <v>49</v>
      </c>
      <c r="K13" s="86">
        <v>804</v>
      </c>
      <c r="L13" s="86">
        <v>10</v>
      </c>
      <c r="M13" s="86">
        <v>389</v>
      </c>
      <c r="N13" s="86">
        <v>5</v>
      </c>
      <c r="O13" s="86">
        <v>316</v>
      </c>
      <c r="P13" s="86" t="s">
        <v>104</v>
      </c>
      <c r="Q13" s="86" t="s">
        <v>104</v>
      </c>
      <c r="R13" s="86" t="s">
        <v>104</v>
      </c>
      <c r="S13" s="86" t="s">
        <v>104</v>
      </c>
      <c r="T13" s="86">
        <v>1</v>
      </c>
    </row>
    <row r="14" spans="1:20" ht="16.5" customHeight="1">
      <c r="A14" s="102"/>
      <c r="B14" s="102"/>
      <c r="C14" s="43" t="s">
        <v>192</v>
      </c>
      <c r="D14" s="131">
        <f t="shared" si="0"/>
        <v>802</v>
      </c>
      <c r="E14" s="129">
        <f t="shared" si="1"/>
        <v>10118</v>
      </c>
      <c r="F14" s="86">
        <v>321</v>
      </c>
      <c r="G14" s="86">
        <v>823</v>
      </c>
      <c r="H14" s="86">
        <v>197</v>
      </c>
      <c r="I14" s="86">
        <v>1311</v>
      </c>
      <c r="J14" s="86">
        <v>201</v>
      </c>
      <c r="K14" s="86">
        <v>3265</v>
      </c>
      <c r="L14" s="86">
        <v>46</v>
      </c>
      <c r="M14" s="86">
        <v>1718</v>
      </c>
      <c r="N14" s="86">
        <v>27</v>
      </c>
      <c r="O14" s="86">
        <v>1751</v>
      </c>
      <c r="P14" s="86">
        <v>9</v>
      </c>
      <c r="Q14" s="86">
        <v>1250</v>
      </c>
      <c r="R14" s="86" t="s">
        <v>104</v>
      </c>
      <c r="S14" s="86" t="s">
        <v>104</v>
      </c>
      <c r="T14" s="86">
        <v>1</v>
      </c>
    </row>
    <row r="15" spans="1:20" ht="16.5" customHeight="1">
      <c r="A15" s="102"/>
      <c r="B15" s="102"/>
      <c r="C15" s="43" t="s">
        <v>193</v>
      </c>
      <c r="D15" s="131">
        <f t="shared" si="0"/>
        <v>988</v>
      </c>
      <c r="E15" s="129">
        <f t="shared" si="1"/>
        <v>7623</v>
      </c>
      <c r="F15" s="86">
        <v>467</v>
      </c>
      <c r="G15" s="86">
        <v>1262</v>
      </c>
      <c r="H15" s="86">
        <v>289</v>
      </c>
      <c r="I15" s="86">
        <v>1860</v>
      </c>
      <c r="J15" s="86">
        <v>201</v>
      </c>
      <c r="K15" s="86">
        <v>3037</v>
      </c>
      <c r="L15" s="86">
        <v>21</v>
      </c>
      <c r="M15" s="86">
        <v>736</v>
      </c>
      <c r="N15" s="86">
        <v>6</v>
      </c>
      <c r="O15" s="86">
        <v>427</v>
      </c>
      <c r="P15" s="86">
        <v>2</v>
      </c>
      <c r="Q15" s="86">
        <v>301</v>
      </c>
      <c r="R15" s="86" t="s">
        <v>104</v>
      </c>
      <c r="S15" s="86" t="s">
        <v>104</v>
      </c>
      <c r="T15" s="86">
        <v>2</v>
      </c>
    </row>
    <row r="16" spans="1:39" s="34" customFormat="1" ht="16.5" customHeight="1">
      <c r="A16" s="102"/>
      <c r="B16" s="102"/>
      <c r="C16" s="43" t="s">
        <v>194</v>
      </c>
      <c r="D16" s="131">
        <f t="shared" si="0"/>
        <v>1259</v>
      </c>
      <c r="E16" s="129">
        <f t="shared" si="1"/>
        <v>12322</v>
      </c>
      <c r="F16" s="86">
        <v>566</v>
      </c>
      <c r="G16" s="86">
        <v>1515</v>
      </c>
      <c r="H16" s="86">
        <v>387</v>
      </c>
      <c r="I16" s="86">
        <v>2520</v>
      </c>
      <c r="J16" s="86">
        <v>237</v>
      </c>
      <c r="K16" s="86">
        <v>3754</v>
      </c>
      <c r="L16" s="86">
        <v>33</v>
      </c>
      <c r="M16" s="86">
        <v>1234</v>
      </c>
      <c r="N16" s="86">
        <v>28</v>
      </c>
      <c r="O16" s="86">
        <v>1874</v>
      </c>
      <c r="P16" s="86">
        <v>7</v>
      </c>
      <c r="Q16" s="86">
        <v>1113</v>
      </c>
      <c r="R16" s="86">
        <v>1</v>
      </c>
      <c r="S16" s="86">
        <v>312</v>
      </c>
      <c r="T16" s="86" t="s">
        <v>104</v>
      </c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1:20" ht="16.5" customHeight="1">
      <c r="A17" s="102"/>
      <c r="B17" s="102"/>
      <c r="C17" s="43" t="s">
        <v>195</v>
      </c>
      <c r="D17" s="131">
        <f t="shared" si="0"/>
        <v>1095</v>
      </c>
      <c r="E17" s="129">
        <f t="shared" si="1"/>
        <v>9385</v>
      </c>
      <c r="F17" s="86">
        <v>531</v>
      </c>
      <c r="G17" s="86">
        <v>1343</v>
      </c>
      <c r="H17" s="86">
        <v>295</v>
      </c>
      <c r="I17" s="86">
        <v>1930</v>
      </c>
      <c r="J17" s="86">
        <v>228</v>
      </c>
      <c r="K17" s="86">
        <v>3645</v>
      </c>
      <c r="L17" s="86">
        <v>21</v>
      </c>
      <c r="M17" s="86">
        <v>752</v>
      </c>
      <c r="N17" s="86">
        <v>15</v>
      </c>
      <c r="O17" s="86">
        <v>957</v>
      </c>
      <c r="P17" s="86">
        <v>5</v>
      </c>
      <c r="Q17" s="86">
        <v>758</v>
      </c>
      <c r="R17" s="86" t="s">
        <v>104</v>
      </c>
      <c r="S17" s="86" t="s">
        <v>104</v>
      </c>
      <c r="T17" s="86" t="s">
        <v>104</v>
      </c>
    </row>
    <row r="18" spans="1:20" s="21" customFormat="1" ht="16.5" customHeight="1">
      <c r="A18" s="109"/>
      <c r="B18" s="202" t="s">
        <v>196</v>
      </c>
      <c r="C18" s="203"/>
      <c r="D18" s="134">
        <f aca="true" t="shared" si="4" ref="D18:T18">SUM(D19:D24)</f>
        <v>15212</v>
      </c>
      <c r="E18" s="99">
        <f t="shared" si="4"/>
        <v>88610</v>
      </c>
      <c r="F18" s="99">
        <f t="shared" si="4"/>
        <v>10604</v>
      </c>
      <c r="G18" s="99">
        <f t="shared" si="4"/>
        <v>23854</v>
      </c>
      <c r="H18" s="99">
        <f t="shared" si="4"/>
        <v>2616</v>
      </c>
      <c r="I18" s="99">
        <f t="shared" si="4"/>
        <v>16847</v>
      </c>
      <c r="J18" s="99">
        <f t="shared" si="4"/>
        <v>1667</v>
      </c>
      <c r="K18" s="99">
        <f t="shared" si="4"/>
        <v>25451</v>
      </c>
      <c r="L18" s="99">
        <f t="shared" si="4"/>
        <v>178</v>
      </c>
      <c r="M18" s="99">
        <f t="shared" si="4"/>
        <v>6636</v>
      </c>
      <c r="N18" s="99">
        <f t="shared" si="4"/>
        <v>104</v>
      </c>
      <c r="O18" s="99">
        <f t="shared" si="4"/>
        <v>6922</v>
      </c>
      <c r="P18" s="99">
        <f t="shared" si="4"/>
        <v>31</v>
      </c>
      <c r="Q18" s="99">
        <f t="shared" si="4"/>
        <v>5651</v>
      </c>
      <c r="R18" s="99">
        <f t="shared" si="4"/>
        <v>8</v>
      </c>
      <c r="S18" s="99">
        <f t="shared" si="4"/>
        <v>3249</v>
      </c>
      <c r="T18" s="99">
        <f t="shared" si="4"/>
        <v>4</v>
      </c>
    </row>
    <row r="19" spans="1:20" ht="16.5" customHeight="1">
      <c r="A19" s="102"/>
      <c r="B19" s="102"/>
      <c r="C19" s="43" t="s">
        <v>197</v>
      </c>
      <c r="D19" s="131">
        <f t="shared" si="0"/>
        <v>75</v>
      </c>
      <c r="E19" s="129">
        <f t="shared" si="1"/>
        <v>5920</v>
      </c>
      <c r="F19" s="86">
        <v>30</v>
      </c>
      <c r="G19" s="86">
        <v>65</v>
      </c>
      <c r="H19" s="86">
        <v>6</v>
      </c>
      <c r="I19" s="86">
        <v>45</v>
      </c>
      <c r="J19" s="86">
        <v>13</v>
      </c>
      <c r="K19" s="86">
        <v>249</v>
      </c>
      <c r="L19" s="86">
        <v>4</v>
      </c>
      <c r="M19" s="86">
        <v>158</v>
      </c>
      <c r="N19" s="86">
        <v>2</v>
      </c>
      <c r="O19" s="86">
        <v>188</v>
      </c>
      <c r="P19" s="86">
        <v>15</v>
      </c>
      <c r="Q19" s="86">
        <v>3377</v>
      </c>
      <c r="R19" s="86">
        <v>5</v>
      </c>
      <c r="S19" s="86">
        <v>1838</v>
      </c>
      <c r="T19" s="86" t="s">
        <v>104</v>
      </c>
    </row>
    <row r="20" spans="1:20" ht="16.5" customHeight="1">
      <c r="A20" s="102"/>
      <c r="B20" s="102"/>
      <c r="C20" s="43" t="s">
        <v>198</v>
      </c>
      <c r="D20" s="131">
        <f t="shared" si="0"/>
        <v>2184</v>
      </c>
      <c r="E20" s="129">
        <f t="shared" si="1"/>
        <v>7715</v>
      </c>
      <c r="F20" s="86">
        <v>1759</v>
      </c>
      <c r="G20" s="86">
        <v>4015</v>
      </c>
      <c r="H20" s="86">
        <v>340</v>
      </c>
      <c r="I20" s="86">
        <v>2112</v>
      </c>
      <c r="J20" s="86">
        <v>73</v>
      </c>
      <c r="K20" s="86">
        <v>1067</v>
      </c>
      <c r="L20" s="86">
        <v>6</v>
      </c>
      <c r="M20" s="86">
        <v>214</v>
      </c>
      <c r="N20" s="86">
        <v>4</v>
      </c>
      <c r="O20" s="86">
        <v>307</v>
      </c>
      <c r="P20" s="86" t="s">
        <v>104</v>
      </c>
      <c r="Q20" s="86" t="s">
        <v>104</v>
      </c>
      <c r="R20" s="86" t="s">
        <v>104</v>
      </c>
      <c r="S20" s="86" t="s">
        <v>104</v>
      </c>
      <c r="T20" s="86">
        <v>2</v>
      </c>
    </row>
    <row r="21" spans="1:20" ht="16.5" customHeight="1">
      <c r="A21" s="102"/>
      <c r="B21" s="102"/>
      <c r="C21" s="43" t="s">
        <v>199</v>
      </c>
      <c r="D21" s="131">
        <f t="shared" si="0"/>
        <v>5314</v>
      </c>
      <c r="E21" s="129">
        <f t="shared" si="1"/>
        <v>33257</v>
      </c>
      <c r="F21" s="86">
        <v>3731</v>
      </c>
      <c r="G21" s="86">
        <v>8302</v>
      </c>
      <c r="H21" s="86">
        <v>758</v>
      </c>
      <c r="I21" s="86">
        <v>4869</v>
      </c>
      <c r="J21" s="86">
        <v>650</v>
      </c>
      <c r="K21" s="86">
        <v>10263</v>
      </c>
      <c r="L21" s="86">
        <v>106</v>
      </c>
      <c r="M21" s="86">
        <v>3961</v>
      </c>
      <c r="N21" s="86">
        <v>59</v>
      </c>
      <c r="O21" s="86">
        <v>3756</v>
      </c>
      <c r="P21" s="86">
        <v>6</v>
      </c>
      <c r="Q21" s="86">
        <v>695</v>
      </c>
      <c r="R21" s="86">
        <v>3</v>
      </c>
      <c r="S21" s="86">
        <v>1411</v>
      </c>
      <c r="T21" s="86">
        <v>1</v>
      </c>
    </row>
    <row r="22" spans="1:20" ht="16.5" customHeight="1">
      <c r="A22" s="102"/>
      <c r="B22" s="102"/>
      <c r="C22" s="43" t="s">
        <v>200</v>
      </c>
      <c r="D22" s="131">
        <f t="shared" si="0"/>
        <v>1225</v>
      </c>
      <c r="E22" s="129">
        <f t="shared" si="1"/>
        <v>8634</v>
      </c>
      <c r="F22" s="86">
        <v>677</v>
      </c>
      <c r="G22" s="86">
        <v>1640</v>
      </c>
      <c r="H22" s="86">
        <v>291</v>
      </c>
      <c r="I22" s="86">
        <v>1872</v>
      </c>
      <c r="J22" s="86">
        <v>231</v>
      </c>
      <c r="K22" s="86">
        <v>3299</v>
      </c>
      <c r="L22" s="86">
        <v>10</v>
      </c>
      <c r="M22" s="86">
        <v>365</v>
      </c>
      <c r="N22" s="86">
        <v>12</v>
      </c>
      <c r="O22" s="86">
        <v>834</v>
      </c>
      <c r="P22" s="86">
        <v>4</v>
      </c>
      <c r="Q22" s="86">
        <v>624</v>
      </c>
      <c r="R22" s="86" t="s">
        <v>104</v>
      </c>
      <c r="S22" s="86" t="s">
        <v>104</v>
      </c>
      <c r="T22" s="86" t="s">
        <v>104</v>
      </c>
    </row>
    <row r="23" spans="1:39" s="34" customFormat="1" ht="16.5" customHeight="1">
      <c r="A23" s="102"/>
      <c r="B23" s="102"/>
      <c r="C23" s="43" t="s">
        <v>201</v>
      </c>
      <c r="D23" s="131">
        <f t="shared" si="0"/>
        <v>1495</v>
      </c>
      <c r="E23" s="129">
        <f t="shared" si="1"/>
        <v>5900</v>
      </c>
      <c r="F23" s="86">
        <v>1208</v>
      </c>
      <c r="G23" s="86">
        <v>2654</v>
      </c>
      <c r="H23" s="86">
        <v>197</v>
      </c>
      <c r="I23" s="86">
        <v>1245</v>
      </c>
      <c r="J23" s="86">
        <v>77</v>
      </c>
      <c r="K23" s="86">
        <v>1215</v>
      </c>
      <c r="L23" s="86">
        <v>6</v>
      </c>
      <c r="M23" s="86">
        <v>239</v>
      </c>
      <c r="N23" s="86">
        <v>5</v>
      </c>
      <c r="O23" s="86">
        <v>329</v>
      </c>
      <c r="P23" s="86">
        <v>2</v>
      </c>
      <c r="Q23" s="86">
        <v>218</v>
      </c>
      <c r="R23" s="86" t="s">
        <v>104</v>
      </c>
      <c r="S23" s="86" t="s">
        <v>104</v>
      </c>
      <c r="T23" s="86" t="s">
        <v>104</v>
      </c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</row>
    <row r="24" spans="1:234" ht="16.5" customHeight="1">
      <c r="A24" s="102"/>
      <c r="B24" s="102"/>
      <c r="C24" s="43" t="s">
        <v>202</v>
      </c>
      <c r="D24" s="131">
        <f t="shared" si="0"/>
        <v>4919</v>
      </c>
      <c r="E24" s="129">
        <f t="shared" si="1"/>
        <v>27184</v>
      </c>
      <c r="F24" s="86">
        <v>3199</v>
      </c>
      <c r="G24" s="86">
        <v>7178</v>
      </c>
      <c r="H24" s="86">
        <v>1024</v>
      </c>
      <c r="I24" s="86">
        <v>6704</v>
      </c>
      <c r="J24" s="86">
        <v>623</v>
      </c>
      <c r="K24" s="86">
        <v>9358</v>
      </c>
      <c r="L24" s="86">
        <v>46</v>
      </c>
      <c r="M24" s="86">
        <v>1699</v>
      </c>
      <c r="N24" s="86">
        <v>22</v>
      </c>
      <c r="O24" s="86">
        <v>1508</v>
      </c>
      <c r="P24" s="86">
        <v>4</v>
      </c>
      <c r="Q24" s="86">
        <v>737</v>
      </c>
      <c r="R24" s="86" t="s">
        <v>104</v>
      </c>
      <c r="S24" s="86" t="s">
        <v>104</v>
      </c>
      <c r="T24" s="86">
        <v>1</v>
      </c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</row>
    <row r="25" spans="1:39" s="108" customFormat="1" ht="16.5" customHeight="1">
      <c r="A25" s="109"/>
      <c r="B25" s="202" t="s">
        <v>203</v>
      </c>
      <c r="C25" s="203"/>
      <c r="D25" s="134">
        <f t="shared" si="0"/>
        <v>7584</v>
      </c>
      <c r="E25" s="99">
        <f t="shared" si="1"/>
        <v>37749</v>
      </c>
      <c r="F25" s="97">
        <v>5221</v>
      </c>
      <c r="G25" s="97">
        <v>11309</v>
      </c>
      <c r="H25" s="97">
        <v>1437</v>
      </c>
      <c r="I25" s="97">
        <v>9087</v>
      </c>
      <c r="J25" s="97">
        <v>809</v>
      </c>
      <c r="K25" s="97">
        <v>12647</v>
      </c>
      <c r="L25" s="97">
        <v>93</v>
      </c>
      <c r="M25" s="97">
        <v>3403</v>
      </c>
      <c r="N25" s="97">
        <v>23</v>
      </c>
      <c r="O25" s="97">
        <v>1303</v>
      </c>
      <c r="P25" s="97" t="s">
        <v>104</v>
      </c>
      <c r="Q25" s="97" t="s">
        <v>104</v>
      </c>
      <c r="R25" s="97" t="s">
        <v>104</v>
      </c>
      <c r="S25" s="97" t="s">
        <v>104</v>
      </c>
      <c r="T25" s="97">
        <v>1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108" customFormat="1" ht="16.5" customHeight="1">
      <c r="A26" s="202" t="s">
        <v>204</v>
      </c>
      <c r="B26" s="202"/>
      <c r="C26" s="203"/>
      <c r="D26" s="134">
        <f t="shared" si="0"/>
        <v>1244</v>
      </c>
      <c r="E26" s="99">
        <f t="shared" si="1"/>
        <v>15784</v>
      </c>
      <c r="F26" s="97">
        <v>465</v>
      </c>
      <c r="G26" s="97">
        <v>979</v>
      </c>
      <c r="H26" s="97">
        <v>270</v>
      </c>
      <c r="I26" s="97">
        <v>1904</v>
      </c>
      <c r="J26" s="97">
        <v>412</v>
      </c>
      <c r="K26" s="97">
        <v>6654</v>
      </c>
      <c r="L26" s="97">
        <v>61</v>
      </c>
      <c r="M26" s="97">
        <v>2245</v>
      </c>
      <c r="N26" s="97">
        <v>22</v>
      </c>
      <c r="O26" s="97">
        <v>1508</v>
      </c>
      <c r="P26" s="97">
        <v>11</v>
      </c>
      <c r="Q26" s="97">
        <v>1605</v>
      </c>
      <c r="R26" s="97">
        <v>2</v>
      </c>
      <c r="S26" s="97">
        <v>889</v>
      </c>
      <c r="T26" s="97">
        <v>1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20" s="21" customFormat="1" ht="16.5" customHeight="1">
      <c r="A27" s="202" t="s">
        <v>205</v>
      </c>
      <c r="B27" s="202"/>
      <c r="C27" s="203"/>
      <c r="D27" s="134">
        <f t="shared" si="0"/>
        <v>2235</v>
      </c>
      <c r="E27" s="99">
        <f t="shared" si="1"/>
        <v>5884</v>
      </c>
      <c r="F27" s="97">
        <v>2008</v>
      </c>
      <c r="G27" s="97">
        <v>3563</v>
      </c>
      <c r="H27" s="97">
        <v>169</v>
      </c>
      <c r="I27" s="97">
        <v>1048</v>
      </c>
      <c r="J27" s="97">
        <v>46</v>
      </c>
      <c r="K27" s="97">
        <v>668</v>
      </c>
      <c r="L27" s="97">
        <v>4</v>
      </c>
      <c r="M27" s="97">
        <v>147</v>
      </c>
      <c r="N27" s="97">
        <v>5</v>
      </c>
      <c r="O27" s="97">
        <v>358</v>
      </c>
      <c r="P27" s="97">
        <v>1</v>
      </c>
      <c r="Q27" s="97">
        <v>100</v>
      </c>
      <c r="R27" s="97" t="s">
        <v>104</v>
      </c>
      <c r="S27" s="97" t="s">
        <v>104</v>
      </c>
      <c r="T27" s="97">
        <v>2</v>
      </c>
    </row>
    <row r="28" spans="1:20" s="21" customFormat="1" ht="16.5" customHeight="1">
      <c r="A28" s="202" t="s">
        <v>206</v>
      </c>
      <c r="B28" s="202"/>
      <c r="C28" s="203"/>
      <c r="D28" s="134">
        <f>SUM(D29:D52)</f>
        <v>18603</v>
      </c>
      <c r="E28" s="99">
        <f aca="true" t="shared" si="5" ref="E28:T28">SUM(E29:E52)</f>
        <v>141080</v>
      </c>
      <c r="F28" s="99">
        <f t="shared" si="5"/>
        <v>12953</v>
      </c>
      <c r="G28" s="99">
        <f t="shared" si="5"/>
        <v>25741</v>
      </c>
      <c r="H28" s="99">
        <f t="shared" si="5"/>
        <v>2940</v>
      </c>
      <c r="I28" s="99">
        <f t="shared" si="5"/>
        <v>19155</v>
      </c>
      <c r="J28" s="99">
        <f t="shared" si="5"/>
        <v>1901</v>
      </c>
      <c r="K28" s="99">
        <f t="shared" si="5"/>
        <v>30627</v>
      </c>
      <c r="L28" s="99">
        <f t="shared" si="5"/>
        <v>325</v>
      </c>
      <c r="M28" s="99">
        <f t="shared" si="5"/>
        <v>12293</v>
      </c>
      <c r="N28" s="99">
        <f t="shared" si="5"/>
        <v>271</v>
      </c>
      <c r="O28" s="99">
        <f t="shared" si="5"/>
        <v>18874</v>
      </c>
      <c r="P28" s="99">
        <f t="shared" si="5"/>
        <v>154</v>
      </c>
      <c r="Q28" s="99">
        <f t="shared" si="5"/>
        <v>23664</v>
      </c>
      <c r="R28" s="99">
        <f t="shared" si="5"/>
        <v>25</v>
      </c>
      <c r="S28" s="99">
        <f t="shared" si="5"/>
        <v>10726</v>
      </c>
      <c r="T28" s="99">
        <f t="shared" si="5"/>
        <v>34</v>
      </c>
    </row>
    <row r="29" spans="1:20" ht="16.5" customHeight="1">
      <c r="A29" s="102"/>
      <c r="B29" s="102"/>
      <c r="C29" s="43" t="s">
        <v>207</v>
      </c>
      <c r="D29" s="131">
        <f t="shared" si="0"/>
        <v>4348</v>
      </c>
      <c r="E29" s="129">
        <f t="shared" si="1"/>
        <v>12230</v>
      </c>
      <c r="F29" s="86">
        <v>3874</v>
      </c>
      <c r="G29" s="86">
        <v>7064</v>
      </c>
      <c r="H29" s="86">
        <v>320</v>
      </c>
      <c r="I29" s="86">
        <v>1988</v>
      </c>
      <c r="J29" s="86">
        <v>131</v>
      </c>
      <c r="K29" s="86">
        <v>1929</v>
      </c>
      <c r="L29" s="86">
        <v>16</v>
      </c>
      <c r="M29" s="86">
        <v>604</v>
      </c>
      <c r="N29" s="86">
        <v>5</v>
      </c>
      <c r="O29" s="86">
        <v>318</v>
      </c>
      <c r="P29" s="86">
        <v>2</v>
      </c>
      <c r="Q29" s="86">
        <v>327</v>
      </c>
      <c r="R29" s="86" t="s">
        <v>104</v>
      </c>
      <c r="S29" s="86" t="s">
        <v>104</v>
      </c>
      <c r="T29" s="86" t="s">
        <v>104</v>
      </c>
    </row>
    <row r="30" spans="1:20" ht="16.5" customHeight="1">
      <c r="A30" s="102"/>
      <c r="B30" s="102"/>
      <c r="C30" s="43" t="s">
        <v>208</v>
      </c>
      <c r="D30" s="131">
        <f t="shared" si="0"/>
        <v>282</v>
      </c>
      <c r="E30" s="129">
        <f t="shared" si="1"/>
        <v>558</v>
      </c>
      <c r="F30" s="86">
        <v>262</v>
      </c>
      <c r="G30" s="86">
        <v>353</v>
      </c>
      <c r="H30" s="86">
        <v>14</v>
      </c>
      <c r="I30" s="86">
        <v>95</v>
      </c>
      <c r="J30" s="86">
        <v>5</v>
      </c>
      <c r="K30" s="86">
        <v>64</v>
      </c>
      <c r="L30" s="86">
        <v>1</v>
      </c>
      <c r="M30" s="86">
        <v>46</v>
      </c>
      <c r="N30" s="86" t="s">
        <v>104</v>
      </c>
      <c r="O30" s="86" t="s">
        <v>104</v>
      </c>
      <c r="P30" s="86" t="s">
        <v>104</v>
      </c>
      <c r="Q30" s="86" t="s">
        <v>104</v>
      </c>
      <c r="R30" s="86" t="s">
        <v>104</v>
      </c>
      <c r="S30" s="86" t="s">
        <v>104</v>
      </c>
      <c r="T30" s="86" t="s">
        <v>104</v>
      </c>
    </row>
    <row r="31" spans="1:20" ht="16.5" customHeight="1">
      <c r="A31" s="102"/>
      <c r="B31" s="102"/>
      <c r="C31" s="43" t="s">
        <v>209</v>
      </c>
      <c r="D31" s="131">
        <f t="shared" si="0"/>
        <v>557</v>
      </c>
      <c r="E31" s="129">
        <f t="shared" si="1"/>
        <v>3558</v>
      </c>
      <c r="F31" s="86">
        <v>366</v>
      </c>
      <c r="G31" s="86">
        <v>782</v>
      </c>
      <c r="H31" s="86">
        <v>113</v>
      </c>
      <c r="I31" s="86">
        <v>763</v>
      </c>
      <c r="J31" s="86">
        <v>54</v>
      </c>
      <c r="K31" s="86">
        <v>856</v>
      </c>
      <c r="L31" s="86">
        <v>14</v>
      </c>
      <c r="M31" s="86">
        <v>535</v>
      </c>
      <c r="N31" s="86">
        <v>5</v>
      </c>
      <c r="O31" s="86">
        <v>327</v>
      </c>
      <c r="P31" s="86">
        <v>2</v>
      </c>
      <c r="Q31" s="86">
        <v>295</v>
      </c>
      <c r="R31" s="86" t="s">
        <v>104</v>
      </c>
      <c r="S31" s="86" t="s">
        <v>104</v>
      </c>
      <c r="T31" s="86">
        <v>3</v>
      </c>
    </row>
    <row r="32" spans="1:20" ht="16.5" customHeight="1">
      <c r="A32" s="102"/>
      <c r="B32" s="102"/>
      <c r="C32" s="43" t="s">
        <v>210</v>
      </c>
      <c r="D32" s="131">
        <f t="shared" si="0"/>
        <v>977</v>
      </c>
      <c r="E32" s="129">
        <f t="shared" si="1"/>
        <v>14775</v>
      </c>
      <c r="F32" s="86">
        <v>499</v>
      </c>
      <c r="G32" s="86">
        <v>1158</v>
      </c>
      <c r="H32" s="86">
        <v>189</v>
      </c>
      <c r="I32" s="86">
        <v>1249</v>
      </c>
      <c r="J32" s="86">
        <v>170</v>
      </c>
      <c r="K32" s="86">
        <v>2700</v>
      </c>
      <c r="L32" s="86">
        <v>35</v>
      </c>
      <c r="M32" s="86">
        <v>1324</v>
      </c>
      <c r="N32" s="86">
        <v>46</v>
      </c>
      <c r="O32" s="86">
        <v>3269</v>
      </c>
      <c r="P32" s="86">
        <v>28</v>
      </c>
      <c r="Q32" s="86">
        <v>4040</v>
      </c>
      <c r="R32" s="86">
        <v>3</v>
      </c>
      <c r="S32" s="86">
        <v>1035</v>
      </c>
      <c r="T32" s="86">
        <v>7</v>
      </c>
    </row>
    <row r="33" spans="1:20" ht="16.5" customHeight="1">
      <c r="A33" s="102"/>
      <c r="B33" s="102"/>
      <c r="C33" s="43" t="s">
        <v>256</v>
      </c>
      <c r="D33" s="131">
        <f t="shared" si="0"/>
        <v>610</v>
      </c>
      <c r="E33" s="129">
        <f t="shared" si="1"/>
        <v>7572</v>
      </c>
      <c r="F33" s="86">
        <v>274</v>
      </c>
      <c r="G33" s="86">
        <v>603</v>
      </c>
      <c r="H33" s="86">
        <v>142</v>
      </c>
      <c r="I33" s="86">
        <v>957</v>
      </c>
      <c r="J33" s="86">
        <v>135</v>
      </c>
      <c r="K33" s="86">
        <v>2190</v>
      </c>
      <c r="L33" s="86">
        <v>35</v>
      </c>
      <c r="M33" s="86">
        <v>1316</v>
      </c>
      <c r="N33" s="86">
        <v>14</v>
      </c>
      <c r="O33" s="86">
        <v>884</v>
      </c>
      <c r="P33" s="86">
        <v>9</v>
      </c>
      <c r="Q33" s="86">
        <v>1305</v>
      </c>
      <c r="R33" s="86">
        <v>1</v>
      </c>
      <c r="S33" s="86">
        <v>317</v>
      </c>
      <c r="T33" s="86" t="s">
        <v>104</v>
      </c>
    </row>
    <row r="34" spans="1:20" ht="16.5" customHeight="1">
      <c r="A34" s="102"/>
      <c r="B34" s="102"/>
      <c r="C34" s="43" t="s">
        <v>211</v>
      </c>
      <c r="D34" s="131">
        <f t="shared" si="0"/>
        <v>640</v>
      </c>
      <c r="E34" s="129">
        <f t="shared" si="1"/>
        <v>2870</v>
      </c>
      <c r="F34" s="86">
        <v>418</v>
      </c>
      <c r="G34" s="86">
        <v>1018</v>
      </c>
      <c r="H34" s="86">
        <v>167</v>
      </c>
      <c r="I34" s="86">
        <v>1088</v>
      </c>
      <c r="J34" s="86">
        <v>54</v>
      </c>
      <c r="K34" s="86">
        <v>728</v>
      </c>
      <c r="L34" s="86">
        <v>1</v>
      </c>
      <c r="M34" s="86">
        <v>36</v>
      </c>
      <c r="N34" s="86" t="s">
        <v>104</v>
      </c>
      <c r="O34" s="86" t="s">
        <v>104</v>
      </c>
      <c r="P34" s="86" t="s">
        <v>104</v>
      </c>
      <c r="Q34" s="86" t="s">
        <v>104</v>
      </c>
      <c r="R34" s="86" t="s">
        <v>104</v>
      </c>
      <c r="S34" s="86" t="s">
        <v>104</v>
      </c>
      <c r="T34" s="86" t="s">
        <v>104</v>
      </c>
    </row>
    <row r="35" spans="1:20" ht="16.5" customHeight="1">
      <c r="A35" s="102"/>
      <c r="B35" s="102"/>
      <c r="C35" s="43" t="s">
        <v>212</v>
      </c>
      <c r="D35" s="131">
        <f t="shared" si="0"/>
        <v>484</v>
      </c>
      <c r="E35" s="129">
        <f t="shared" si="1"/>
        <v>2778</v>
      </c>
      <c r="F35" s="86">
        <v>365</v>
      </c>
      <c r="G35" s="86">
        <v>715</v>
      </c>
      <c r="H35" s="86">
        <v>73</v>
      </c>
      <c r="I35" s="86">
        <v>463</v>
      </c>
      <c r="J35" s="86">
        <v>36</v>
      </c>
      <c r="K35" s="86">
        <v>605</v>
      </c>
      <c r="L35" s="86">
        <v>6</v>
      </c>
      <c r="M35" s="86">
        <v>243</v>
      </c>
      <c r="N35" s="86">
        <v>3</v>
      </c>
      <c r="O35" s="86">
        <v>238</v>
      </c>
      <c r="P35" s="86" t="s">
        <v>104</v>
      </c>
      <c r="Q35" s="86" t="s">
        <v>104</v>
      </c>
      <c r="R35" s="86">
        <v>1</v>
      </c>
      <c r="S35" s="86">
        <v>514</v>
      </c>
      <c r="T35" s="86" t="s">
        <v>104</v>
      </c>
    </row>
    <row r="36" spans="1:20" ht="16.5" customHeight="1">
      <c r="A36" s="102"/>
      <c r="B36" s="102"/>
      <c r="C36" s="43" t="s">
        <v>213</v>
      </c>
      <c r="D36" s="131">
        <f t="shared" si="0"/>
        <v>403</v>
      </c>
      <c r="E36" s="129">
        <f t="shared" si="1"/>
        <v>3227</v>
      </c>
      <c r="F36" s="86">
        <v>185</v>
      </c>
      <c r="G36" s="86">
        <v>476</v>
      </c>
      <c r="H36" s="86">
        <v>120</v>
      </c>
      <c r="I36" s="86">
        <v>821</v>
      </c>
      <c r="J36" s="86">
        <v>84</v>
      </c>
      <c r="K36" s="86">
        <v>1266</v>
      </c>
      <c r="L36" s="86">
        <v>9</v>
      </c>
      <c r="M36" s="86">
        <v>334</v>
      </c>
      <c r="N36" s="86">
        <v>4</v>
      </c>
      <c r="O36" s="86">
        <v>223</v>
      </c>
      <c r="P36" s="86">
        <v>1</v>
      </c>
      <c r="Q36" s="86">
        <v>107</v>
      </c>
      <c r="R36" s="86" t="s">
        <v>104</v>
      </c>
      <c r="S36" s="86" t="s">
        <v>104</v>
      </c>
      <c r="T36" s="86" t="s">
        <v>104</v>
      </c>
    </row>
    <row r="37" spans="1:20" ht="16.5" customHeight="1">
      <c r="A37" s="102"/>
      <c r="B37" s="102"/>
      <c r="C37" s="43" t="s">
        <v>214</v>
      </c>
      <c r="D37" s="131">
        <f t="shared" si="0"/>
        <v>29</v>
      </c>
      <c r="E37" s="129">
        <f t="shared" si="1"/>
        <v>395</v>
      </c>
      <c r="F37" s="86">
        <v>13</v>
      </c>
      <c r="G37" s="86">
        <v>28</v>
      </c>
      <c r="H37" s="86">
        <v>5</v>
      </c>
      <c r="I37" s="86">
        <v>35</v>
      </c>
      <c r="J37" s="86">
        <v>9</v>
      </c>
      <c r="K37" s="86">
        <v>142</v>
      </c>
      <c r="L37" s="86" t="s">
        <v>104</v>
      </c>
      <c r="M37" s="86" t="s">
        <v>104</v>
      </c>
      <c r="N37" s="86">
        <v>1</v>
      </c>
      <c r="O37" s="86">
        <v>61</v>
      </c>
      <c r="P37" s="86">
        <v>1</v>
      </c>
      <c r="Q37" s="86">
        <v>129</v>
      </c>
      <c r="R37" s="86" t="s">
        <v>104</v>
      </c>
      <c r="S37" s="86" t="s">
        <v>104</v>
      </c>
      <c r="T37" s="86" t="s">
        <v>104</v>
      </c>
    </row>
    <row r="38" spans="1:20" ht="16.5" customHeight="1">
      <c r="A38" s="102"/>
      <c r="B38" s="102"/>
      <c r="C38" s="43" t="s">
        <v>215</v>
      </c>
      <c r="D38" s="131">
        <f t="shared" si="0"/>
        <v>27</v>
      </c>
      <c r="E38" s="129">
        <f t="shared" si="1"/>
        <v>723</v>
      </c>
      <c r="F38" s="86">
        <v>9</v>
      </c>
      <c r="G38" s="86">
        <v>15</v>
      </c>
      <c r="H38" s="86">
        <v>5</v>
      </c>
      <c r="I38" s="86">
        <v>30</v>
      </c>
      <c r="J38" s="86">
        <v>7</v>
      </c>
      <c r="K38" s="86">
        <v>123</v>
      </c>
      <c r="L38" s="86">
        <v>1</v>
      </c>
      <c r="M38" s="86">
        <v>48</v>
      </c>
      <c r="N38" s="86">
        <v>3</v>
      </c>
      <c r="O38" s="86">
        <v>187</v>
      </c>
      <c r="P38" s="86">
        <v>2</v>
      </c>
      <c r="Q38" s="86">
        <v>320</v>
      </c>
      <c r="R38" s="86" t="s">
        <v>104</v>
      </c>
      <c r="S38" s="86" t="s">
        <v>104</v>
      </c>
      <c r="T38" s="86" t="s">
        <v>104</v>
      </c>
    </row>
    <row r="39" spans="1:20" ht="16.5" customHeight="1">
      <c r="A39" s="102"/>
      <c r="B39" s="102"/>
      <c r="C39" s="43" t="s">
        <v>267</v>
      </c>
      <c r="D39" s="131">
        <f t="shared" si="0"/>
        <v>328</v>
      </c>
      <c r="E39" s="129">
        <f t="shared" si="1"/>
        <v>6452</v>
      </c>
      <c r="F39" s="86">
        <v>142</v>
      </c>
      <c r="G39" s="86">
        <v>322</v>
      </c>
      <c r="H39" s="86">
        <v>64</v>
      </c>
      <c r="I39" s="86">
        <v>436</v>
      </c>
      <c r="J39" s="86">
        <v>74</v>
      </c>
      <c r="K39" s="86">
        <v>1307</v>
      </c>
      <c r="L39" s="86">
        <v>18</v>
      </c>
      <c r="M39" s="86">
        <v>686</v>
      </c>
      <c r="N39" s="86">
        <v>14</v>
      </c>
      <c r="O39" s="86">
        <v>1013</v>
      </c>
      <c r="P39" s="86">
        <v>10</v>
      </c>
      <c r="Q39" s="86">
        <v>1459</v>
      </c>
      <c r="R39" s="86">
        <v>3</v>
      </c>
      <c r="S39" s="86">
        <v>1229</v>
      </c>
      <c r="T39" s="86">
        <v>3</v>
      </c>
    </row>
    <row r="40" spans="1:20" ht="16.5" customHeight="1">
      <c r="A40" s="102"/>
      <c r="B40" s="102"/>
      <c r="C40" s="43" t="s">
        <v>216</v>
      </c>
      <c r="D40" s="131">
        <f t="shared" si="0"/>
        <v>84</v>
      </c>
      <c r="E40" s="129">
        <f t="shared" si="1"/>
        <v>667</v>
      </c>
      <c r="F40" s="86">
        <v>43</v>
      </c>
      <c r="G40" s="86">
        <v>110</v>
      </c>
      <c r="H40" s="86">
        <v>19</v>
      </c>
      <c r="I40" s="86">
        <v>129</v>
      </c>
      <c r="J40" s="86">
        <v>19</v>
      </c>
      <c r="K40" s="86">
        <v>331</v>
      </c>
      <c r="L40" s="86">
        <v>1</v>
      </c>
      <c r="M40" s="86">
        <v>30</v>
      </c>
      <c r="N40" s="86">
        <v>1</v>
      </c>
      <c r="O40" s="86">
        <v>67</v>
      </c>
      <c r="P40" s="86" t="s">
        <v>104</v>
      </c>
      <c r="Q40" s="86" t="s">
        <v>104</v>
      </c>
      <c r="R40" s="86" t="s">
        <v>104</v>
      </c>
      <c r="S40" s="86" t="s">
        <v>104</v>
      </c>
      <c r="T40" s="86">
        <v>1</v>
      </c>
    </row>
    <row r="41" spans="1:20" ht="16.5" customHeight="1">
      <c r="A41" s="102"/>
      <c r="B41" s="102"/>
      <c r="C41" s="114" t="s">
        <v>257</v>
      </c>
      <c r="D41" s="131">
        <f t="shared" si="0"/>
        <v>3532</v>
      </c>
      <c r="E41" s="129">
        <f t="shared" si="1"/>
        <v>15042</v>
      </c>
      <c r="F41" s="86">
        <v>2758</v>
      </c>
      <c r="G41" s="86">
        <v>5052</v>
      </c>
      <c r="H41" s="86">
        <v>504</v>
      </c>
      <c r="I41" s="86">
        <v>3213</v>
      </c>
      <c r="J41" s="86">
        <v>220</v>
      </c>
      <c r="K41" s="86">
        <v>3459</v>
      </c>
      <c r="L41" s="86">
        <v>23</v>
      </c>
      <c r="M41" s="86">
        <v>860</v>
      </c>
      <c r="N41" s="86">
        <v>14</v>
      </c>
      <c r="O41" s="86">
        <v>955</v>
      </c>
      <c r="P41" s="86">
        <v>11</v>
      </c>
      <c r="Q41" s="86">
        <v>1503</v>
      </c>
      <c r="R41" s="86" t="s">
        <v>104</v>
      </c>
      <c r="S41" s="86" t="s">
        <v>104</v>
      </c>
      <c r="T41" s="86">
        <v>2</v>
      </c>
    </row>
    <row r="42" spans="1:20" ht="16.5" customHeight="1">
      <c r="A42" s="102"/>
      <c r="B42" s="102"/>
      <c r="C42" s="43" t="s">
        <v>268</v>
      </c>
      <c r="D42" s="131">
        <f t="shared" si="0"/>
        <v>553</v>
      </c>
      <c r="E42" s="129">
        <f t="shared" si="1"/>
        <v>5589</v>
      </c>
      <c r="F42" s="86">
        <v>330</v>
      </c>
      <c r="G42" s="86">
        <v>750</v>
      </c>
      <c r="H42" s="86">
        <v>86</v>
      </c>
      <c r="I42" s="86">
        <v>569</v>
      </c>
      <c r="J42" s="86">
        <v>99</v>
      </c>
      <c r="K42" s="86">
        <v>1509</v>
      </c>
      <c r="L42" s="86">
        <v>18</v>
      </c>
      <c r="M42" s="86">
        <v>698</v>
      </c>
      <c r="N42" s="86">
        <v>10</v>
      </c>
      <c r="O42" s="86">
        <v>762</v>
      </c>
      <c r="P42" s="86">
        <v>7</v>
      </c>
      <c r="Q42" s="86">
        <v>1301</v>
      </c>
      <c r="R42" s="86" t="s">
        <v>104</v>
      </c>
      <c r="S42" s="86" t="s">
        <v>104</v>
      </c>
      <c r="T42" s="86">
        <v>3</v>
      </c>
    </row>
    <row r="43" spans="1:20" ht="16.5" customHeight="1">
      <c r="A43" s="102"/>
      <c r="B43" s="102"/>
      <c r="C43" s="43" t="s">
        <v>217</v>
      </c>
      <c r="D43" s="131">
        <f t="shared" si="0"/>
        <v>636</v>
      </c>
      <c r="E43" s="129">
        <f t="shared" si="1"/>
        <v>14465</v>
      </c>
      <c r="F43" s="86">
        <v>255</v>
      </c>
      <c r="G43" s="86">
        <v>631</v>
      </c>
      <c r="H43" s="86">
        <v>121</v>
      </c>
      <c r="I43" s="86">
        <v>809</v>
      </c>
      <c r="J43" s="86">
        <v>139</v>
      </c>
      <c r="K43" s="86">
        <v>2341</v>
      </c>
      <c r="L43" s="86">
        <v>43</v>
      </c>
      <c r="M43" s="86">
        <v>1644</v>
      </c>
      <c r="N43" s="86">
        <v>45</v>
      </c>
      <c r="O43" s="86">
        <v>3172</v>
      </c>
      <c r="P43" s="86">
        <v>26</v>
      </c>
      <c r="Q43" s="86">
        <v>4079</v>
      </c>
      <c r="R43" s="86">
        <v>5</v>
      </c>
      <c r="S43" s="86">
        <v>1789</v>
      </c>
      <c r="T43" s="86">
        <v>2</v>
      </c>
    </row>
    <row r="44" spans="1:20" ht="16.5" customHeight="1">
      <c r="A44" s="102"/>
      <c r="B44" s="102"/>
      <c r="C44" s="43" t="s">
        <v>218</v>
      </c>
      <c r="D44" s="131">
        <f t="shared" si="0"/>
        <v>136</v>
      </c>
      <c r="E44" s="129">
        <f t="shared" si="1"/>
        <v>1831</v>
      </c>
      <c r="F44" s="86">
        <v>45</v>
      </c>
      <c r="G44" s="86">
        <v>123</v>
      </c>
      <c r="H44" s="86">
        <v>40</v>
      </c>
      <c r="I44" s="86">
        <v>272</v>
      </c>
      <c r="J44" s="86">
        <v>33</v>
      </c>
      <c r="K44" s="86">
        <v>528</v>
      </c>
      <c r="L44" s="86">
        <v>10</v>
      </c>
      <c r="M44" s="86">
        <v>348</v>
      </c>
      <c r="N44" s="86">
        <v>6</v>
      </c>
      <c r="O44" s="86">
        <v>411</v>
      </c>
      <c r="P44" s="86">
        <v>1</v>
      </c>
      <c r="Q44" s="86">
        <v>149</v>
      </c>
      <c r="R44" s="86" t="s">
        <v>104</v>
      </c>
      <c r="S44" s="86" t="s">
        <v>104</v>
      </c>
      <c r="T44" s="86">
        <v>1</v>
      </c>
    </row>
    <row r="45" spans="1:20" ht="16.5" customHeight="1">
      <c r="A45" s="102"/>
      <c r="B45" s="102"/>
      <c r="C45" s="43" t="s">
        <v>219</v>
      </c>
      <c r="D45" s="131">
        <f t="shared" si="0"/>
        <v>2014</v>
      </c>
      <c r="E45" s="129">
        <f t="shared" si="1"/>
        <v>24715</v>
      </c>
      <c r="F45" s="86">
        <v>997</v>
      </c>
      <c r="G45" s="86">
        <v>2127</v>
      </c>
      <c r="H45" s="86">
        <v>657</v>
      </c>
      <c r="I45" s="86">
        <v>4318</v>
      </c>
      <c r="J45" s="86">
        <v>241</v>
      </c>
      <c r="K45" s="86">
        <v>3635</v>
      </c>
      <c r="L45" s="86">
        <v>33</v>
      </c>
      <c r="M45" s="86">
        <v>1305</v>
      </c>
      <c r="N45" s="86">
        <v>41</v>
      </c>
      <c r="O45" s="86">
        <v>2929</v>
      </c>
      <c r="P45" s="86">
        <v>35</v>
      </c>
      <c r="Q45" s="86">
        <v>5840</v>
      </c>
      <c r="R45" s="86">
        <v>9</v>
      </c>
      <c r="S45" s="86">
        <v>4561</v>
      </c>
      <c r="T45" s="86">
        <v>1</v>
      </c>
    </row>
    <row r="46" spans="1:20" ht="16.5" customHeight="1">
      <c r="A46" s="102"/>
      <c r="B46" s="102"/>
      <c r="C46" s="43" t="s">
        <v>220</v>
      </c>
      <c r="D46" s="131">
        <f t="shared" si="0"/>
        <v>6</v>
      </c>
      <c r="E46" s="129">
        <f t="shared" si="1"/>
        <v>26</v>
      </c>
      <c r="F46" s="86">
        <v>3</v>
      </c>
      <c r="G46" s="86">
        <v>6</v>
      </c>
      <c r="H46" s="86">
        <v>2</v>
      </c>
      <c r="I46" s="86">
        <v>10</v>
      </c>
      <c r="J46" s="86">
        <v>1</v>
      </c>
      <c r="K46" s="86">
        <v>10</v>
      </c>
      <c r="L46" s="86" t="s">
        <v>104</v>
      </c>
      <c r="M46" s="86" t="s">
        <v>104</v>
      </c>
      <c r="N46" s="86" t="s">
        <v>104</v>
      </c>
      <c r="O46" s="86" t="s">
        <v>104</v>
      </c>
      <c r="P46" s="86" t="s">
        <v>104</v>
      </c>
      <c r="Q46" s="86" t="s">
        <v>104</v>
      </c>
      <c r="R46" s="86" t="s">
        <v>104</v>
      </c>
      <c r="S46" s="86" t="s">
        <v>104</v>
      </c>
      <c r="T46" s="86" t="s">
        <v>104</v>
      </c>
    </row>
    <row r="47" spans="1:20" ht="16.5" customHeight="1">
      <c r="A47" s="102"/>
      <c r="B47" s="102"/>
      <c r="C47" s="43" t="s">
        <v>269</v>
      </c>
      <c r="D47" s="131">
        <f t="shared" si="0"/>
        <v>498</v>
      </c>
      <c r="E47" s="129">
        <f t="shared" si="1"/>
        <v>10789</v>
      </c>
      <c r="F47" s="86">
        <v>108</v>
      </c>
      <c r="G47" s="86">
        <v>287</v>
      </c>
      <c r="H47" s="86">
        <v>72</v>
      </c>
      <c r="I47" s="86">
        <v>469</v>
      </c>
      <c r="J47" s="86">
        <v>231</v>
      </c>
      <c r="K47" s="86">
        <v>4348</v>
      </c>
      <c r="L47" s="86">
        <v>37</v>
      </c>
      <c r="M47" s="86">
        <v>1347</v>
      </c>
      <c r="N47" s="86">
        <v>39</v>
      </c>
      <c r="O47" s="86">
        <v>2634</v>
      </c>
      <c r="P47" s="86">
        <v>10</v>
      </c>
      <c r="Q47" s="86">
        <v>1379</v>
      </c>
      <c r="R47" s="86">
        <v>1</v>
      </c>
      <c r="S47" s="86">
        <v>325</v>
      </c>
      <c r="T47" s="86" t="s">
        <v>104</v>
      </c>
    </row>
    <row r="48" spans="1:20" ht="16.5" customHeight="1">
      <c r="A48" s="102"/>
      <c r="B48" s="102"/>
      <c r="C48" s="43" t="s">
        <v>221</v>
      </c>
      <c r="D48" s="131">
        <f t="shared" si="0"/>
        <v>275</v>
      </c>
      <c r="E48" s="129">
        <f t="shared" si="1"/>
        <v>5877</v>
      </c>
      <c r="F48" s="86">
        <v>93</v>
      </c>
      <c r="G48" s="86">
        <v>223</v>
      </c>
      <c r="H48" s="86">
        <v>46</v>
      </c>
      <c r="I48" s="86">
        <v>308</v>
      </c>
      <c r="J48" s="86">
        <v>96</v>
      </c>
      <c r="K48" s="86">
        <v>1533</v>
      </c>
      <c r="L48" s="86">
        <v>15</v>
      </c>
      <c r="M48" s="86">
        <v>565</v>
      </c>
      <c r="N48" s="86">
        <v>15</v>
      </c>
      <c r="O48" s="86">
        <v>1030</v>
      </c>
      <c r="P48" s="86">
        <v>8</v>
      </c>
      <c r="Q48" s="86">
        <v>1262</v>
      </c>
      <c r="R48" s="86">
        <v>2</v>
      </c>
      <c r="S48" s="86">
        <v>956</v>
      </c>
      <c r="T48" s="86" t="s">
        <v>104</v>
      </c>
    </row>
    <row r="49" spans="1:20" ht="16.5" customHeight="1">
      <c r="A49" s="102"/>
      <c r="B49" s="102"/>
      <c r="C49" s="43" t="s">
        <v>222</v>
      </c>
      <c r="D49" s="131">
        <f t="shared" si="0"/>
        <v>17</v>
      </c>
      <c r="E49" s="129">
        <f t="shared" si="1"/>
        <v>232</v>
      </c>
      <c r="F49" s="86">
        <v>4</v>
      </c>
      <c r="G49" s="86">
        <v>9</v>
      </c>
      <c r="H49" s="86">
        <v>6</v>
      </c>
      <c r="I49" s="86">
        <v>36</v>
      </c>
      <c r="J49" s="86">
        <v>6</v>
      </c>
      <c r="K49" s="86">
        <v>95</v>
      </c>
      <c r="L49" s="86" t="s">
        <v>104</v>
      </c>
      <c r="M49" s="86" t="s">
        <v>104</v>
      </c>
      <c r="N49" s="86">
        <v>1</v>
      </c>
      <c r="O49" s="86">
        <v>92</v>
      </c>
      <c r="P49" s="86" t="s">
        <v>104</v>
      </c>
      <c r="Q49" s="86" t="s">
        <v>104</v>
      </c>
      <c r="R49" s="86" t="s">
        <v>104</v>
      </c>
      <c r="S49" s="86" t="s">
        <v>104</v>
      </c>
      <c r="T49" s="86" t="s">
        <v>104</v>
      </c>
    </row>
    <row r="50" spans="1:20" ht="16.5" customHeight="1">
      <c r="A50" s="102"/>
      <c r="B50" s="102"/>
      <c r="C50" s="43" t="s">
        <v>223</v>
      </c>
      <c r="D50" s="131">
        <f t="shared" si="0"/>
        <v>1600</v>
      </c>
      <c r="E50" s="129">
        <f t="shared" si="1"/>
        <v>4189</v>
      </c>
      <c r="F50" s="86">
        <v>1480</v>
      </c>
      <c r="G50" s="86">
        <v>3118</v>
      </c>
      <c r="H50" s="86">
        <v>90</v>
      </c>
      <c r="I50" s="86">
        <v>561</v>
      </c>
      <c r="J50" s="86">
        <v>24</v>
      </c>
      <c r="K50" s="86">
        <v>377</v>
      </c>
      <c r="L50" s="86">
        <v>4</v>
      </c>
      <c r="M50" s="86">
        <v>133</v>
      </c>
      <c r="N50" s="86" t="s">
        <v>104</v>
      </c>
      <c r="O50" s="86" t="s">
        <v>104</v>
      </c>
      <c r="P50" s="86" t="s">
        <v>104</v>
      </c>
      <c r="Q50" s="86" t="s">
        <v>104</v>
      </c>
      <c r="R50" s="86" t="s">
        <v>104</v>
      </c>
      <c r="S50" s="86" t="s">
        <v>104</v>
      </c>
      <c r="T50" s="86">
        <v>2</v>
      </c>
    </row>
    <row r="51" spans="1:20" ht="16.5" customHeight="1">
      <c r="A51" s="102"/>
      <c r="B51" s="102"/>
      <c r="C51" s="43" t="s">
        <v>224</v>
      </c>
      <c r="D51" s="131">
        <f t="shared" si="0"/>
        <v>536</v>
      </c>
      <c r="E51" s="129">
        <f t="shared" si="1"/>
        <v>2406</v>
      </c>
      <c r="F51" s="86">
        <v>407</v>
      </c>
      <c r="G51" s="86">
        <v>729</v>
      </c>
      <c r="H51" s="86">
        <v>82</v>
      </c>
      <c r="I51" s="86">
        <v>519</v>
      </c>
      <c r="J51" s="86">
        <v>29</v>
      </c>
      <c r="K51" s="86">
        <v>496</v>
      </c>
      <c r="L51" s="86">
        <v>5</v>
      </c>
      <c r="M51" s="86">
        <v>191</v>
      </c>
      <c r="N51" s="86">
        <v>4</v>
      </c>
      <c r="O51" s="86">
        <v>302</v>
      </c>
      <c r="P51" s="86">
        <v>1</v>
      </c>
      <c r="Q51" s="86">
        <v>169</v>
      </c>
      <c r="R51" s="86" t="s">
        <v>104</v>
      </c>
      <c r="S51" s="86" t="s">
        <v>104</v>
      </c>
      <c r="T51" s="86">
        <v>8</v>
      </c>
    </row>
    <row r="52" spans="1:20" ht="16.5" customHeight="1">
      <c r="A52" s="104"/>
      <c r="B52" s="104"/>
      <c r="C52" s="105" t="s">
        <v>225</v>
      </c>
      <c r="D52" s="132">
        <f t="shared" si="0"/>
        <v>31</v>
      </c>
      <c r="E52" s="133">
        <f t="shared" si="1"/>
        <v>114</v>
      </c>
      <c r="F52" s="94">
        <v>23</v>
      </c>
      <c r="G52" s="94">
        <v>42</v>
      </c>
      <c r="H52" s="94">
        <v>3</v>
      </c>
      <c r="I52" s="94">
        <v>17</v>
      </c>
      <c r="J52" s="94">
        <v>4</v>
      </c>
      <c r="K52" s="94">
        <v>55</v>
      </c>
      <c r="L52" s="94" t="s">
        <v>104</v>
      </c>
      <c r="M52" s="94" t="s">
        <v>104</v>
      </c>
      <c r="N52" s="94" t="s">
        <v>104</v>
      </c>
      <c r="O52" s="94" t="s">
        <v>104</v>
      </c>
      <c r="P52" s="94" t="s">
        <v>104</v>
      </c>
      <c r="Q52" s="94" t="s">
        <v>104</v>
      </c>
      <c r="R52" s="94" t="s">
        <v>104</v>
      </c>
      <c r="S52" s="94" t="s">
        <v>104</v>
      </c>
      <c r="T52" s="94">
        <v>1</v>
      </c>
    </row>
    <row r="53" spans="1:3" ht="15.75" customHeight="1">
      <c r="A53" s="102" t="s">
        <v>227</v>
      </c>
      <c r="B53" s="102"/>
      <c r="C53" s="102"/>
    </row>
    <row r="54" spans="2:20" ht="14.25" customHeight="1">
      <c r="B54" s="102"/>
      <c r="C54" s="102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</row>
    <row r="55" spans="1:3" ht="14.25">
      <c r="A55" s="102"/>
      <c r="B55" s="102"/>
      <c r="C55" s="102"/>
    </row>
    <row r="56" spans="4:19" ht="14.25"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</sheetData>
  <sheetProtection/>
  <mergeCells count="36">
    <mergeCell ref="A10:C10"/>
    <mergeCell ref="T5:T6"/>
    <mergeCell ref="A27:C27"/>
    <mergeCell ref="A28:C28"/>
    <mergeCell ref="A26:C26"/>
    <mergeCell ref="J5:J6"/>
    <mergeCell ref="K5:K6"/>
    <mergeCell ref="M5:M6"/>
    <mergeCell ref="A4:C6"/>
    <mergeCell ref="D4:E4"/>
    <mergeCell ref="A2:T2"/>
    <mergeCell ref="B11:C11"/>
    <mergeCell ref="B18:C18"/>
    <mergeCell ref="B25:C25"/>
    <mergeCell ref="A8:C8"/>
    <mergeCell ref="A9:C9"/>
    <mergeCell ref="J4:K4"/>
    <mergeCell ref="L4:M4"/>
    <mergeCell ref="H5:H6"/>
    <mergeCell ref="I5:I6"/>
    <mergeCell ref="F4:G4"/>
    <mergeCell ref="H4:I4"/>
    <mergeCell ref="D5:D6"/>
    <mergeCell ref="E5:E6"/>
    <mergeCell ref="F5:F6"/>
    <mergeCell ref="G5:G6"/>
    <mergeCell ref="N4:O4"/>
    <mergeCell ref="P4:Q4"/>
    <mergeCell ref="R4:S4"/>
    <mergeCell ref="L5:L6"/>
    <mergeCell ref="N5:N6"/>
    <mergeCell ref="O5:O6"/>
    <mergeCell ref="P5:P6"/>
    <mergeCell ref="Q5:Q6"/>
    <mergeCell ref="R5:R6"/>
    <mergeCell ref="S5:S6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2013-04-23T05:33:50Z</cp:lastPrinted>
  <dcterms:created xsi:type="dcterms:W3CDTF">1998-06-25T06:40:11Z</dcterms:created>
  <dcterms:modified xsi:type="dcterms:W3CDTF">2013-04-23T05:34:01Z</dcterms:modified>
  <cp:category/>
  <cp:version/>
  <cp:contentType/>
  <cp:contentStatus/>
</cp:coreProperties>
</file>