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5985" activeTab="5"/>
  </bookViews>
  <sheets>
    <sheet name="24" sheetId="1" r:id="rId1"/>
    <sheet name="26" sheetId="2" r:id="rId2"/>
    <sheet name="28" sheetId="3" r:id="rId3"/>
    <sheet name="30" sheetId="4" r:id="rId4"/>
    <sheet name="32" sheetId="5" r:id="rId5"/>
    <sheet name="34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<sst xmlns="http://schemas.openxmlformats.org/spreadsheetml/2006/main" count="1743" uniqueCount="320">
  <si>
    <t>24　事業所</t>
  </si>
  <si>
    <t>事業所　25</t>
  </si>
  <si>
    <t>４　　　事　　　　　　業　　　　　　所</t>
  </si>
  <si>
    <t>２０　　市 町 村 別 事 業 所 数、従 業 者 数 推 移</t>
  </si>
  <si>
    <t>産  業  大  分  類</t>
  </si>
  <si>
    <t>総　数</t>
  </si>
  <si>
    <t>民　　　　　　　　　営</t>
  </si>
  <si>
    <r>
      <t>地方公共　</t>
    </r>
    <r>
      <rPr>
        <sz val="12"/>
        <rFont val="ＭＳ 明朝"/>
        <family val="1"/>
      </rPr>
      <t xml:space="preserve">   団    体</t>
    </r>
  </si>
  <si>
    <t>市 町 村 別</t>
  </si>
  <si>
    <t>事　　　業　　　所　　　数</t>
  </si>
  <si>
    <t>従　　　業　　　者　　　数</t>
  </si>
  <si>
    <t>個  人</t>
  </si>
  <si>
    <t>法  人</t>
  </si>
  <si>
    <t>法人でない　　　団体</t>
  </si>
  <si>
    <t>国</t>
  </si>
  <si>
    <t>平 成８ 年</t>
  </si>
  <si>
    <t>１３ 年</t>
  </si>
  <si>
    <t>対 前 回 　　増 加 率</t>
  </si>
  <si>
    <t>構 成 比</t>
  </si>
  <si>
    <t>うち会社</t>
  </si>
  <si>
    <t>総数</t>
  </si>
  <si>
    <t>人</t>
  </si>
  <si>
    <t>農林漁業</t>
  </si>
  <si>
    <t>―</t>
  </si>
  <si>
    <t>合計</t>
  </si>
  <si>
    <t>非農林漁業</t>
  </si>
  <si>
    <t>鉱業</t>
  </si>
  <si>
    <t>金沢市</t>
  </si>
  <si>
    <t>建設業</t>
  </si>
  <si>
    <t>七尾市</t>
  </si>
  <si>
    <t>製造業</t>
  </si>
  <si>
    <t>小松市</t>
  </si>
  <si>
    <t>電気・ガス・熱供給・水道業</t>
  </si>
  <si>
    <t>輪島市</t>
  </si>
  <si>
    <t>運輸・通信業</t>
  </si>
  <si>
    <t>珠洲市</t>
  </si>
  <si>
    <t>卸売・小売業、飲食店</t>
  </si>
  <si>
    <t>加賀市</t>
  </si>
  <si>
    <t>金融・保険業</t>
  </si>
  <si>
    <t>羽咋市</t>
  </si>
  <si>
    <t>不動産業</t>
  </si>
  <si>
    <t>松任市</t>
  </si>
  <si>
    <t>サ－ビス業</t>
  </si>
  <si>
    <t>公 務（他に分類されないもの）</t>
  </si>
  <si>
    <t>江沼郡</t>
  </si>
  <si>
    <t>注　　国には、独立行政法人を含む。</t>
  </si>
  <si>
    <t>山中町</t>
  </si>
  <si>
    <t>資料　総務省統計局「事業所・企業統計調査報告」</t>
  </si>
  <si>
    <t>能美郡</t>
  </si>
  <si>
    <t>根上町</t>
  </si>
  <si>
    <t>寺井町</t>
  </si>
  <si>
    <t>辰口町</t>
  </si>
  <si>
    <t>川北町</t>
  </si>
  <si>
    <t>（単位：人）</t>
  </si>
  <si>
    <t>民　　　　　　　　　営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</si>
  <si>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</si>
  <si>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</si>
  <si>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</si>
  <si>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</si>
  <si>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</si>
  <si>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</si>
  <si>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</si>
  <si>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</si>
  <si>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</si>
  <si>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</si>
  <si>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</si>
  <si>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</si>
  <si>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</si>
  <si>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</si>
  <si>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</si>
  <si>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</si>
  <si>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</si>
  <si>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</si>
  <si>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</si>
  <si>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</si>
  <si>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</si>
  <si>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総  数</t>
  </si>
  <si>
    <r>
      <t>個人業主・</t>
    </r>
    <r>
      <rPr>
        <sz val="12"/>
        <rFont val="ＭＳ 明朝"/>
        <family val="1"/>
      </rPr>
      <t xml:space="preserve">  無給の家族 　従  業  者</t>
    </r>
  </si>
  <si>
    <t>有給役員</t>
  </si>
  <si>
    <t>常　　用　　雇　　用　　者</t>
  </si>
  <si>
    <t>臨時雇用者</t>
  </si>
  <si>
    <t>派　遣　・下請従業者</t>
  </si>
  <si>
    <t>田鶴浜町</t>
  </si>
  <si>
    <t>正社員・　　正職員</t>
  </si>
  <si>
    <t>正社員・　　正職員以外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</si>
  <si>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</si>
  <si>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</si>
  <si>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</si>
  <si>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</si>
  <si>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</si>
  <si>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</si>
  <si>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</si>
  <si>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</si>
  <si>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</si>
  <si>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</si>
  <si>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</si>
  <si>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</si>
  <si>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　　各年</t>
    </r>
    <r>
      <rPr>
        <sz val="12"/>
        <rFont val="ＭＳ 明朝"/>
        <family val="1"/>
      </rPr>
      <t>10月１日現在の数値である。</t>
    </r>
  </si>
  <si>
    <t>資料　総務省統計局「事業所・企業統計調査報告」</t>
  </si>
  <si>
    <t>％</t>
  </si>
  <si>
    <t>％</t>
  </si>
  <si>
    <t>％</t>
  </si>
  <si>
    <t>26 事業所</t>
  </si>
  <si>
    <t>事業所 27</t>
  </si>
  <si>
    <t>卸売･小売業､飲食店</t>
  </si>
  <si>
    <t>人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</si>
  <si>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</si>
  <si>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</si>
  <si>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</si>
  <si>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</si>
  <si>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</si>
  <si>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</si>
  <si>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</si>
  <si>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</si>
  <si>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</si>
  <si>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</si>
  <si>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</si>
  <si>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</si>
  <si>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</si>
  <si>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</si>
  <si>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</si>
  <si>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</si>
  <si>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</si>
  <si>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</si>
  <si>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</si>
  <si>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</si>
  <si>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</si>
  <si>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</si>
  <si>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</si>
  <si>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</si>
  <si>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</si>
  <si>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</si>
  <si>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</si>
  <si>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</si>
  <si>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</si>
  <si>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</si>
  <si>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</si>
  <si>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</si>
  <si>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</si>
  <si>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</si>
  <si>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</si>
  <si>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</si>
  <si>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</si>
  <si>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</si>
  <si>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</si>
  <si>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</si>
  <si>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</si>
  <si>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</si>
  <si>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</si>
  <si>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</si>
  <si>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</si>
  <si>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</si>
  <si>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</si>
  <si>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</si>
  <si>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</si>
  <si>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</si>
  <si>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２１　　市 町 村 、産 業（大分類）、経 営 組 織 別 事 業 所 数、従 業 者 数</t>
  </si>
  <si>
    <t>（１）　総　　　　　　　　　　数</t>
  </si>
  <si>
    <t>年次及び　　 市町村別</t>
  </si>
  <si>
    <t>合  　　計</t>
  </si>
  <si>
    <t>農 林 漁 業</t>
  </si>
  <si>
    <t>非 農 林 漁 業</t>
  </si>
  <si>
    <t>鉱　  　業</t>
  </si>
  <si>
    <t>建  設  業</t>
  </si>
  <si>
    <t>製  造  業</t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</si>
  <si>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</si>
  <si>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>運 輸・通信業</t>
  </si>
  <si>
    <t>金 融・保険業</t>
  </si>
  <si>
    <t>不 動 産 業</t>
  </si>
  <si>
    <t>サ ー ビ ス 業</t>
  </si>
  <si>
    <t>公務（他に分類　　　　されないもの）</t>
  </si>
  <si>
    <t>事　業　　所　数</t>
  </si>
  <si>
    <t>従　業　　者　数</t>
  </si>
  <si>
    <t>対前回比 ％</t>
  </si>
  <si>
    <r>
      <t>注　　各年10月１日</t>
    </r>
    <r>
      <rPr>
        <sz val="12"/>
        <rFont val="ＭＳ 明朝"/>
        <family val="1"/>
      </rPr>
      <t>現在の数値である。</t>
    </r>
  </si>
  <si>
    <t>28 事業所</t>
  </si>
  <si>
    <t>事業所 29</t>
  </si>
  <si>
    <t>電気･ｶﾞｽ･熱供給･水道業</t>
  </si>
  <si>
    <t>２１　　市 町 村 、産 業（大分類）、経 営 組 織 別 事 業 所 数、従 業 者 数（つづき）</t>
  </si>
  <si>
    <t>（２）　民　　　　　　　　　　営</t>
  </si>
  <si>
    <t>年次及び 　　市町村別</t>
  </si>
  <si>
    <t>合  　　計</t>
  </si>
  <si>
    <t>農 林 漁 業</t>
  </si>
  <si>
    <t>非 農 林 漁 業</t>
  </si>
  <si>
    <t>鉱　  　業</t>
  </si>
  <si>
    <t>建  設  業</t>
  </si>
  <si>
    <t>製  造  業</t>
  </si>
  <si>
    <t>運 輸・通信業</t>
  </si>
  <si>
    <t>金 融・保険業</t>
  </si>
  <si>
    <t>不 動 産 業</t>
  </si>
  <si>
    <t>サ ー ビ ス 業</t>
  </si>
  <si>
    <t>対前回比 ％</t>
  </si>
  <si>
    <t>県計</t>
  </si>
  <si>
    <t>注　　各年10月１日現在の数値である。</t>
  </si>
  <si>
    <t>30 事業所</t>
  </si>
  <si>
    <t>事業所 31</t>
  </si>
  <si>
    <t>２１　　市町村、産業（大分類）、経営組織別事業所数、従業者数（つづき）</t>
  </si>
  <si>
    <t>（３）　国　・　地　　 　方　　　 公　　　 共　　　 団　　　 体</t>
  </si>
  <si>
    <t>非 農 林 漁 業</t>
  </si>
  <si>
    <r>
      <t>電気 ･</t>
    </r>
    <r>
      <rPr>
        <sz val="12"/>
        <rFont val="ＭＳ 明朝"/>
        <family val="1"/>
      </rPr>
      <t xml:space="preserve"> ガス ･　　　　熱供給･水道業</t>
    </r>
  </si>
  <si>
    <t>運 輸・通信業</t>
  </si>
  <si>
    <t>卸売･小売業、　　　　飲　食　店</t>
  </si>
  <si>
    <t>サ ー ビ ス 業</t>
  </si>
  <si>
    <t>公務（他に分類されないもの）</t>
  </si>
  <si>
    <t>皆 増</t>
  </si>
  <si>
    <t>34 事業所</t>
  </si>
  <si>
    <t>事業所 35</t>
  </si>
  <si>
    <t>電気･ガス･熱供給･水道業</t>
  </si>
  <si>
    <t>運 　輸 ・ 通 　信　 業</t>
  </si>
  <si>
    <t>卸 売･小 売 業､飲 食 店</t>
  </si>
  <si>
    <t>卸　　　売　　　業</t>
  </si>
  <si>
    <t>各 種 商 品 卸 売 業</t>
  </si>
  <si>
    <t>　　　</t>
  </si>
  <si>
    <t>繊維・衣服等卸売業</t>
  </si>
  <si>
    <t>飲 食 料 品 卸 売 業</t>
  </si>
  <si>
    <t>建築材料、鉱物・金属材料等卸売業</t>
  </si>
  <si>
    <t>機 械 器 具 卸 売 業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</si>
  <si>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</si>
  <si>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</si>
  <si>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</si>
  <si>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</si>
  <si>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</si>
  <si>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自 動 車・自 転 車 小 売 業</t>
  </si>
  <si>
    <t>そ　の　他　の　小　売　業</t>
  </si>
  <si>
    <t>飲　　　食　　　店</t>
  </si>
  <si>
    <t>金  融 ・ 保  険  業</t>
  </si>
  <si>
    <t>不  　動　  産　  業</t>
  </si>
  <si>
    <t>サ  ー　 ビ　 ス  業</t>
  </si>
  <si>
    <t>洗濯・理容・浴場業</t>
  </si>
  <si>
    <t>駐　　車　　場　　業</t>
  </si>
  <si>
    <t>その他の生活関連サービス業</t>
  </si>
  <si>
    <t>旅館、その他の宿泊所</t>
  </si>
  <si>
    <t>自　動　車　整　備　業</t>
  </si>
  <si>
    <t>機械・家具等修理業</t>
  </si>
  <si>
    <t>物　品　賃　貸　業</t>
  </si>
  <si>
    <t>映画・ビデオ制作業</t>
  </si>
  <si>
    <t>放　　　送　　　業</t>
  </si>
  <si>
    <t>広　　　告　　　業</t>
  </si>
  <si>
    <t>その他の事業サービス業</t>
  </si>
  <si>
    <t>廃 棄 物 処 理 業</t>
  </si>
  <si>
    <t>医　　　療　　　業</t>
  </si>
  <si>
    <t>保 　健　 衛　 生</t>
  </si>
  <si>
    <t>教　　　　　　　育</t>
  </si>
  <si>
    <t>学 術 研 究 機 関</t>
  </si>
  <si>
    <t>宗　　　　　　　教</t>
  </si>
  <si>
    <t>政治・経済・文化団体</t>
  </si>
  <si>
    <t>その他のサービス業</t>
  </si>
  <si>
    <t>２２　　産 業 （中 分 類） 従 業 者 規 模 別 事 業 所 数 及 び 従 業 者 数 （民 営）（つ づ き）</t>
  </si>
  <si>
    <t>産　　　業　　　分　　　類　　　別　</t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</si>
  <si>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</si>
  <si>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</si>
  <si>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</si>
  <si>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</si>
  <si>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</si>
  <si>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</si>
  <si>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</si>
  <si>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</si>
  <si>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派遣・下請従業者のみ</t>
  </si>
  <si>
    <t>事　業    所　数</t>
  </si>
  <si>
    <t>家具･じゅう器・家庭用機械器具小売業</t>
  </si>
  <si>
    <t>娯楽業(映画・ビデオ制作業を除く)</t>
  </si>
  <si>
    <t>情報サービス･調査業</t>
  </si>
  <si>
    <t>専門サービス業（他に分類されないもの）</t>
  </si>
  <si>
    <t>協同組合（他に分類されないもの）</t>
  </si>
  <si>
    <t>社会保険、社会福祉</t>
  </si>
  <si>
    <t>32 事業所</t>
  </si>
  <si>
    <t>事業所 33</t>
  </si>
  <si>
    <t>２２　　産 業 （中 分 類） 従 業 者 規 模 別 事 業 所 数 及 び 従 業 者 数 （民 営）</t>
  </si>
  <si>
    <r>
      <t xml:space="preserve">年　　　次　　　及　　　び　　 </t>
    </r>
    <r>
      <rPr>
        <sz val="12"/>
        <rFont val="ＭＳ 明朝"/>
        <family val="1"/>
      </rPr>
      <t xml:space="preserve"> 　　　　　　産　　業　　分　　類　　別　</t>
    </r>
  </si>
  <si>
    <t>　総 　　　数　</t>
  </si>
  <si>
    <t>　１　～　４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</si>
  <si>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</si>
  <si>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</si>
  <si>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</si>
  <si>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</si>
  <si>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</si>
  <si>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…</t>
  </si>
  <si>
    <t xml:space="preserve">          13</t>
  </si>
  <si>
    <t>対前回比％</t>
  </si>
  <si>
    <t>農業</t>
  </si>
  <si>
    <t>林業</t>
  </si>
  <si>
    <t>漁業</t>
  </si>
  <si>
    <t>非農林漁業（公務を除く）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</si>
  <si>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</si>
  <si>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</si>
  <si>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</si>
  <si>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</si>
  <si>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</si>
  <si>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</si>
  <si>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</si>
  <si>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</si>
  <si>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</si>
  <si>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</si>
  <si>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</si>
  <si>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</si>
  <si>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</si>
  <si>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</si>
  <si>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</si>
  <si>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</si>
  <si>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</si>
  <si>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</si>
  <si>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</si>
  <si>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</si>
  <si>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</si>
  <si>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</si>
  <si>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</si>
  <si>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注１　各年10月１日現在の数値である。</t>
  </si>
  <si>
    <r>
      <t>　２　「派遣・下請従業者のみ」は平成1</t>
    </r>
    <r>
      <rPr>
        <sz val="12"/>
        <rFont val="ＭＳ 明朝"/>
        <family val="1"/>
      </rPr>
      <t>3年から調査</t>
    </r>
  </si>
  <si>
    <t>-</t>
  </si>
  <si>
    <t>-</t>
  </si>
  <si>
    <t>１７　　産業（大分類）別経営組織別事業所数（平成13年10月１日現在）</t>
  </si>
  <si>
    <t>１８　　産業（大分類）別経営組織別従業者数（平成13年10月１日現在）</t>
  </si>
  <si>
    <t>１９　　産業（大分類）別従業上の地位別従業者数及び派遣・下請従業者数（平成13年10月１日現在）</t>
  </si>
  <si>
    <t>平成８ 年</t>
  </si>
  <si>
    <t xml:space="preserve">  13</t>
  </si>
  <si>
    <t xml:space="preserve">  13</t>
  </si>
  <si>
    <t>平成８年</t>
  </si>
  <si>
    <t xml:space="preserve">   13</t>
  </si>
  <si>
    <t xml:space="preserve">           13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</si>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</sst>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0_ "/>
    <numFmt numFmtId="182" formatCode="#,##0_ ;[Red]\-#,##0\ "/>
    <numFmt numFmtId="183" formatCode="0.0%"/>
    <numFmt numFmtId="184" formatCode="0_ ;[Red]\-0\ "/>
    <numFmt numFmtId="185" formatCode="0.0_ ;[Red]\-0.0\ "/>
    <numFmt numFmtId="186" formatCode="#,##0.0_ ;[Red]\-#,##0.0\ "/>
    <numFmt numFmtId="187" formatCode="#,##0.0"/>
    <numFmt numFmtId="188" formatCode="#,##0;[Red]#,##0"/>
    <numFmt numFmtId="189" formatCode="#,##0.0;[Red]#,##0.0"/>
  </numFmts>
  <fonts count="48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8" fillId="0" borderId="13" xfId="48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2" fillId="0" borderId="0" xfId="48" applyFont="1" applyFill="1" applyAlignment="1" quotePrefix="1">
      <alignment vertical="top"/>
    </xf>
    <xf numFmtId="38" fontId="0" fillId="0" borderId="0" xfId="48" applyFont="1" applyFill="1" applyAlignment="1">
      <alignment vertical="top"/>
    </xf>
    <xf numFmtId="38" fontId="2" fillId="0" borderId="0" xfId="48" applyFont="1" applyFill="1" applyAlignment="1">
      <alignment horizontal="right" vertical="top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horizontal="left" vertical="center"/>
    </xf>
    <xf numFmtId="38" fontId="0" fillId="0" borderId="11" xfId="48" applyFont="1" applyFill="1" applyBorder="1" applyAlignment="1">
      <alignment horizontal="left" vertical="center"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left" vertical="center"/>
    </xf>
    <xf numFmtId="38" fontId="0" fillId="0" borderId="15" xfId="48" applyFont="1" applyFill="1" applyBorder="1" applyAlignment="1">
      <alignment horizontal="distributed" vertical="center"/>
    </xf>
    <xf numFmtId="182" fontId="2" fillId="0" borderId="0" xfId="0" applyNumberFormat="1" applyFont="1" applyFill="1" applyAlignment="1">
      <alignment vertical="top"/>
    </xf>
    <xf numFmtId="182" fontId="0" fillId="0" borderId="0" xfId="0" applyNumberFormat="1" applyFont="1" applyFill="1" applyAlignment="1">
      <alignment vertical="top"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 vertical="top"/>
    </xf>
    <xf numFmtId="182" fontId="2" fillId="0" borderId="0" xfId="0" applyNumberFormat="1" applyFont="1" applyFill="1" applyAlignment="1">
      <alignment horizontal="right" vertical="top"/>
    </xf>
    <xf numFmtId="182" fontId="0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left" vertical="center"/>
    </xf>
    <xf numFmtId="182" fontId="12" fillId="0" borderId="0" xfId="0" applyNumberFormat="1" applyFont="1" applyFill="1" applyAlignment="1">
      <alignment horizontal="left" vertical="center"/>
    </xf>
    <xf numFmtId="182" fontId="3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/>
    </xf>
    <xf numFmtId="182" fontId="0" fillId="0" borderId="16" xfId="0" applyNumberFormat="1" applyFon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horizontal="left" vertical="center"/>
    </xf>
    <xf numFmtId="182" fontId="6" fillId="0" borderId="0" xfId="48" applyNumberFormat="1" applyFont="1" applyFill="1" applyAlignment="1">
      <alignment vertical="center"/>
    </xf>
    <xf numFmtId="182" fontId="0" fillId="0" borderId="2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11" xfId="0" applyNumberFormat="1" applyFont="1" applyFill="1" applyBorder="1" applyAlignment="1">
      <alignment horizontal="distributed" vertical="center"/>
    </xf>
    <xf numFmtId="182" fontId="0" fillId="0" borderId="0" xfId="48" applyNumberFormat="1" applyFont="1" applyFill="1" applyBorder="1" applyAlignment="1">
      <alignment horizontal="right" vertical="center"/>
    </xf>
    <xf numFmtId="182" fontId="0" fillId="0" borderId="0" xfId="48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0" fillId="0" borderId="0" xfId="48" applyNumberFormat="1" applyFont="1" applyFill="1" applyAlignment="1">
      <alignment horizontal="right" vertical="center"/>
    </xf>
    <xf numFmtId="182" fontId="5" fillId="0" borderId="0" xfId="48" applyNumberFormat="1" applyFont="1" applyFill="1" applyAlignment="1">
      <alignment vertical="center"/>
    </xf>
    <xf numFmtId="182" fontId="8" fillId="0" borderId="11" xfId="0" applyNumberFormat="1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horizontal="distributed" vertical="center"/>
    </xf>
    <xf numFmtId="182" fontId="0" fillId="0" borderId="14" xfId="48" applyNumberFormat="1" applyFont="1" applyFill="1" applyBorder="1" applyAlignment="1">
      <alignment horizontal="right" vertical="center"/>
    </xf>
    <xf numFmtId="182" fontId="0" fillId="0" borderId="0" xfId="48" applyNumberFormat="1" applyFont="1" applyFill="1" applyBorder="1" applyAlignment="1">
      <alignment vertical="center"/>
    </xf>
    <xf numFmtId="182" fontId="0" fillId="0" borderId="0" xfId="0" applyNumberFormat="1" applyFont="1" applyFill="1" applyAlignment="1" quotePrefix="1">
      <alignment horizontal="right" vertical="center"/>
    </xf>
    <xf numFmtId="182" fontId="0" fillId="0" borderId="16" xfId="48" applyNumberFormat="1" applyFont="1" applyFill="1" applyBorder="1" applyAlignment="1">
      <alignment horizontal="right" vertical="center"/>
    </xf>
    <xf numFmtId="182" fontId="0" fillId="0" borderId="0" xfId="0" applyNumberFormat="1" applyFont="1" applyAlignment="1">
      <alignment horizontal="left"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6" fontId="5" fillId="0" borderId="0" xfId="48" applyNumberFormat="1" applyFont="1" applyFill="1" applyAlignment="1">
      <alignment vertical="center"/>
    </xf>
    <xf numFmtId="186" fontId="0" fillId="0" borderId="0" xfId="48" applyNumberFormat="1" applyFont="1" applyFill="1" applyAlignment="1">
      <alignment vertical="center"/>
    </xf>
    <xf numFmtId="186" fontId="0" fillId="0" borderId="0" xfId="48" applyNumberFormat="1" applyFont="1" applyFill="1" applyAlignment="1">
      <alignment horizontal="right" vertical="center"/>
    </xf>
    <xf numFmtId="186" fontId="0" fillId="0" borderId="0" xfId="48" applyNumberFormat="1" applyFont="1" applyFill="1" applyBorder="1" applyAlignment="1">
      <alignment vertical="center"/>
    </xf>
    <xf numFmtId="182" fontId="0" fillId="0" borderId="20" xfId="0" applyNumberFormat="1" applyFont="1" applyFill="1" applyBorder="1" applyAlignment="1">
      <alignment horizontal="distributed" vertical="center"/>
    </xf>
    <xf numFmtId="182" fontId="0" fillId="0" borderId="21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2" fillId="0" borderId="0" xfId="0" applyNumberFormat="1" applyFont="1" applyFill="1" applyAlignment="1" quotePrefix="1">
      <alignment vertical="top"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182" fontId="0" fillId="0" borderId="22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distributed" vertical="center"/>
      <protection/>
    </xf>
    <xf numFmtId="182" fontId="0" fillId="0" borderId="11" xfId="0" applyNumberFormat="1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 applyProtection="1">
      <alignment horizontal="left" vertical="center"/>
      <protection/>
    </xf>
    <xf numFmtId="182" fontId="5" fillId="0" borderId="11" xfId="0" applyNumberFormat="1" applyFont="1" applyFill="1" applyBorder="1" applyAlignment="1" applyProtection="1">
      <alignment horizontal="left" vertical="center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11" xfId="0" applyNumberFormat="1" applyFont="1" applyFill="1" applyBorder="1" applyAlignment="1" applyProtection="1">
      <alignment horizontal="distributed" vertical="center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11" xfId="0" applyNumberFormat="1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Alignment="1" applyProtection="1">
      <alignment horizontal="left" vertical="center"/>
      <protection/>
    </xf>
    <xf numFmtId="182" fontId="0" fillId="0" borderId="0" xfId="0" applyNumberFormat="1" applyFont="1" applyFill="1" applyAlignment="1" applyProtection="1">
      <alignment horizontal="left" vertical="center"/>
      <protection/>
    </xf>
    <xf numFmtId="182" fontId="0" fillId="0" borderId="14" xfId="0" applyNumberFormat="1" applyFont="1" applyFill="1" applyBorder="1" applyAlignment="1" applyProtection="1">
      <alignment horizontal="left" vertical="center"/>
      <protection/>
    </xf>
    <xf numFmtId="182" fontId="0" fillId="0" borderId="15" xfId="0" applyNumberFormat="1" applyFont="1" applyFill="1" applyBorder="1" applyAlignment="1" applyProtection="1">
      <alignment horizontal="distributed"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82" fontId="0" fillId="0" borderId="11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5" fillId="0" borderId="0" xfId="48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distributed" vertical="center"/>
    </xf>
    <xf numFmtId="38" fontId="5" fillId="0" borderId="0" xfId="48" applyFont="1" applyFill="1" applyBorder="1" applyAlignment="1" applyProtection="1">
      <alignment horizontal="right" vertical="center"/>
      <protection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 quotePrefix="1">
      <alignment horizontal="center" vertical="top"/>
    </xf>
    <xf numFmtId="0" fontId="5" fillId="0" borderId="0" xfId="0" applyFont="1" applyFill="1" applyAlignment="1">
      <alignment horizontal="left"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 vertical="center"/>
    </xf>
    <xf numFmtId="38" fontId="7" fillId="0" borderId="0" xfId="4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182" fontId="5" fillId="0" borderId="24" xfId="48" applyNumberFormat="1" applyFont="1" applyFill="1" applyBorder="1" applyAlignment="1">
      <alignment vertical="center"/>
    </xf>
    <xf numFmtId="182" fontId="5" fillId="0" borderId="12" xfId="48" applyNumberFormat="1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186" fontId="0" fillId="0" borderId="16" xfId="48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26" xfId="0" applyNumberFormat="1" applyFont="1" applyFill="1" applyBorder="1" applyAlignment="1" applyProtection="1">
      <alignment vertical="center"/>
      <protection/>
    </xf>
    <xf numFmtId="188" fontId="0" fillId="0" borderId="16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187" fontId="13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horizontal="distributed" vertical="center"/>
    </xf>
    <xf numFmtId="182" fontId="0" fillId="0" borderId="11" xfId="0" applyNumberFormat="1" applyFont="1" applyBorder="1" applyAlignment="1">
      <alignment horizontal="distributed" vertical="center"/>
    </xf>
    <xf numFmtId="182" fontId="5" fillId="0" borderId="0" xfId="0" applyNumberFormat="1" applyFont="1" applyFill="1" applyAlignment="1">
      <alignment horizontal="distributed" vertical="center"/>
    </xf>
    <xf numFmtId="182" fontId="5" fillId="0" borderId="20" xfId="0" applyNumberFormat="1" applyFont="1" applyFill="1" applyBorder="1" applyAlignment="1">
      <alignment horizontal="distributed" vertical="center"/>
    </xf>
    <xf numFmtId="182" fontId="0" fillId="0" borderId="27" xfId="0" applyNumberFormat="1" applyFont="1" applyFill="1" applyBorder="1" applyAlignment="1">
      <alignment horizontal="distributed" vertical="center" wrapText="1"/>
    </xf>
    <xf numFmtId="182" fontId="0" fillId="0" borderId="28" xfId="0" applyNumberFormat="1" applyFont="1" applyBorder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/>
    </xf>
    <xf numFmtId="182" fontId="5" fillId="0" borderId="11" xfId="0" applyNumberFormat="1" applyFont="1" applyFill="1" applyBorder="1" applyAlignment="1">
      <alignment horizontal="distributed" vertical="center"/>
    </xf>
    <xf numFmtId="182" fontId="0" fillId="0" borderId="29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16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34" xfId="0" applyNumberFormat="1" applyFont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distributed" vertical="center" wrapText="1"/>
    </xf>
    <xf numFmtId="182" fontId="0" fillId="0" borderId="36" xfId="0" applyNumberFormat="1" applyFont="1" applyFill="1" applyBorder="1" applyAlignment="1">
      <alignment horizontal="distributed" vertical="center" wrapText="1"/>
    </xf>
    <xf numFmtId="182" fontId="0" fillId="0" borderId="37" xfId="0" applyNumberFormat="1" applyFont="1" applyBorder="1" applyAlignment="1">
      <alignment horizontal="distributed" vertical="center" wrapText="1"/>
    </xf>
    <xf numFmtId="182" fontId="0" fillId="0" borderId="38" xfId="0" applyNumberFormat="1" applyFont="1" applyFill="1" applyBorder="1" applyAlignment="1">
      <alignment horizontal="center" vertical="center"/>
    </xf>
    <xf numFmtId="182" fontId="0" fillId="0" borderId="39" xfId="0" applyNumberFormat="1" applyFont="1" applyFill="1" applyBorder="1" applyAlignment="1">
      <alignment horizontal="center" vertical="center"/>
    </xf>
    <xf numFmtId="182" fontId="0" fillId="0" borderId="40" xfId="0" applyNumberFormat="1" applyFont="1" applyBorder="1" applyAlignment="1">
      <alignment vertical="center"/>
    </xf>
    <xf numFmtId="182" fontId="0" fillId="0" borderId="41" xfId="0" applyNumberFormat="1" applyFont="1" applyFill="1" applyBorder="1" applyAlignment="1">
      <alignment horizontal="center" vertical="center"/>
    </xf>
    <xf numFmtId="182" fontId="0" fillId="0" borderId="42" xfId="0" applyNumberFormat="1" applyFont="1" applyBorder="1" applyAlignment="1">
      <alignment horizontal="center" vertical="center"/>
    </xf>
    <xf numFmtId="182" fontId="0" fillId="0" borderId="43" xfId="0" applyNumberFormat="1" applyFont="1" applyBorder="1" applyAlignment="1">
      <alignment horizontal="center" vertical="center"/>
    </xf>
    <xf numFmtId="182" fontId="0" fillId="0" borderId="44" xfId="0" applyNumberFormat="1" applyFont="1" applyFill="1" applyBorder="1" applyAlignment="1">
      <alignment horizontal="center" vertical="center"/>
    </xf>
    <xf numFmtId="182" fontId="0" fillId="0" borderId="25" xfId="0" applyNumberFormat="1" applyFont="1" applyBorder="1" applyAlignment="1">
      <alignment horizontal="center" vertical="center"/>
    </xf>
    <xf numFmtId="182" fontId="0" fillId="0" borderId="26" xfId="0" applyNumberFormat="1" applyFont="1" applyBorder="1" applyAlignment="1">
      <alignment vertical="center"/>
    </xf>
    <xf numFmtId="182" fontId="0" fillId="0" borderId="45" xfId="0" applyNumberFormat="1" applyFont="1" applyFill="1" applyBorder="1" applyAlignment="1">
      <alignment horizontal="center" vertical="center" wrapText="1"/>
    </xf>
    <xf numFmtId="182" fontId="0" fillId="0" borderId="46" xfId="0" applyNumberFormat="1" applyFont="1" applyFill="1" applyBorder="1" applyAlignment="1">
      <alignment horizontal="center" vertical="center" wrapText="1"/>
    </xf>
    <xf numFmtId="182" fontId="0" fillId="0" borderId="47" xfId="0" applyNumberFormat="1" applyFont="1" applyFill="1" applyBorder="1" applyAlignment="1">
      <alignment vertical="center" wrapText="1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82" fontId="0" fillId="0" borderId="16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182" fontId="0" fillId="0" borderId="51" xfId="0" applyNumberFormat="1" applyFont="1" applyFill="1" applyBorder="1" applyAlignment="1">
      <alignment horizontal="center" vertical="center"/>
    </xf>
    <xf numFmtId="182" fontId="0" fillId="0" borderId="52" xfId="0" applyNumberFormat="1" applyFont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53" xfId="0" applyNumberFormat="1" applyFont="1" applyBorder="1" applyAlignment="1">
      <alignment horizontal="center" vertical="center"/>
    </xf>
    <xf numFmtId="182" fontId="0" fillId="0" borderId="54" xfId="0" applyNumberFormat="1" applyFont="1" applyBorder="1" applyAlignment="1">
      <alignment horizontal="center" vertical="center"/>
    </xf>
    <xf numFmtId="182" fontId="0" fillId="0" borderId="51" xfId="0" applyNumberFormat="1" applyFont="1" applyFill="1" applyBorder="1" applyAlignment="1">
      <alignment horizontal="center" vertical="center" wrapText="1"/>
    </xf>
    <xf numFmtId="182" fontId="0" fillId="0" borderId="52" xfId="0" applyNumberFormat="1" applyFont="1" applyFill="1" applyBorder="1" applyAlignment="1">
      <alignment horizontal="center" vertical="center" wrapText="1"/>
    </xf>
    <xf numFmtId="182" fontId="0" fillId="0" borderId="28" xfId="0" applyNumberFormat="1" applyFont="1" applyFill="1" applyBorder="1" applyAlignment="1">
      <alignment horizontal="center" vertical="center" wrapText="1"/>
    </xf>
    <xf numFmtId="182" fontId="11" fillId="0" borderId="0" xfId="0" applyNumberFormat="1" applyFont="1" applyFill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57" xfId="0" applyNumberFormat="1" applyFont="1" applyFill="1" applyBorder="1" applyAlignment="1">
      <alignment horizontal="center" vertical="center"/>
    </xf>
    <xf numFmtId="182" fontId="0" fillId="0" borderId="58" xfId="0" applyNumberFormat="1" applyFont="1" applyFill="1" applyBorder="1" applyAlignment="1">
      <alignment horizontal="center" vertical="center" wrapText="1"/>
    </xf>
    <xf numFmtId="182" fontId="0" fillId="0" borderId="37" xfId="0" applyNumberFormat="1" applyFont="1" applyFill="1" applyBorder="1" applyAlignment="1">
      <alignment horizontal="center" vertical="center" wrapText="1"/>
    </xf>
    <xf numFmtId="182" fontId="0" fillId="0" borderId="58" xfId="0" applyNumberFormat="1" applyFont="1" applyFill="1" applyBorder="1" applyAlignment="1">
      <alignment horizontal="center" vertical="center"/>
    </xf>
    <xf numFmtId="182" fontId="0" fillId="0" borderId="37" xfId="0" applyNumberFormat="1" applyFont="1" applyBorder="1" applyAlignment="1">
      <alignment horizontal="center" vertical="center"/>
    </xf>
    <xf numFmtId="182" fontId="0" fillId="0" borderId="59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distributed" vertical="center"/>
    </xf>
    <xf numFmtId="182" fontId="5" fillId="0" borderId="60" xfId="0" applyNumberFormat="1" applyFont="1" applyFill="1" applyBorder="1" applyAlignment="1">
      <alignment horizontal="distributed" vertical="center"/>
    </xf>
    <xf numFmtId="182" fontId="0" fillId="0" borderId="11" xfId="0" applyNumberFormat="1" applyFont="1" applyFill="1" applyBorder="1" applyAlignment="1">
      <alignment horizontal="distributed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58" xfId="0" applyNumberFormat="1" applyFont="1" applyFill="1" applyBorder="1" applyAlignment="1">
      <alignment horizontal="center" vertical="center" wrapText="1"/>
    </xf>
    <xf numFmtId="182" fontId="0" fillId="0" borderId="37" xfId="0" applyNumberFormat="1" applyFont="1" applyFill="1" applyBorder="1" applyAlignment="1">
      <alignment horizontal="center" vertical="center" wrapText="1"/>
    </xf>
    <xf numFmtId="182" fontId="0" fillId="0" borderId="61" xfId="0" applyNumberFormat="1" applyFont="1" applyFill="1" applyBorder="1" applyAlignment="1">
      <alignment horizontal="center" vertical="center"/>
    </xf>
    <xf numFmtId="182" fontId="0" fillId="0" borderId="6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182" fontId="0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50" xfId="0" applyNumberFormat="1" applyFont="1" applyBorder="1" applyAlignment="1">
      <alignment horizontal="center" vertical="center" wrapText="1"/>
    </xf>
    <xf numFmtId="182" fontId="0" fillId="0" borderId="63" xfId="0" applyNumberFormat="1" applyFont="1" applyBorder="1" applyAlignment="1">
      <alignment horizontal="center" vertical="center" wrapText="1"/>
    </xf>
    <xf numFmtId="182" fontId="0" fillId="0" borderId="15" xfId="0" applyNumberFormat="1" applyFont="1" applyBorder="1" applyAlignment="1">
      <alignment horizontal="center" vertical="center" wrapText="1"/>
    </xf>
    <xf numFmtId="182" fontId="8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distributed" vertical="center"/>
      <protection/>
    </xf>
    <xf numFmtId="182" fontId="5" fillId="0" borderId="11" xfId="0" applyNumberFormat="1" applyFont="1" applyFill="1" applyBorder="1" applyAlignment="1" applyProtection="1">
      <alignment horizontal="distributed" vertical="center"/>
      <protection/>
    </xf>
    <xf numFmtId="182" fontId="0" fillId="0" borderId="48" xfId="0" applyNumberFormat="1" applyFont="1" applyFill="1" applyBorder="1" applyAlignment="1" applyProtection="1">
      <alignment horizontal="center" vertical="center" wrapText="1"/>
      <protection/>
    </xf>
    <xf numFmtId="182" fontId="0" fillId="0" borderId="63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27" xfId="0" applyNumberFormat="1" applyFont="1" applyFill="1" applyBorder="1" applyAlignment="1" applyProtection="1">
      <alignment horizontal="center" vertical="center" wrapText="1"/>
      <protection/>
    </xf>
    <xf numFmtId="182" fontId="0" fillId="0" borderId="64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5" fillId="0" borderId="0" xfId="0" applyNumberFormat="1" applyFont="1" applyFill="1" applyBorder="1" applyAlignment="1" quotePrefix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0" xfId="0" applyNumberFormat="1" applyFont="1" applyFill="1" applyAlignment="1" applyProtection="1">
      <alignment horizontal="distributed" vertical="center"/>
      <protection/>
    </xf>
    <xf numFmtId="182" fontId="5" fillId="0" borderId="11" xfId="0" applyNumberFormat="1" applyFont="1" applyBorder="1" applyAlignment="1">
      <alignment horizontal="distributed" vertical="center"/>
    </xf>
    <xf numFmtId="182" fontId="0" fillId="0" borderId="49" xfId="0" applyNumberFormat="1" applyFont="1" applyFill="1" applyBorder="1" applyAlignment="1" applyProtection="1">
      <alignment horizontal="distributed" vertical="center" wrapText="1"/>
      <protection/>
    </xf>
    <xf numFmtId="182" fontId="0" fillId="0" borderId="50" xfId="0" applyNumberFormat="1" applyFont="1" applyBorder="1" applyAlignment="1">
      <alignment horizontal="distributed" vertical="center" wrapText="1"/>
    </xf>
    <xf numFmtId="182" fontId="0" fillId="0" borderId="0" xfId="0" applyNumberFormat="1" applyFont="1" applyAlignment="1">
      <alignment horizontal="distributed" vertical="center" wrapText="1"/>
    </xf>
    <xf numFmtId="182" fontId="0" fillId="0" borderId="11" xfId="0" applyNumberFormat="1" applyFont="1" applyBorder="1" applyAlignment="1">
      <alignment horizontal="distributed" vertical="center" wrapText="1"/>
    </xf>
    <xf numFmtId="182" fontId="0" fillId="0" borderId="14" xfId="0" applyNumberFormat="1" applyFont="1" applyBorder="1" applyAlignment="1">
      <alignment horizontal="distributed" vertical="center" wrapText="1"/>
    </xf>
    <xf numFmtId="182" fontId="0" fillId="0" borderId="15" xfId="0" applyNumberFormat="1" applyFont="1" applyBorder="1" applyAlignment="1">
      <alignment horizontal="distributed" vertical="center" wrapText="1"/>
    </xf>
    <xf numFmtId="182" fontId="0" fillId="0" borderId="49" xfId="0" applyNumberFormat="1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182" fontId="12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17" xfId="0" applyNumberFormat="1" applyFont="1" applyFill="1" applyBorder="1" applyAlignment="1" applyProtection="1">
      <alignment horizontal="center" vertical="center"/>
      <protection/>
    </xf>
    <xf numFmtId="182" fontId="0" fillId="0" borderId="50" xfId="0" applyNumberFormat="1" applyFont="1" applyFill="1" applyBorder="1" applyAlignment="1" applyProtection="1">
      <alignment horizontal="center" vertical="center"/>
      <protection/>
    </xf>
    <xf numFmtId="182" fontId="0" fillId="0" borderId="63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50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ill="1" applyBorder="1" applyAlignment="1">
      <alignment horizontal="distributed" vertical="center"/>
    </xf>
    <xf numFmtId="182" fontId="0" fillId="0" borderId="11" xfId="0" applyNumberFormat="1" applyFont="1" applyBorder="1" applyAlignment="1">
      <alignment horizontal="distributed" vertical="center"/>
    </xf>
    <xf numFmtId="182" fontId="0" fillId="0" borderId="49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50" xfId="0" applyNumberFormat="1" applyFont="1" applyFill="1" applyBorder="1" applyAlignment="1">
      <alignment horizontal="distributed" vertical="center" wrapText="1"/>
    </xf>
    <xf numFmtId="182" fontId="0" fillId="0" borderId="0" xfId="0" applyNumberFormat="1" applyFont="1" applyFill="1" applyBorder="1" applyAlignment="1" applyProtection="1">
      <alignment horizontal="distributed" vertical="center" wrapText="1"/>
      <protection/>
    </xf>
    <xf numFmtId="182" fontId="0" fillId="0" borderId="11" xfId="0" applyNumberFormat="1" applyFont="1" applyFill="1" applyBorder="1" applyAlignment="1">
      <alignment horizontal="distributed" vertical="center" wrapText="1"/>
    </xf>
    <xf numFmtId="182" fontId="0" fillId="0" borderId="0" xfId="0" applyNumberFormat="1" applyFont="1" applyFill="1" applyAlignment="1">
      <alignment horizontal="distributed" vertical="center" wrapText="1"/>
    </xf>
    <xf numFmtId="182" fontId="0" fillId="0" borderId="14" xfId="0" applyNumberFormat="1" applyFont="1" applyFill="1" applyBorder="1" applyAlignment="1">
      <alignment horizontal="distributed" vertical="center" wrapText="1"/>
    </xf>
    <xf numFmtId="182" fontId="0" fillId="0" borderId="15" xfId="0" applyNumberFormat="1" applyFont="1" applyFill="1" applyBorder="1" applyAlignment="1">
      <alignment horizontal="distributed" vertical="center" wrapText="1"/>
    </xf>
    <xf numFmtId="38" fontId="0" fillId="0" borderId="13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64" xfId="48" applyFont="1" applyFill="1" applyBorder="1" applyAlignment="1">
      <alignment horizontal="center" vertical="center" wrapText="1"/>
    </xf>
    <xf numFmtId="38" fontId="0" fillId="0" borderId="54" xfId="48" applyFont="1" applyFill="1" applyBorder="1" applyAlignment="1">
      <alignment horizontal="center" vertical="center"/>
    </xf>
    <xf numFmtId="38" fontId="0" fillId="0" borderId="48" xfId="48" applyFont="1" applyFill="1" applyBorder="1" applyAlignment="1" applyProtection="1">
      <alignment horizontal="center" vertical="center" wrapText="1"/>
      <protection/>
    </xf>
    <xf numFmtId="38" fontId="0" fillId="0" borderId="63" xfId="48" applyFont="1" applyFill="1" applyBorder="1" applyAlignment="1">
      <alignment horizontal="center" vertical="center" wrapText="1"/>
    </xf>
    <xf numFmtId="38" fontId="0" fillId="0" borderId="49" xfId="48" applyFont="1" applyFill="1" applyBorder="1" applyAlignment="1">
      <alignment horizontal="center" vertical="center" wrapText="1"/>
    </xf>
    <xf numFmtId="38" fontId="0" fillId="0" borderId="50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 wrapText="1"/>
    </xf>
    <xf numFmtId="38" fontId="0" fillId="0" borderId="11" xfId="48" applyFont="1" applyFill="1" applyBorder="1" applyAlignment="1">
      <alignment horizontal="center" vertical="center" wrapText="1"/>
    </xf>
    <xf numFmtId="38" fontId="0" fillId="0" borderId="14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horizontal="center" vertical="center" wrapText="1"/>
    </xf>
    <xf numFmtId="38" fontId="5" fillId="0" borderId="0" xfId="48" applyFont="1" applyFill="1" applyAlignment="1">
      <alignment horizontal="distributed" vertical="center"/>
    </xf>
    <xf numFmtId="38" fontId="5" fillId="0" borderId="11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distributed"/>
    </xf>
    <xf numFmtId="38" fontId="0" fillId="0" borderId="11" xfId="48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11" xfId="0" applyBorder="1" applyAlignment="1">
      <alignment horizontal="distributed"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38" fontId="12" fillId="0" borderId="0" xfId="4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7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7" fontId="0" fillId="0" borderId="4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301\&#32113;&#35336;&#20849;&#26377;\&#32113;&#35336;&#20849;&#26377;\&#9632;&#38651;&#23376;&#36039;&#26009;&#23460;\07%20&#30707;&#24029;&#30476;&#32113;&#35336;&#26360;\H17&#24180;&#29256;\2005-&#35336;&#31639;\sb17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  <sheetName val="２６"/>
      <sheetName val="２８"/>
      <sheetName val="３０"/>
      <sheetName val="３２"/>
      <sheetName val="３４"/>
    </sheetNames>
    <sheetDataSet>
      <sheetData sheetId="5">
        <row r="8">
          <cell r="D8">
            <v>34</v>
          </cell>
          <cell r="E8">
            <v>1609</v>
          </cell>
          <cell r="F8">
            <v>6</v>
          </cell>
          <cell r="G8">
            <v>14</v>
          </cell>
          <cell r="H8">
            <v>6</v>
          </cell>
          <cell r="I8">
            <v>46</v>
          </cell>
          <cell r="J8">
            <v>9</v>
          </cell>
          <cell r="K8">
            <v>141</v>
          </cell>
          <cell r="L8">
            <v>5</v>
          </cell>
          <cell r="M8">
            <v>185</v>
          </cell>
          <cell r="N8">
            <v>3</v>
          </cell>
          <cell r="O8">
            <v>258</v>
          </cell>
          <cell r="P8">
            <v>4</v>
          </cell>
          <cell r="Q8">
            <v>605</v>
          </cell>
          <cell r="R8">
            <v>1</v>
          </cell>
          <cell r="S8">
            <v>360</v>
          </cell>
          <cell r="T8" t="str">
            <v>―</v>
          </cell>
        </row>
        <row r="9">
          <cell r="D9">
            <v>1853</v>
          </cell>
          <cell r="E9">
            <v>30428</v>
          </cell>
          <cell r="F9">
            <v>802</v>
          </cell>
          <cell r="G9">
            <v>1566</v>
          </cell>
          <cell r="H9">
            <v>322</v>
          </cell>
          <cell r="I9">
            <v>2174</v>
          </cell>
          <cell r="J9">
            <v>463</v>
          </cell>
          <cell r="K9">
            <v>7808</v>
          </cell>
          <cell r="L9">
            <v>139</v>
          </cell>
          <cell r="M9">
            <v>5281</v>
          </cell>
          <cell r="N9">
            <v>75</v>
          </cell>
          <cell r="O9">
            <v>5270</v>
          </cell>
          <cell r="P9">
            <v>38</v>
          </cell>
          <cell r="Q9">
            <v>6086</v>
          </cell>
          <cell r="R9">
            <v>4</v>
          </cell>
          <cell r="S9">
            <v>2243</v>
          </cell>
          <cell r="T9">
            <v>10</v>
          </cell>
        </row>
        <row r="10">
          <cell r="D10">
            <v>27269</v>
          </cell>
          <cell r="E10">
            <v>168869</v>
          </cell>
          <cell r="F10">
            <v>17888</v>
          </cell>
          <cell r="G10">
            <v>40554</v>
          </cell>
          <cell r="H10">
            <v>5300</v>
          </cell>
          <cell r="I10">
            <v>34094</v>
          </cell>
          <cell r="J10">
            <v>3395</v>
          </cell>
          <cell r="K10">
            <v>52647</v>
          </cell>
          <cell r="L10">
            <v>403</v>
          </cell>
          <cell r="M10">
            <v>14906</v>
          </cell>
          <cell r="N10">
            <v>210</v>
          </cell>
          <cell r="O10">
            <v>13672</v>
          </cell>
          <cell r="P10">
            <v>54</v>
          </cell>
          <cell r="Q10">
            <v>9073</v>
          </cell>
          <cell r="R10">
            <v>10</v>
          </cell>
          <cell r="S10">
            <v>3923</v>
          </cell>
          <cell r="T10">
            <v>9</v>
          </cell>
        </row>
        <row r="26">
          <cell r="D26">
            <v>1244</v>
          </cell>
          <cell r="E26">
            <v>15784</v>
          </cell>
          <cell r="F26">
            <v>465</v>
          </cell>
          <cell r="G26">
            <v>979</v>
          </cell>
          <cell r="H26">
            <v>270</v>
          </cell>
          <cell r="I26">
            <v>1904</v>
          </cell>
          <cell r="J26">
            <v>412</v>
          </cell>
          <cell r="K26">
            <v>6654</v>
          </cell>
          <cell r="L26">
            <v>61</v>
          </cell>
          <cell r="M26">
            <v>2245</v>
          </cell>
          <cell r="N26">
            <v>22</v>
          </cell>
          <cell r="O26">
            <v>1508</v>
          </cell>
          <cell r="P26">
            <v>11</v>
          </cell>
          <cell r="Q26">
            <v>1605</v>
          </cell>
          <cell r="R26">
            <v>2</v>
          </cell>
          <cell r="S26">
            <v>889</v>
          </cell>
          <cell r="T26">
            <v>1</v>
          </cell>
        </row>
        <row r="27">
          <cell r="D27">
            <v>2235</v>
          </cell>
          <cell r="E27">
            <v>5884</v>
          </cell>
          <cell r="F27">
            <v>2008</v>
          </cell>
          <cell r="G27">
            <v>3563</v>
          </cell>
          <cell r="H27">
            <v>169</v>
          </cell>
          <cell r="I27">
            <v>1048</v>
          </cell>
          <cell r="J27">
            <v>46</v>
          </cell>
          <cell r="K27">
            <v>668</v>
          </cell>
          <cell r="L27">
            <v>4</v>
          </cell>
          <cell r="M27">
            <v>147</v>
          </cell>
          <cell r="N27">
            <v>5</v>
          </cell>
          <cell r="O27">
            <v>358</v>
          </cell>
          <cell r="P27">
            <v>1</v>
          </cell>
          <cell r="Q27">
            <v>100</v>
          </cell>
          <cell r="R27" t="str">
            <v>―</v>
          </cell>
          <cell r="S27" t="str">
            <v>―</v>
          </cell>
          <cell r="T27">
            <v>2</v>
          </cell>
        </row>
        <row r="28">
          <cell r="D28">
            <v>18603</v>
          </cell>
          <cell r="E28">
            <v>141080</v>
          </cell>
          <cell r="F28">
            <v>12953</v>
          </cell>
          <cell r="G28">
            <v>25741</v>
          </cell>
          <cell r="H28">
            <v>2940</v>
          </cell>
          <cell r="I28">
            <v>19155</v>
          </cell>
          <cell r="J28">
            <v>1901</v>
          </cell>
          <cell r="K28">
            <v>30627</v>
          </cell>
          <cell r="L28">
            <v>325</v>
          </cell>
          <cell r="M28">
            <v>12293</v>
          </cell>
          <cell r="N28">
            <v>271</v>
          </cell>
          <cell r="O28">
            <v>18874</v>
          </cell>
          <cell r="P28">
            <v>154</v>
          </cell>
          <cell r="Q28">
            <v>23664</v>
          </cell>
          <cell r="R28">
            <v>25</v>
          </cell>
          <cell r="S28">
            <v>10726</v>
          </cell>
          <cell r="T28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showGridLines="0" zoomScale="75" zoomScaleNormal="75" zoomScalePageLayoutView="0" workbookViewId="0" topLeftCell="J1">
      <selection activeCell="U1" sqref="U1"/>
    </sheetView>
  </sheetViews>
  <sheetFormatPr defaultColWidth="8.796875" defaultRowHeight="15"/>
  <cols>
    <col min="1" max="1" width="2.09765625" style="58" customWidth="1"/>
    <col min="2" max="2" width="23.09765625" style="58" customWidth="1"/>
    <col min="3" max="10" width="11.59765625" style="58" customWidth="1"/>
    <col min="11" max="11" width="12.19921875" style="58" customWidth="1"/>
    <col min="12" max="12" width="2.59765625" style="58" customWidth="1"/>
    <col min="13" max="13" width="9.59765625" style="58" customWidth="1"/>
    <col min="14" max="14" width="12.19921875" style="58" customWidth="1"/>
    <col min="15" max="17" width="11.09765625" style="58" customWidth="1"/>
    <col min="18" max="18" width="11.59765625" style="58" customWidth="1"/>
    <col min="19" max="21" width="11.09765625" style="58" customWidth="1"/>
    <col min="22" max="22" width="9" style="58" customWidth="1"/>
    <col min="23" max="23" width="10.19921875" style="58" bestFit="1" customWidth="1"/>
    <col min="24" max="24" width="11.59765625" style="58" bestFit="1" customWidth="1"/>
    <col min="25" max="16384" width="9" style="58" customWidth="1"/>
  </cols>
  <sheetData>
    <row r="1" spans="1:21" s="54" customFormat="1" ht="19.5" customHeight="1">
      <c r="A1" s="53" t="s">
        <v>0</v>
      </c>
      <c r="N1" s="55"/>
      <c r="P1" s="56"/>
      <c r="U1" s="57" t="s">
        <v>1</v>
      </c>
    </row>
    <row r="2" spans="1:21" ht="24.7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19.5" customHeight="1">
      <c r="A3" s="59"/>
      <c r="B3" s="60" t="s">
        <v>310</v>
      </c>
      <c r="C3" s="59"/>
      <c r="D3" s="59"/>
      <c r="E3" s="59"/>
      <c r="F3" s="59"/>
      <c r="G3" s="59"/>
      <c r="H3" s="59"/>
      <c r="I3" s="59"/>
      <c r="J3" s="61"/>
      <c r="L3" s="240" t="s">
        <v>3</v>
      </c>
      <c r="M3" s="240"/>
      <c r="N3" s="240"/>
      <c r="O3" s="240"/>
      <c r="P3" s="240"/>
      <c r="Q3" s="240"/>
      <c r="R3" s="240"/>
      <c r="S3" s="240"/>
      <c r="T3" s="240"/>
      <c r="U3" s="240"/>
    </row>
    <row r="4" spans="13:16" ht="18" customHeight="1" thickBot="1">
      <c r="M4" s="62"/>
      <c r="P4" s="63"/>
    </row>
    <row r="5" spans="1:21" ht="15" customHeight="1">
      <c r="A5" s="226" t="s">
        <v>4</v>
      </c>
      <c r="B5" s="227"/>
      <c r="C5" s="231" t="s">
        <v>5</v>
      </c>
      <c r="D5" s="233" t="s">
        <v>6</v>
      </c>
      <c r="E5" s="234"/>
      <c r="F5" s="234"/>
      <c r="G5" s="235"/>
      <c r="H5" s="236" t="s">
        <v>7</v>
      </c>
      <c r="I5" s="64"/>
      <c r="J5" s="65"/>
      <c r="L5" s="198" t="s">
        <v>8</v>
      </c>
      <c r="M5" s="248"/>
      <c r="N5" s="241" t="s">
        <v>9</v>
      </c>
      <c r="O5" s="242"/>
      <c r="P5" s="242"/>
      <c r="Q5" s="243"/>
      <c r="R5" s="241" t="s">
        <v>10</v>
      </c>
      <c r="S5" s="242"/>
      <c r="T5" s="242"/>
      <c r="U5" s="242"/>
    </row>
    <row r="6" spans="1:24" ht="15" customHeight="1">
      <c r="A6" s="228"/>
      <c r="B6" s="201"/>
      <c r="C6" s="232"/>
      <c r="D6" s="222" t="s">
        <v>11</v>
      </c>
      <c r="E6" s="224" t="s">
        <v>12</v>
      </c>
      <c r="F6" s="67"/>
      <c r="G6" s="194" t="s">
        <v>13</v>
      </c>
      <c r="H6" s="237"/>
      <c r="I6" s="68" t="s">
        <v>14</v>
      </c>
      <c r="J6" s="68"/>
      <c r="L6" s="228"/>
      <c r="M6" s="249"/>
      <c r="N6" s="246" t="s">
        <v>15</v>
      </c>
      <c r="O6" s="246" t="s">
        <v>16</v>
      </c>
      <c r="P6" s="256" t="s">
        <v>17</v>
      </c>
      <c r="Q6" s="246" t="s">
        <v>18</v>
      </c>
      <c r="R6" s="246" t="s">
        <v>15</v>
      </c>
      <c r="S6" s="246" t="s">
        <v>16</v>
      </c>
      <c r="T6" s="244" t="s">
        <v>17</v>
      </c>
      <c r="U6" s="258" t="s">
        <v>18</v>
      </c>
      <c r="W6" s="228"/>
      <c r="X6" s="228"/>
    </row>
    <row r="7" spans="1:24" ht="15" customHeight="1">
      <c r="A7" s="229"/>
      <c r="B7" s="230"/>
      <c r="C7" s="223"/>
      <c r="D7" s="254"/>
      <c r="E7" s="225"/>
      <c r="F7" s="69" t="s">
        <v>19</v>
      </c>
      <c r="G7" s="195"/>
      <c r="H7" s="238"/>
      <c r="I7" s="70"/>
      <c r="J7" s="71"/>
      <c r="L7" s="229"/>
      <c r="M7" s="250"/>
      <c r="N7" s="247"/>
      <c r="O7" s="247"/>
      <c r="P7" s="257"/>
      <c r="Q7" s="255"/>
      <c r="R7" s="255"/>
      <c r="S7" s="255"/>
      <c r="T7" s="245"/>
      <c r="U7" s="259"/>
      <c r="W7" s="66"/>
      <c r="X7" s="66"/>
    </row>
    <row r="8" spans="1:21" ht="15" customHeight="1">
      <c r="A8" s="251" t="s">
        <v>20</v>
      </c>
      <c r="B8" s="252"/>
      <c r="C8" s="163">
        <f>SUM(C9,C10)</f>
        <v>72638</v>
      </c>
      <c r="D8" s="164">
        <f aca="true" t="shared" si="0" ref="D8:I8">SUM(D9,D10)</f>
        <v>37919</v>
      </c>
      <c r="E8" s="164">
        <f t="shared" si="0"/>
        <v>31617</v>
      </c>
      <c r="F8" s="164">
        <f t="shared" si="0"/>
        <v>27223</v>
      </c>
      <c r="G8" s="164">
        <f t="shared" si="0"/>
        <v>447</v>
      </c>
      <c r="H8" s="164">
        <f t="shared" si="0"/>
        <v>2210</v>
      </c>
      <c r="I8" s="164">
        <f t="shared" si="0"/>
        <v>445</v>
      </c>
      <c r="J8" s="72"/>
      <c r="M8" s="73"/>
      <c r="P8" s="74" t="s">
        <v>101</v>
      </c>
      <c r="Q8" s="75" t="s">
        <v>99</v>
      </c>
      <c r="R8" s="75" t="s">
        <v>21</v>
      </c>
      <c r="S8" s="75" t="s">
        <v>21</v>
      </c>
      <c r="T8" s="75" t="s">
        <v>100</v>
      </c>
      <c r="U8" s="75" t="s">
        <v>100</v>
      </c>
    </row>
    <row r="9" spans="1:38" ht="15" customHeight="1">
      <c r="A9" s="190" t="s">
        <v>22</v>
      </c>
      <c r="B9" s="253"/>
      <c r="C9" s="165">
        <f>SUM(D9:E9,G9:I9)</f>
        <v>241</v>
      </c>
      <c r="D9" s="77" t="s">
        <v>23</v>
      </c>
      <c r="E9" s="77">
        <v>221</v>
      </c>
      <c r="F9" s="77">
        <v>130</v>
      </c>
      <c r="G9" s="77">
        <v>12</v>
      </c>
      <c r="H9" s="77">
        <v>5</v>
      </c>
      <c r="I9" s="77">
        <v>3</v>
      </c>
      <c r="J9" s="78"/>
      <c r="L9" s="192" t="s">
        <v>24</v>
      </c>
      <c r="M9" s="193"/>
      <c r="N9" s="83">
        <f>SUM(N11:N20,N23,N29,N39,N46,N52,N60,N66)</f>
        <v>78220</v>
      </c>
      <c r="O9" s="83">
        <f aca="true" t="shared" si="1" ref="O9:U9">SUM(O11:O20,O23,O29,O39,O46,O52,O60,O66)</f>
        <v>72638</v>
      </c>
      <c r="P9" s="96">
        <v>-7.1</v>
      </c>
      <c r="Q9" s="96">
        <f t="shared" si="1"/>
        <v>100.00000000000003</v>
      </c>
      <c r="R9" s="83">
        <f t="shared" si="1"/>
        <v>640773</v>
      </c>
      <c r="S9" s="83">
        <f t="shared" si="1"/>
        <v>601058</v>
      </c>
      <c r="T9" s="96">
        <v>-6.2</v>
      </c>
      <c r="U9" s="96">
        <f t="shared" si="1"/>
        <v>100</v>
      </c>
      <c r="V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38" ht="15" customHeight="1">
      <c r="A10" s="190" t="s">
        <v>25</v>
      </c>
      <c r="B10" s="253"/>
      <c r="C10" s="165">
        <f>SUM(C11:C20)</f>
        <v>72397</v>
      </c>
      <c r="D10" s="90">
        <f aca="true" t="shared" si="2" ref="D10:I10">SUM(D11:D20)</f>
        <v>37919</v>
      </c>
      <c r="E10" s="90">
        <f t="shared" si="2"/>
        <v>31396</v>
      </c>
      <c r="F10" s="90">
        <f t="shared" si="2"/>
        <v>27093</v>
      </c>
      <c r="G10" s="90">
        <f t="shared" si="2"/>
        <v>435</v>
      </c>
      <c r="H10" s="90">
        <f t="shared" si="2"/>
        <v>2205</v>
      </c>
      <c r="I10" s="90">
        <f t="shared" si="2"/>
        <v>442</v>
      </c>
      <c r="J10" s="78"/>
      <c r="L10" s="80"/>
      <c r="M10" s="81"/>
      <c r="N10" s="78"/>
      <c r="O10" s="78"/>
      <c r="P10" s="97"/>
      <c r="Q10" s="97"/>
      <c r="R10" s="78"/>
      <c r="S10" s="78"/>
      <c r="T10" s="97"/>
      <c r="U10" s="97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2:38" ht="15" customHeight="1">
      <c r="B11" s="76" t="s">
        <v>26</v>
      </c>
      <c r="C11" s="165">
        <f aca="true" t="shared" si="3" ref="C11:C20">SUM(D11:E11,G11:I11)</f>
        <v>52</v>
      </c>
      <c r="D11" s="77">
        <v>7</v>
      </c>
      <c r="E11" s="77">
        <v>45</v>
      </c>
      <c r="F11" s="77">
        <v>44</v>
      </c>
      <c r="G11" s="77" t="s">
        <v>23</v>
      </c>
      <c r="H11" s="77" t="s">
        <v>23</v>
      </c>
      <c r="I11" s="77" t="s">
        <v>23</v>
      </c>
      <c r="J11" s="82"/>
      <c r="L11" s="192" t="s">
        <v>27</v>
      </c>
      <c r="M11" s="193"/>
      <c r="N11" s="83">
        <v>31525</v>
      </c>
      <c r="O11" s="83">
        <v>29538</v>
      </c>
      <c r="P11" s="96">
        <v>-6.30293417922284</v>
      </c>
      <c r="Q11" s="96">
        <f>100*O11/$O$9</f>
        <v>40.66466587736446</v>
      </c>
      <c r="R11" s="83">
        <v>286956</v>
      </c>
      <c r="S11" s="83">
        <v>267985</v>
      </c>
      <c r="T11" s="96">
        <v>-6.611118080820753</v>
      </c>
      <c r="U11" s="96">
        <f>100*S11/$S$9</f>
        <v>44.58554748460215</v>
      </c>
      <c r="V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2:38" ht="15" customHeight="1">
      <c r="B12" s="76" t="s">
        <v>28</v>
      </c>
      <c r="C12" s="165">
        <f t="shared" si="3"/>
        <v>8106</v>
      </c>
      <c r="D12" s="77">
        <v>4085</v>
      </c>
      <c r="E12" s="77">
        <v>4020</v>
      </c>
      <c r="F12" s="77">
        <v>4019</v>
      </c>
      <c r="G12" s="77">
        <v>1</v>
      </c>
      <c r="H12" s="77" t="s">
        <v>23</v>
      </c>
      <c r="I12" s="77" t="s">
        <v>23</v>
      </c>
      <c r="J12" s="82"/>
      <c r="L12" s="192" t="s">
        <v>29</v>
      </c>
      <c r="M12" s="193"/>
      <c r="N12" s="83">
        <v>3951</v>
      </c>
      <c r="O12" s="83">
        <v>3517</v>
      </c>
      <c r="P12" s="96">
        <v>-10.984560870665653</v>
      </c>
      <c r="Q12" s="96">
        <f aca="true" t="shared" si="4" ref="Q12:Q67">100*O12/$O$9</f>
        <v>4.841818332002533</v>
      </c>
      <c r="R12" s="83">
        <v>30994</v>
      </c>
      <c r="S12" s="83">
        <v>28628</v>
      </c>
      <c r="T12" s="96">
        <v>-7.633735561721624</v>
      </c>
      <c r="U12" s="96">
        <f aca="true" t="shared" si="5" ref="U12:U67">100*S12/$S$9</f>
        <v>4.762934691826746</v>
      </c>
      <c r="V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2:38" ht="15" customHeight="1">
      <c r="B13" s="76" t="s">
        <v>30</v>
      </c>
      <c r="C13" s="165">
        <f t="shared" si="3"/>
        <v>10355</v>
      </c>
      <c r="D13" s="77">
        <v>5650</v>
      </c>
      <c r="E13" s="77">
        <v>4699</v>
      </c>
      <c r="F13" s="77">
        <v>4657</v>
      </c>
      <c r="G13" s="77">
        <v>5</v>
      </c>
      <c r="H13" s="77">
        <v>1</v>
      </c>
      <c r="I13" s="77" t="s">
        <v>23</v>
      </c>
      <c r="J13" s="82"/>
      <c r="L13" s="192" t="s">
        <v>31</v>
      </c>
      <c r="M13" s="193"/>
      <c r="N13" s="83">
        <v>7765</v>
      </c>
      <c r="O13" s="83">
        <v>7036</v>
      </c>
      <c r="P13" s="96">
        <v>-9.388280746941403</v>
      </c>
      <c r="Q13" s="96">
        <f t="shared" si="4"/>
        <v>9.686390043778738</v>
      </c>
      <c r="R13" s="83">
        <v>60147</v>
      </c>
      <c r="S13" s="83">
        <v>56030</v>
      </c>
      <c r="T13" s="96">
        <v>-6.8448966698255935</v>
      </c>
      <c r="U13" s="96">
        <f t="shared" si="5"/>
        <v>9.32189572387357</v>
      </c>
      <c r="V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</row>
    <row r="14" spans="2:38" ht="15" customHeight="1">
      <c r="B14" s="84" t="s">
        <v>32</v>
      </c>
      <c r="C14" s="165">
        <f t="shared" si="3"/>
        <v>111</v>
      </c>
      <c r="D14" s="77" t="s">
        <v>23</v>
      </c>
      <c r="E14" s="77">
        <v>33</v>
      </c>
      <c r="F14" s="77">
        <v>33</v>
      </c>
      <c r="G14" s="77">
        <v>1</v>
      </c>
      <c r="H14" s="77">
        <v>77</v>
      </c>
      <c r="I14" s="77" t="s">
        <v>23</v>
      </c>
      <c r="J14" s="82"/>
      <c r="L14" s="192" t="s">
        <v>33</v>
      </c>
      <c r="M14" s="193"/>
      <c r="N14" s="83">
        <v>2157</v>
      </c>
      <c r="O14" s="83">
        <v>1921</v>
      </c>
      <c r="P14" s="96">
        <v>-10.941121928604543</v>
      </c>
      <c r="Q14" s="96">
        <f t="shared" si="4"/>
        <v>2.6446212726121314</v>
      </c>
      <c r="R14" s="83">
        <v>12326</v>
      </c>
      <c r="S14" s="83">
        <v>10780</v>
      </c>
      <c r="T14" s="96">
        <v>-12.542592893071555</v>
      </c>
      <c r="U14" s="96">
        <f t="shared" si="5"/>
        <v>1.7935041210665195</v>
      </c>
      <c r="V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</row>
    <row r="15" spans="2:38" ht="15" customHeight="1">
      <c r="B15" s="76" t="s">
        <v>34</v>
      </c>
      <c r="C15" s="165">
        <f t="shared" si="3"/>
        <v>2114</v>
      </c>
      <c r="D15" s="77">
        <v>512</v>
      </c>
      <c r="E15" s="77">
        <v>1326</v>
      </c>
      <c r="F15" s="77">
        <v>1296</v>
      </c>
      <c r="G15" s="77">
        <v>15</v>
      </c>
      <c r="H15" s="77">
        <v>7</v>
      </c>
      <c r="I15" s="77">
        <v>254</v>
      </c>
      <c r="J15" s="78"/>
      <c r="L15" s="192" t="s">
        <v>35</v>
      </c>
      <c r="M15" s="193"/>
      <c r="N15" s="83">
        <v>1579</v>
      </c>
      <c r="O15" s="83">
        <v>1443</v>
      </c>
      <c r="P15" s="96">
        <v>-8.613046231792273</v>
      </c>
      <c r="Q15" s="96">
        <f t="shared" si="4"/>
        <v>1.9865635067044798</v>
      </c>
      <c r="R15" s="83">
        <v>9831</v>
      </c>
      <c r="S15" s="83">
        <v>8955</v>
      </c>
      <c r="T15" s="96">
        <v>-8.910588953310954</v>
      </c>
      <c r="U15" s="96">
        <f t="shared" si="5"/>
        <v>1.4898728575278926</v>
      </c>
      <c r="V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</row>
    <row r="16" spans="2:38" ht="15" customHeight="1">
      <c r="B16" s="76" t="s">
        <v>36</v>
      </c>
      <c r="C16" s="165">
        <f t="shared" si="3"/>
        <v>27299</v>
      </c>
      <c r="D16" s="77">
        <v>15926</v>
      </c>
      <c r="E16" s="77">
        <v>11316</v>
      </c>
      <c r="F16" s="77">
        <v>11046</v>
      </c>
      <c r="G16" s="77">
        <v>27</v>
      </c>
      <c r="H16" s="77">
        <v>29</v>
      </c>
      <c r="I16" s="77">
        <v>1</v>
      </c>
      <c r="J16" s="78"/>
      <c r="L16" s="192" t="s">
        <v>37</v>
      </c>
      <c r="M16" s="193"/>
      <c r="N16" s="83">
        <v>4589</v>
      </c>
      <c r="O16" s="83">
        <v>4010</v>
      </c>
      <c r="P16" s="96">
        <v>-12.617127914578338</v>
      </c>
      <c r="Q16" s="96">
        <f t="shared" si="4"/>
        <v>5.520526446212726</v>
      </c>
      <c r="R16" s="83">
        <v>36188</v>
      </c>
      <c r="S16" s="83">
        <v>30791</v>
      </c>
      <c r="T16" s="96">
        <v>-14.913783574665635</v>
      </c>
      <c r="U16" s="96">
        <f t="shared" si="5"/>
        <v>5.122800129105677</v>
      </c>
      <c r="V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</row>
    <row r="17" spans="2:38" ht="15" customHeight="1">
      <c r="B17" s="76" t="s">
        <v>38</v>
      </c>
      <c r="C17" s="165">
        <f t="shared" si="3"/>
        <v>1245</v>
      </c>
      <c r="D17" s="77">
        <v>235</v>
      </c>
      <c r="E17" s="77">
        <v>1008</v>
      </c>
      <c r="F17" s="77">
        <v>778</v>
      </c>
      <c r="G17" s="77">
        <v>1</v>
      </c>
      <c r="H17" s="77" t="s">
        <v>23</v>
      </c>
      <c r="I17" s="77">
        <v>1</v>
      </c>
      <c r="J17" s="78"/>
      <c r="L17" s="192" t="s">
        <v>39</v>
      </c>
      <c r="M17" s="193"/>
      <c r="N17" s="83">
        <v>1960</v>
      </c>
      <c r="O17" s="83">
        <v>1778</v>
      </c>
      <c r="P17" s="96">
        <v>-9.285714285714286</v>
      </c>
      <c r="Q17" s="96">
        <f t="shared" si="4"/>
        <v>2.4477546187945705</v>
      </c>
      <c r="R17" s="83">
        <v>13129</v>
      </c>
      <c r="S17" s="83">
        <v>11762</v>
      </c>
      <c r="T17" s="96">
        <v>-10.41206489450834</v>
      </c>
      <c r="U17" s="96">
        <f t="shared" si="5"/>
        <v>1.956882696844564</v>
      </c>
      <c r="V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2:38" ht="15" customHeight="1">
      <c r="B18" s="76" t="s">
        <v>40</v>
      </c>
      <c r="C18" s="165">
        <f t="shared" si="3"/>
        <v>2248</v>
      </c>
      <c r="D18" s="77">
        <v>1382</v>
      </c>
      <c r="E18" s="77">
        <v>850</v>
      </c>
      <c r="F18" s="77">
        <v>826</v>
      </c>
      <c r="G18" s="77">
        <v>3</v>
      </c>
      <c r="H18" s="77">
        <v>9</v>
      </c>
      <c r="I18" s="77">
        <v>4</v>
      </c>
      <c r="J18" s="78"/>
      <c r="L18" s="192" t="s">
        <v>41</v>
      </c>
      <c r="M18" s="193"/>
      <c r="N18" s="83">
        <v>3062</v>
      </c>
      <c r="O18" s="83">
        <v>3097</v>
      </c>
      <c r="P18" s="96">
        <v>1.1430437622468974</v>
      </c>
      <c r="Q18" s="96">
        <f t="shared" si="4"/>
        <v>4.2636085795313745</v>
      </c>
      <c r="R18" s="83">
        <v>34705</v>
      </c>
      <c r="S18" s="83">
        <v>35250</v>
      </c>
      <c r="T18" s="96">
        <v>1.5703789079383375</v>
      </c>
      <c r="U18" s="96">
        <f t="shared" si="5"/>
        <v>5.864658651910465</v>
      </c>
      <c r="V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</row>
    <row r="19" spans="2:38" ht="15" customHeight="1">
      <c r="B19" s="76" t="s">
        <v>42</v>
      </c>
      <c r="C19" s="165">
        <f t="shared" si="3"/>
        <v>20254</v>
      </c>
      <c r="D19" s="77">
        <v>10122</v>
      </c>
      <c r="E19" s="77">
        <v>8099</v>
      </c>
      <c r="F19" s="77">
        <v>4394</v>
      </c>
      <c r="G19" s="77">
        <v>382</v>
      </c>
      <c r="H19" s="77">
        <v>1569</v>
      </c>
      <c r="I19" s="77">
        <v>82</v>
      </c>
      <c r="J19" s="78"/>
      <c r="L19" s="85"/>
      <c r="M19" s="86"/>
      <c r="N19" s="83"/>
      <c r="O19" s="83"/>
      <c r="P19" s="96"/>
      <c r="Q19" s="96"/>
      <c r="R19" s="96"/>
      <c r="S19" s="96"/>
      <c r="T19" s="96"/>
      <c r="U19" s="96"/>
      <c r="V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</row>
    <row r="20" spans="1:38" ht="15" customHeight="1">
      <c r="A20" s="87"/>
      <c r="B20" s="88" t="s">
        <v>43</v>
      </c>
      <c r="C20" s="166">
        <f t="shared" si="3"/>
        <v>613</v>
      </c>
      <c r="D20" s="89" t="s">
        <v>23</v>
      </c>
      <c r="E20" s="89" t="s">
        <v>23</v>
      </c>
      <c r="F20" s="89" t="s">
        <v>23</v>
      </c>
      <c r="G20" s="89" t="s">
        <v>23</v>
      </c>
      <c r="H20" s="89">
        <v>513</v>
      </c>
      <c r="I20" s="89">
        <v>100</v>
      </c>
      <c r="J20" s="90"/>
      <c r="L20" s="192" t="s">
        <v>44</v>
      </c>
      <c r="M20" s="193"/>
      <c r="N20" s="83">
        <f>SUM(N21)</f>
        <v>1091</v>
      </c>
      <c r="O20" s="83">
        <f aca="true" t="shared" si="6" ref="O20:T20">SUM(O21)</f>
        <v>957</v>
      </c>
      <c r="P20" s="96">
        <f t="shared" si="6"/>
        <v>-12.28230980751604</v>
      </c>
      <c r="Q20" s="96">
        <f t="shared" si="4"/>
        <v>1.3174922217021394</v>
      </c>
      <c r="R20" s="83">
        <f t="shared" si="6"/>
        <v>5795</v>
      </c>
      <c r="S20" s="83">
        <f t="shared" si="6"/>
        <v>4938</v>
      </c>
      <c r="T20" s="96">
        <f t="shared" si="6"/>
        <v>-14.788610871440897</v>
      </c>
      <c r="U20" s="96">
        <f t="shared" si="5"/>
        <v>0.821551331152734</v>
      </c>
      <c r="V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</row>
    <row r="21" spans="1:21" ht="15" customHeight="1">
      <c r="A21" s="58" t="s">
        <v>45</v>
      </c>
      <c r="M21" s="100" t="s">
        <v>46</v>
      </c>
      <c r="N21" s="78">
        <v>1091</v>
      </c>
      <c r="O21" s="78">
        <v>957</v>
      </c>
      <c r="P21" s="97">
        <v>-12.28230980751604</v>
      </c>
      <c r="Q21" s="97">
        <f t="shared" si="4"/>
        <v>1.3174922217021394</v>
      </c>
      <c r="R21" s="78">
        <v>5795</v>
      </c>
      <c r="S21" s="78">
        <v>4938</v>
      </c>
      <c r="T21" s="97">
        <v>-14.788610871440897</v>
      </c>
      <c r="U21" s="97">
        <f t="shared" si="5"/>
        <v>0.821551331152734</v>
      </c>
    </row>
    <row r="22" spans="1:21" ht="15" customHeight="1">
      <c r="A22" s="58" t="s">
        <v>47</v>
      </c>
      <c r="M22" s="73"/>
      <c r="N22" s="78"/>
      <c r="O22" s="78"/>
      <c r="P22" s="97"/>
      <c r="Q22" s="97"/>
      <c r="R22" s="97"/>
      <c r="S22" s="97"/>
      <c r="T22" s="97"/>
      <c r="U22" s="97"/>
    </row>
    <row r="23" spans="4:29" ht="15" customHeight="1">
      <c r="D23" s="65"/>
      <c r="E23" s="65"/>
      <c r="F23" s="65"/>
      <c r="G23" s="65"/>
      <c r="H23" s="65"/>
      <c r="I23" s="65"/>
      <c r="L23" s="192" t="s">
        <v>48</v>
      </c>
      <c r="M23" s="193"/>
      <c r="N23" s="83">
        <f>SUM(N24:N27)</f>
        <v>2921</v>
      </c>
      <c r="O23" s="83">
        <f>SUM(O24:O27)</f>
        <v>2861</v>
      </c>
      <c r="P23" s="96">
        <v>-2.1</v>
      </c>
      <c r="Q23" s="96">
        <f t="shared" si="4"/>
        <v>3.9387097662380572</v>
      </c>
      <c r="R23" s="83">
        <f>SUM(R24:R27)</f>
        <v>24564</v>
      </c>
      <c r="S23" s="83">
        <f>SUM(S24:S27)</f>
        <v>26056</v>
      </c>
      <c r="T23" s="96">
        <v>6.1</v>
      </c>
      <c r="U23" s="96">
        <f t="shared" si="5"/>
        <v>4.335022576856144</v>
      </c>
      <c r="V23" s="79"/>
      <c r="Y23" s="79"/>
      <c r="Z23" s="79"/>
      <c r="AA23" s="79"/>
      <c r="AB23" s="79"/>
      <c r="AC23" s="79"/>
    </row>
    <row r="24" spans="13:21" ht="15" customHeight="1">
      <c r="M24" s="100" t="s">
        <v>49</v>
      </c>
      <c r="N24" s="78">
        <v>886</v>
      </c>
      <c r="O24" s="78">
        <v>828</v>
      </c>
      <c r="P24" s="97">
        <v>-6.5462753950338595</v>
      </c>
      <c r="Q24" s="97">
        <f t="shared" si="4"/>
        <v>1.1398992263002836</v>
      </c>
      <c r="R24" s="78">
        <v>8231</v>
      </c>
      <c r="S24" s="78">
        <v>8002</v>
      </c>
      <c r="T24" s="97">
        <v>-2.7821649860284294</v>
      </c>
      <c r="U24" s="97">
        <f t="shared" si="5"/>
        <v>1.331319107307448</v>
      </c>
    </row>
    <row r="25" spans="13:21" ht="15" customHeight="1">
      <c r="M25" s="100" t="s">
        <v>50</v>
      </c>
      <c r="N25" s="78">
        <v>1118</v>
      </c>
      <c r="O25" s="78">
        <v>1103</v>
      </c>
      <c r="P25" s="97">
        <v>-1.3416815742397137</v>
      </c>
      <c r="Q25" s="97">
        <f t="shared" si="4"/>
        <v>1.5184889451802086</v>
      </c>
      <c r="R25" s="78">
        <v>6989</v>
      </c>
      <c r="S25" s="78">
        <v>7175</v>
      </c>
      <c r="T25" s="97">
        <v>2.661324939190156</v>
      </c>
      <c r="U25" s="97">
        <f t="shared" si="5"/>
        <v>1.1937283922683002</v>
      </c>
    </row>
    <row r="26" spans="13:21" ht="15" customHeight="1">
      <c r="M26" s="100" t="s">
        <v>51</v>
      </c>
      <c r="N26" s="78">
        <v>673</v>
      </c>
      <c r="O26" s="78">
        <v>639</v>
      </c>
      <c r="P26" s="97">
        <v>-5.052005943536404</v>
      </c>
      <c r="Q26" s="97">
        <f t="shared" si="4"/>
        <v>0.8797048376882624</v>
      </c>
      <c r="R26" s="78">
        <v>6480</v>
      </c>
      <c r="S26" s="78">
        <v>6806</v>
      </c>
      <c r="T26" s="97">
        <v>5.030864197530864</v>
      </c>
      <c r="U26" s="97">
        <f t="shared" si="5"/>
        <v>1.1323366463802162</v>
      </c>
    </row>
    <row r="27" spans="1:21" ht="18" customHeight="1">
      <c r="A27" s="59"/>
      <c r="B27" s="60" t="s">
        <v>311</v>
      </c>
      <c r="C27" s="59"/>
      <c r="D27" s="59"/>
      <c r="E27" s="59"/>
      <c r="F27" s="59"/>
      <c r="G27" s="59"/>
      <c r="H27" s="59"/>
      <c r="I27" s="59"/>
      <c r="J27" s="61"/>
      <c r="M27" s="100" t="s">
        <v>52</v>
      </c>
      <c r="N27" s="78">
        <v>244</v>
      </c>
      <c r="O27" s="78">
        <v>291</v>
      </c>
      <c r="P27" s="97">
        <v>19.262295081967213</v>
      </c>
      <c r="Q27" s="97">
        <f t="shared" si="4"/>
        <v>0.40061675706930255</v>
      </c>
      <c r="R27" s="78">
        <v>2864</v>
      </c>
      <c r="S27" s="78">
        <v>4073</v>
      </c>
      <c r="T27" s="97">
        <v>42.213687150837984</v>
      </c>
      <c r="U27" s="97">
        <f t="shared" si="5"/>
        <v>0.6776384309001794</v>
      </c>
    </row>
    <row r="28" spans="9:21" ht="18" customHeight="1" thickBot="1">
      <c r="I28" s="91" t="s">
        <v>53</v>
      </c>
      <c r="J28" s="91"/>
      <c r="M28" s="73"/>
      <c r="N28" s="78"/>
      <c r="O28" s="78"/>
      <c r="P28" s="97"/>
      <c r="Q28" s="97"/>
      <c r="R28" s="97"/>
      <c r="S28" s="97"/>
      <c r="T28" s="97"/>
      <c r="U28" s="97"/>
    </row>
    <row r="29" spans="1:21" ht="15" customHeight="1">
      <c r="A29" s="226" t="s">
        <v>4</v>
      </c>
      <c r="B29" s="227"/>
      <c r="C29" s="231" t="s">
        <v>5</v>
      </c>
      <c r="D29" s="233" t="s">
        <v>54</v>
      </c>
      <c r="E29" s="234"/>
      <c r="F29" s="234"/>
      <c r="G29" s="235"/>
      <c r="H29" s="236" t="s">
        <v>7</v>
      </c>
      <c r="I29" s="64"/>
      <c r="J29" s="65"/>
      <c r="L29" s="192" t="s">
        <v>55</v>
      </c>
      <c r="M29" s="193"/>
      <c r="N29" s="83">
        <f>SUM(N30:N37)</f>
        <v>4569</v>
      </c>
      <c r="O29" s="83">
        <f>SUM(O30:O37)</f>
        <v>4490</v>
      </c>
      <c r="P29" s="96">
        <v>-1.7</v>
      </c>
      <c r="Q29" s="96">
        <f t="shared" si="4"/>
        <v>6.18133759189405</v>
      </c>
      <c r="R29" s="83">
        <f>SUM(R30:R37)</f>
        <v>39255</v>
      </c>
      <c r="S29" s="83">
        <f>SUM(S30:S37)</f>
        <v>40578</v>
      </c>
      <c r="T29" s="96">
        <v>3.4</v>
      </c>
      <c r="U29" s="96">
        <f t="shared" si="5"/>
        <v>6.751095568148165</v>
      </c>
    </row>
    <row r="30" spans="1:21" ht="15" customHeight="1">
      <c r="A30" s="228"/>
      <c r="B30" s="201"/>
      <c r="C30" s="232"/>
      <c r="D30" s="222" t="s">
        <v>11</v>
      </c>
      <c r="E30" s="224" t="s">
        <v>12</v>
      </c>
      <c r="F30" s="67"/>
      <c r="G30" s="194" t="s">
        <v>13</v>
      </c>
      <c r="H30" s="237"/>
      <c r="I30" s="68" t="s">
        <v>14</v>
      </c>
      <c r="J30" s="68"/>
      <c r="M30" s="100" t="s">
        <v>56</v>
      </c>
      <c r="N30" s="78">
        <v>759</v>
      </c>
      <c r="O30" s="78">
        <v>724</v>
      </c>
      <c r="P30" s="97">
        <v>-4.61133069828722</v>
      </c>
      <c r="Q30" s="97">
        <f t="shared" si="4"/>
        <v>0.9967234780693301</v>
      </c>
      <c r="R30" s="78">
        <v>4749</v>
      </c>
      <c r="S30" s="78">
        <v>4463</v>
      </c>
      <c r="T30" s="97">
        <v>-6.022320488523899</v>
      </c>
      <c r="U30" s="97">
        <f t="shared" si="5"/>
        <v>0.7425240159851462</v>
      </c>
    </row>
    <row r="31" spans="1:21" ht="15" customHeight="1">
      <c r="A31" s="229"/>
      <c r="B31" s="230"/>
      <c r="C31" s="223"/>
      <c r="D31" s="254"/>
      <c r="E31" s="225"/>
      <c r="F31" s="69" t="s">
        <v>19</v>
      </c>
      <c r="G31" s="195"/>
      <c r="H31" s="238"/>
      <c r="I31" s="70"/>
      <c r="J31" s="71"/>
      <c r="M31" s="100" t="s">
        <v>57</v>
      </c>
      <c r="N31" s="78">
        <v>1086</v>
      </c>
      <c r="O31" s="78">
        <v>934</v>
      </c>
      <c r="P31" s="97">
        <v>-13.996316758747698</v>
      </c>
      <c r="Q31" s="97">
        <f t="shared" si="4"/>
        <v>1.2858283543049094</v>
      </c>
      <c r="R31" s="78">
        <v>9695</v>
      </c>
      <c r="S31" s="78">
        <v>9761</v>
      </c>
      <c r="T31" s="97">
        <v>0.6807632800412583</v>
      </c>
      <c r="U31" s="97">
        <f t="shared" si="5"/>
        <v>1.6239697333701573</v>
      </c>
    </row>
    <row r="32" spans="1:21" ht="15" customHeight="1">
      <c r="A32" s="251" t="s">
        <v>20</v>
      </c>
      <c r="B32" s="252"/>
      <c r="C32" s="163">
        <f aca="true" t="shared" si="7" ref="C32:I32">SUM(C33,C34)</f>
        <v>601058</v>
      </c>
      <c r="D32" s="164">
        <f t="shared" si="7"/>
        <v>107413</v>
      </c>
      <c r="E32" s="164">
        <f t="shared" si="7"/>
        <v>433139</v>
      </c>
      <c r="F32" s="164">
        <f t="shared" si="7"/>
        <v>378375</v>
      </c>
      <c r="G32" s="164">
        <f t="shared" si="7"/>
        <v>1413</v>
      </c>
      <c r="H32" s="164">
        <f t="shared" si="7"/>
        <v>42146</v>
      </c>
      <c r="I32" s="164">
        <f t="shared" si="7"/>
        <v>16947</v>
      </c>
      <c r="J32" s="72"/>
      <c r="M32" s="100" t="s">
        <v>58</v>
      </c>
      <c r="N32" s="78">
        <v>2187</v>
      </c>
      <c r="O32" s="78">
        <v>2321</v>
      </c>
      <c r="P32" s="97">
        <v>6.127114769090078</v>
      </c>
      <c r="Q32" s="97">
        <f t="shared" si="4"/>
        <v>3.195297227346568</v>
      </c>
      <c r="R32" s="78">
        <v>21218</v>
      </c>
      <c r="S32" s="78">
        <v>23156</v>
      </c>
      <c r="T32" s="97">
        <v>9.13375435950608</v>
      </c>
      <c r="U32" s="97">
        <f t="shared" si="5"/>
        <v>3.852540021096134</v>
      </c>
    </row>
    <row r="33" spans="1:21" ht="15" customHeight="1">
      <c r="A33" s="190" t="s">
        <v>22</v>
      </c>
      <c r="B33" s="253"/>
      <c r="C33" s="165">
        <f>SUM(D33:E33,G33:I33)</f>
        <v>2667</v>
      </c>
      <c r="D33" s="82" t="s">
        <v>23</v>
      </c>
      <c r="E33" s="82">
        <v>2385</v>
      </c>
      <c r="F33" s="82">
        <v>1704</v>
      </c>
      <c r="G33" s="82">
        <v>216</v>
      </c>
      <c r="H33" s="82">
        <v>51</v>
      </c>
      <c r="I33" s="82">
        <v>15</v>
      </c>
      <c r="J33" s="78"/>
      <c r="M33" s="100" t="s">
        <v>59</v>
      </c>
      <c r="N33" s="78">
        <v>81</v>
      </c>
      <c r="O33" s="78">
        <v>82</v>
      </c>
      <c r="P33" s="97">
        <v>1.2345679012345678</v>
      </c>
      <c r="Q33" s="97">
        <f t="shared" si="4"/>
        <v>0.11288857072055948</v>
      </c>
      <c r="R33" s="78">
        <v>477</v>
      </c>
      <c r="S33" s="78">
        <v>447</v>
      </c>
      <c r="T33" s="97">
        <v>-6.289308176100629</v>
      </c>
      <c r="U33" s="97">
        <f t="shared" si="5"/>
        <v>0.07436886290507738</v>
      </c>
    </row>
    <row r="34" spans="1:21" ht="15" customHeight="1">
      <c r="A34" s="190" t="s">
        <v>25</v>
      </c>
      <c r="B34" s="253"/>
      <c r="C34" s="165">
        <f aca="true" t="shared" si="8" ref="C34:I34">SUM(C35:C44)</f>
        <v>598391</v>
      </c>
      <c r="D34" s="90">
        <f t="shared" si="8"/>
        <v>107413</v>
      </c>
      <c r="E34" s="90">
        <f t="shared" si="8"/>
        <v>430754</v>
      </c>
      <c r="F34" s="90">
        <f t="shared" si="8"/>
        <v>376671</v>
      </c>
      <c r="G34" s="90">
        <f t="shared" si="8"/>
        <v>1197</v>
      </c>
      <c r="H34" s="90">
        <f t="shared" si="8"/>
        <v>42095</v>
      </c>
      <c r="I34" s="90">
        <f t="shared" si="8"/>
        <v>16932</v>
      </c>
      <c r="J34" s="78"/>
      <c r="M34" s="100" t="s">
        <v>60</v>
      </c>
      <c r="N34" s="78">
        <v>94</v>
      </c>
      <c r="O34" s="78">
        <v>90</v>
      </c>
      <c r="P34" s="97">
        <v>-4.25531914893617</v>
      </c>
      <c r="Q34" s="97">
        <f t="shared" si="4"/>
        <v>0.12390208981524822</v>
      </c>
      <c r="R34" s="78">
        <v>751</v>
      </c>
      <c r="S34" s="78">
        <v>700</v>
      </c>
      <c r="T34" s="97">
        <v>-6.790945406125166</v>
      </c>
      <c r="U34" s="97">
        <f t="shared" si="5"/>
        <v>0.116461306562761</v>
      </c>
    </row>
    <row r="35" spans="2:21" ht="15" customHeight="1">
      <c r="B35" s="76" t="s">
        <v>26</v>
      </c>
      <c r="C35" s="165">
        <f aca="true" t="shared" si="9" ref="C35:C44">SUM(D35:E35,G35:I35)</f>
        <v>475</v>
      </c>
      <c r="D35" s="77">
        <v>21</v>
      </c>
      <c r="E35" s="77">
        <v>454</v>
      </c>
      <c r="F35" s="77">
        <v>452</v>
      </c>
      <c r="G35" s="77" t="s">
        <v>23</v>
      </c>
      <c r="H35" s="77" t="s">
        <v>23</v>
      </c>
      <c r="I35" s="77" t="s">
        <v>23</v>
      </c>
      <c r="J35" s="77"/>
      <c r="M35" s="100" t="s">
        <v>61</v>
      </c>
      <c r="N35" s="78">
        <v>137</v>
      </c>
      <c r="O35" s="78">
        <v>130</v>
      </c>
      <c r="P35" s="97">
        <v>-5.109489051094891</v>
      </c>
      <c r="Q35" s="97">
        <f t="shared" si="4"/>
        <v>0.17896968528869187</v>
      </c>
      <c r="R35" s="78">
        <v>910</v>
      </c>
      <c r="S35" s="78">
        <v>747</v>
      </c>
      <c r="T35" s="97">
        <v>-17.912087912087912</v>
      </c>
      <c r="U35" s="97">
        <f t="shared" si="5"/>
        <v>0.12428085143197495</v>
      </c>
    </row>
    <row r="36" spans="2:21" ht="15" customHeight="1">
      <c r="B36" s="76" t="s">
        <v>28</v>
      </c>
      <c r="C36" s="165">
        <f t="shared" si="9"/>
        <v>57678</v>
      </c>
      <c r="D36" s="77">
        <v>11359</v>
      </c>
      <c r="E36" s="77">
        <v>46315</v>
      </c>
      <c r="F36" s="77">
        <v>46312</v>
      </c>
      <c r="G36" s="77">
        <v>4</v>
      </c>
      <c r="H36" s="77" t="s">
        <v>23</v>
      </c>
      <c r="I36" s="77" t="s">
        <v>23</v>
      </c>
      <c r="J36" s="77"/>
      <c r="M36" s="100" t="s">
        <v>62</v>
      </c>
      <c r="N36" s="78">
        <v>82</v>
      </c>
      <c r="O36" s="78">
        <v>80</v>
      </c>
      <c r="P36" s="97">
        <v>-2.4390243902439024</v>
      </c>
      <c r="Q36" s="97">
        <f t="shared" si="4"/>
        <v>0.1101351909468873</v>
      </c>
      <c r="R36" s="78">
        <v>605</v>
      </c>
      <c r="S36" s="78">
        <v>511</v>
      </c>
      <c r="T36" s="97">
        <v>-15.537190082644628</v>
      </c>
      <c r="U36" s="97">
        <f t="shared" si="5"/>
        <v>0.08501675379081552</v>
      </c>
    </row>
    <row r="37" spans="2:21" ht="15" customHeight="1">
      <c r="B37" s="76" t="s">
        <v>30</v>
      </c>
      <c r="C37" s="165">
        <f t="shared" si="9"/>
        <v>117557</v>
      </c>
      <c r="D37" s="77">
        <v>15698</v>
      </c>
      <c r="E37" s="77">
        <v>101820</v>
      </c>
      <c r="F37" s="77">
        <v>101189</v>
      </c>
      <c r="G37" s="77">
        <v>39</v>
      </c>
      <c r="H37" s="77" t="s">
        <v>23</v>
      </c>
      <c r="I37" s="77" t="s">
        <v>23</v>
      </c>
      <c r="J37" s="77"/>
      <c r="M37" s="100" t="s">
        <v>63</v>
      </c>
      <c r="N37" s="78">
        <v>143</v>
      </c>
      <c r="O37" s="78">
        <v>129</v>
      </c>
      <c r="P37" s="97">
        <v>-9.79020979020979</v>
      </c>
      <c r="Q37" s="97">
        <f t="shared" si="4"/>
        <v>0.17759299540185577</v>
      </c>
      <c r="R37" s="78">
        <v>850</v>
      </c>
      <c r="S37" s="78">
        <v>793</v>
      </c>
      <c r="T37" s="97">
        <v>-6.705882352941177</v>
      </c>
      <c r="U37" s="97">
        <f t="shared" si="5"/>
        <v>0.13193402300609924</v>
      </c>
    </row>
    <row r="38" spans="2:21" ht="15" customHeight="1">
      <c r="B38" s="84" t="s">
        <v>32</v>
      </c>
      <c r="C38" s="165">
        <f t="shared" si="9"/>
        <v>2707</v>
      </c>
      <c r="D38" s="77" t="s">
        <v>23</v>
      </c>
      <c r="E38" s="77">
        <v>1596</v>
      </c>
      <c r="F38" s="77">
        <v>1596</v>
      </c>
      <c r="G38" s="77">
        <v>13</v>
      </c>
      <c r="H38" s="77">
        <v>1098</v>
      </c>
      <c r="I38" s="77" t="s">
        <v>23</v>
      </c>
      <c r="J38" s="77"/>
      <c r="M38" s="73"/>
      <c r="N38" s="78"/>
      <c r="O38" s="78"/>
      <c r="P38" s="97"/>
      <c r="Q38" s="97"/>
      <c r="R38" s="97"/>
      <c r="S38" s="97"/>
      <c r="T38" s="97"/>
      <c r="U38" s="97"/>
    </row>
    <row r="39" spans="2:21" ht="15" customHeight="1">
      <c r="B39" s="76" t="s">
        <v>34</v>
      </c>
      <c r="C39" s="165">
        <f t="shared" si="9"/>
        <v>34359</v>
      </c>
      <c r="D39" s="77">
        <v>910</v>
      </c>
      <c r="E39" s="77">
        <v>29457</v>
      </c>
      <c r="F39" s="77">
        <v>29299</v>
      </c>
      <c r="G39" s="77">
        <v>61</v>
      </c>
      <c r="H39" s="77">
        <v>57</v>
      </c>
      <c r="I39" s="77">
        <v>3874</v>
      </c>
      <c r="J39" s="78"/>
      <c r="L39" s="192" t="s">
        <v>64</v>
      </c>
      <c r="M39" s="193"/>
      <c r="N39" s="83">
        <f>SUM(N40:N44)</f>
        <v>4981</v>
      </c>
      <c r="O39" s="83">
        <f>SUM(O40:O44)</f>
        <v>4630</v>
      </c>
      <c r="P39" s="96">
        <v>-7</v>
      </c>
      <c r="Q39" s="96">
        <f t="shared" si="4"/>
        <v>6.374074176051103</v>
      </c>
      <c r="R39" s="83">
        <f>SUM(R40:R44)</f>
        <v>35345</v>
      </c>
      <c r="S39" s="83">
        <f>SUM(S40:S44)</f>
        <v>32164</v>
      </c>
      <c r="T39" s="96">
        <v>-9</v>
      </c>
      <c r="U39" s="96">
        <f t="shared" si="5"/>
        <v>5.351230663263778</v>
      </c>
    </row>
    <row r="40" spans="2:21" ht="15" customHeight="1">
      <c r="B40" s="76" t="s">
        <v>36</v>
      </c>
      <c r="C40" s="165">
        <f t="shared" si="9"/>
        <v>169211</v>
      </c>
      <c r="D40" s="77">
        <v>49398</v>
      </c>
      <c r="E40" s="77">
        <v>119385</v>
      </c>
      <c r="F40" s="77">
        <v>116293</v>
      </c>
      <c r="G40" s="77">
        <v>86</v>
      </c>
      <c r="H40" s="77">
        <v>340</v>
      </c>
      <c r="I40" s="77">
        <v>2</v>
      </c>
      <c r="J40" s="78"/>
      <c r="M40" s="100" t="s">
        <v>65</v>
      </c>
      <c r="N40" s="78">
        <v>1312</v>
      </c>
      <c r="O40" s="78">
        <v>1270</v>
      </c>
      <c r="P40" s="97">
        <v>-3.201219512195122</v>
      </c>
      <c r="Q40" s="97">
        <f t="shared" si="4"/>
        <v>1.748396156281836</v>
      </c>
      <c r="R40" s="78">
        <v>9527</v>
      </c>
      <c r="S40" s="78">
        <v>9644</v>
      </c>
      <c r="T40" s="97">
        <v>1.228088590322242</v>
      </c>
      <c r="U40" s="97">
        <f t="shared" si="5"/>
        <v>1.6045040578446672</v>
      </c>
    </row>
    <row r="41" spans="2:21" ht="15" customHeight="1">
      <c r="B41" s="76" t="s">
        <v>38</v>
      </c>
      <c r="C41" s="165">
        <f t="shared" si="9"/>
        <v>16040</v>
      </c>
      <c r="D41" s="77">
        <v>394</v>
      </c>
      <c r="E41" s="77">
        <v>15389</v>
      </c>
      <c r="F41" s="77">
        <v>11780</v>
      </c>
      <c r="G41" s="77">
        <v>1</v>
      </c>
      <c r="H41" s="77" t="s">
        <v>23</v>
      </c>
      <c r="I41" s="77">
        <v>256</v>
      </c>
      <c r="J41" s="78"/>
      <c r="M41" s="100" t="s">
        <v>66</v>
      </c>
      <c r="N41" s="78">
        <v>1042</v>
      </c>
      <c r="O41" s="78">
        <v>903</v>
      </c>
      <c r="P41" s="97">
        <v>-13.339731285988485</v>
      </c>
      <c r="Q41" s="97">
        <f t="shared" si="4"/>
        <v>1.2431509678129904</v>
      </c>
      <c r="R41" s="78">
        <v>5286</v>
      </c>
      <c r="S41" s="78">
        <v>5109</v>
      </c>
      <c r="T41" s="97">
        <v>-3.348467650397276</v>
      </c>
      <c r="U41" s="97">
        <f t="shared" si="5"/>
        <v>0.8500011646130656</v>
      </c>
    </row>
    <row r="42" spans="2:21" ht="15" customHeight="1">
      <c r="B42" s="76" t="s">
        <v>40</v>
      </c>
      <c r="C42" s="165">
        <f t="shared" si="9"/>
        <v>5915</v>
      </c>
      <c r="D42" s="77">
        <v>2083</v>
      </c>
      <c r="E42" s="77">
        <v>3793</v>
      </c>
      <c r="F42" s="77">
        <v>3730</v>
      </c>
      <c r="G42" s="77">
        <v>8</v>
      </c>
      <c r="H42" s="77">
        <v>30</v>
      </c>
      <c r="I42" s="77">
        <v>1</v>
      </c>
      <c r="J42" s="78"/>
      <c r="M42" s="100" t="s">
        <v>67</v>
      </c>
      <c r="N42" s="78">
        <v>885</v>
      </c>
      <c r="O42" s="78">
        <v>760</v>
      </c>
      <c r="P42" s="97">
        <v>-14.124293785310735</v>
      </c>
      <c r="Q42" s="97">
        <f t="shared" si="4"/>
        <v>1.0462843139954294</v>
      </c>
      <c r="R42" s="78">
        <v>4738</v>
      </c>
      <c r="S42" s="78">
        <v>4143</v>
      </c>
      <c r="T42" s="97">
        <v>-12.558041367665682</v>
      </c>
      <c r="U42" s="97">
        <f t="shared" si="5"/>
        <v>0.6892845615564555</v>
      </c>
    </row>
    <row r="43" spans="2:21" ht="15" customHeight="1">
      <c r="B43" s="76" t="s">
        <v>42</v>
      </c>
      <c r="C43" s="165">
        <f t="shared" si="9"/>
        <v>174415</v>
      </c>
      <c r="D43" s="77">
        <v>27550</v>
      </c>
      <c r="E43" s="77">
        <v>112545</v>
      </c>
      <c r="F43" s="77">
        <v>66020</v>
      </c>
      <c r="G43" s="77">
        <v>985</v>
      </c>
      <c r="H43" s="77">
        <v>26965</v>
      </c>
      <c r="I43" s="77">
        <v>6370</v>
      </c>
      <c r="J43" s="78"/>
      <c r="M43" s="100" t="s">
        <v>68</v>
      </c>
      <c r="N43" s="78">
        <v>716</v>
      </c>
      <c r="O43" s="78">
        <v>629</v>
      </c>
      <c r="P43" s="97">
        <v>-12.150837988826815</v>
      </c>
      <c r="Q43" s="97">
        <f t="shared" si="4"/>
        <v>0.8659379388199014</v>
      </c>
      <c r="R43" s="78">
        <v>8698</v>
      </c>
      <c r="S43" s="78">
        <v>5957</v>
      </c>
      <c r="T43" s="97">
        <v>-31.512991492297083</v>
      </c>
      <c r="U43" s="97">
        <f t="shared" si="5"/>
        <v>0.9910857188490961</v>
      </c>
    </row>
    <row r="44" spans="1:21" ht="15" customHeight="1">
      <c r="A44" s="87"/>
      <c r="B44" s="88" t="s">
        <v>43</v>
      </c>
      <c r="C44" s="166">
        <f t="shared" si="9"/>
        <v>20034</v>
      </c>
      <c r="D44" s="92" t="s">
        <v>23</v>
      </c>
      <c r="E44" s="92" t="s">
        <v>23</v>
      </c>
      <c r="F44" s="92" t="s">
        <v>23</v>
      </c>
      <c r="G44" s="92" t="s">
        <v>23</v>
      </c>
      <c r="H44" s="92">
        <v>13605</v>
      </c>
      <c r="I44" s="92">
        <v>6429</v>
      </c>
      <c r="J44" s="90"/>
      <c r="M44" s="100" t="s">
        <v>69</v>
      </c>
      <c r="N44" s="78">
        <v>1026</v>
      </c>
      <c r="O44" s="78">
        <v>1068</v>
      </c>
      <c r="P44" s="97">
        <v>4.093567251461988</v>
      </c>
      <c r="Q44" s="97">
        <f t="shared" si="4"/>
        <v>1.4703047991409455</v>
      </c>
      <c r="R44" s="78">
        <v>7096</v>
      </c>
      <c r="S44" s="78">
        <v>7311</v>
      </c>
      <c r="T44" s="97">
        <v>3.0298759864712514</v>
      </c>
      <c r="U44" s="97">
        <f t="shared" si="5"/>
        <v>1.2163551604004939</v>
      </c>
    </row>
    <row r="45" spans="1:21" ht="15" customHeight="1">
      <c r="A45" s="58" t="s">
        <v>45</v>
      </c>
      <c r="M45" s="73"/>
      <c r="N45" s="78"/>
      <c r="O45" s="78"/>
      <c r="P45" s="97"/>
      <c r="Q45" s="97"/>
      <c r="R45" s="97"/>
      <c r="S45" s="97"/>
      <c r="T45" s="97"/>
      <c r="U45" s="97"/>
    </row>
    <row r="46" spans="1:21" ht="15" customHeight="1">
      <c r="A46" s="58" t="s">
        <v>47</v>
      </c>
      <c r="L46" s="192" t="s">
        <v>70</v>
      </c>
      <c r="M46" s="193"/>
      <c r="N46" s="83">
        <f>SUM(N47:N50)</f>
        <v>2490</v>
      </c>
      <c r="O46" s="83">
        <f>SUM(O47:O50)</f>
        <v>2302</v>
      </c>
      <c r="P46" s="96">
        <v>-7.6</v>
      </c>
      <c r="Q46" s="96">
        <f t="shared" si="4"/>
        <v>3.1691401194966824</v>
      </c>
      <c r="R46" s="83">
        <f>SUM(R47:R50)</f>
        <v>17918</v>
      </c>
      <c r="S46" s="83">
        <f>SUM(S47:S50)</f>
        <v>16517</v>
      </c>
      <c r="T46" s="96">
        <v>-7.8</v>
      </c>
      <c r="U46" s="96">
        <f t="shared" si="5"/>
        <v>2.7479877149958907</v>
      </c>
    </row>
    <row r="47" spans="13:21" ht="15" customHeight="1">
      <c r="M47" s="100" t="s">
        <v>71</v>
      </c>
      <c r="N47" s="78">
        <v>667</v>
      </c>
      <c r="O47" s="78">
        <v>613</v>
      </c>
      <c r="P47" s="97">
        <v>-8.095952023988005</v>
      </c>
      <c r="Q47" s="97">
        <f t="shared" si="4"/>
        <v>0.843910900630524</v>
      </c>
      <c r="R47" s="78">
        <v>3883</v>
      </c>
      <c r="S47" s="78">
        <v>3212</v>
      </c>
      <c r="T47" s="97">
        <v>-17.280453257790366</v>
      </c>
      <c r="U47" s="97">
        <f t="shared" si="5"/>
        <v>0.5343910238279833</v>
      </c>
    </row>
    <row r="48" spans="13:21" ht="15" customHeight="1">
      <c r="M48" s="100" t="s">
        <v>72</v>
      </c>
      <c r="N48" s="78">
        <v>369</v>
      </c>
      <c r="O48" s="78">
        <v>319</v>
      </c>
      <c r="P48" s="97">
        <v>-13.550135501355012</v>
      </c>
      <c r="Q48" s="97">
        <f t="shared" si="4"/>
        <v>0.4391640739007131</v>
      </c>
      <c r="R48" s="78">
        <v>3002</v>
      </c>
      <c r="S48" s="78">
        <v>2678</v>
      </c>
      <c r="T48" s="97">
        <v>-10.792804796802132</v>
      </c>
      <c r="U48" s="97">
        <f t="shared" si="5"/>
        <v>0.44554768425010566</v>
      </c>
    </row>
    <row r="49" spans="13:21" ht="15" customHeight="1">
      <c r="M49" s="100" t="s">
        <v>73</v>
      </c>
      <c r="N49" s="78">
        <v>992</v>
      </c>
      <c r="O49" s="78">
        <v>951</v>
      </c>
      <c r="P49" s="97">
        <v>-4.133064516129032</v>
      </c>
      <c r="Q49" s="97">
        <f t="shared" si="4"/>
        <v>1.3092320823811228</v>
      </c>
      <c r="R49" s="78">
        <v>7839</v>
      </c>
      <c r="S49" s="78">
        <v>7609</v>
      </c>
      <c r="T49" s="97">
        <v>-2.934047710167113</v>
      </c>
      <c r="U49" s="97">
        <f t="shared" si="5"/>
        <v>1.265934402337212</v>
      </c>
    </row>
    <row r="50" spans="13:21" ht="15" customHeight="1">
      <c r="M50" s="100" t="s">
        <v>74</v>
      </c>
      <c r="N50" s="78">
        <v>462</v>
      </c>
      <c r="O50" s="78">
        <v>419</v>
      </c>
      <c r="P50" s="97">
        <v>-9.307359307359308</v>
      </c>
      <c r="Q50" s="97">
        <f t="shared" si="4"/>
        <v>0.5768330625843222</v>
      </c>
      <c r="R50" s="78">
        <v>3194</v>
      </c>
      <c r="S50" s="78">
        <v>3018</v>
      </c>
      <c r="T50" s="97">
        <v>-5.510331872260489</v>
      </c>
      <c r="U50" s="97">
        <f t="shared" si="5"/>
        <v>0.5021146045805895</v>
      </c>
    </row>
    <row r="51" spans="1:21" ht="19.5" customHeight="1">
      <c r="A51" s="59"/>
      <c r="B51" s="60" t="s">
        <v>312</v>
      </c>
      <c r="C51" s="59"/>
      <c r="D51" s="59"/>
      <c r="E51" s="59"/>
      <c r="F51" s="59"/>
      <c r="G51" s="59"/>
      <c r="H51" s="59"/>
      <c r="I51" s="59"/>
      <c r="J51" s="93"/>
      <c r="M51" s="73"/>
      <c r="N51" s="78"/>
      <c r="O51" s="78"/>
      <c r="P51" s="97"/>
      <c r="Q51" s="97"/>
      <c r="R51" s="97"/>
      <c r="S51" s="97"/>
      <c r="T51" s="97"/>
      <c r="U51" s="97"/>
    </row>
    <row r="52" spans="9:21" ht="18" customHeight="1" thickBot="1">
      <c r="I52" s="91"/>
      <c r="J52" s="91" t="s">
        <v>53</v>
      </c>
      <c r="K52" s="80"/>
      <c r="L52" s="192" t="s">
        <v>75</v>
      </c>
      <c r="M52" s="193"/>
      <c r="N52" s="83">
        <f>SUM(N53:N58)</f>
        <v>2560</v>
      </c>
      <c r="O52" s="83">
        <f>SUM(O53:O58)</f>
        <v>2174</v>
      </c>
      <c r="P52" s="96">
        <v>-15.1</v>
      </c>
      <c r="Q52" s="96">
        <f t="shared" si="4"/>
        <v>2.9929238139816623</v>
      </c>
      <c r="R52" s="83">
        <f>SUM(R53:R58)</f>
        <v>14264</v>
      </c>
      <c r="S52" s="83">
        <f>SUM(S53:S58)</f>
        <v>12561</v>
      </c>
      <c r="T52" s="96">
        <v>-11.9</v>
      </c>
      <c r="U52" s="96">
        <f t="shared" si="5"/>
        <v>2.0898149596212012</v>
      </c>
    </row>
    <row r="53" spans="1:21" ht="15" customHeight="1">
      <c r="A53" s="198" t="s">
        <v>4</v>
      </c>
      <c r="B53" s="199"/>
      <c r="C53" s="204" t="s">
        <v>76</v>
      </c>
      <c r="D53" s="207" t="s">
        <v>77</v>
      </c>
      <c r="E53" s="210" t="s">
        <v>78</v>
      </c>
      <c r="F53" s="213" t="s">
        <v>79</v>
      </c>
      <c r="G53" s="214"/>
      <c r="H53" s="215"/>
      <c r="I53" s="216" t="s">
        <v>80</v>
      </c>
      <c r="J53" s="219" t="s">
        <v>81</v>
      </c>
      <c r="M53" s="100" t="s">
        <v>82</v>
      </c>
      <c r="N53" s="78">
        <v>394</v>
      </c>
      <c r="O53" s="78">
        <v>345</v>
      </c>
      <c r="P53" s="97">
        <v>-12.436548223350254</v>
      </c>
      <c r="Q53" s="97">
        <f t="shared" si="4"/>
        <v>0.4749580109584515</v>
      </c>
      <c r="R53" s="78">
        <v>2354</v>
      </c>
      <c r="S53" s="78">
        <v>2248</v>
      </c>
      <c r="T53" s="97">
        <v>-4.502973661852167</v>
      </c>
      <c r="U53" s="97">
        <f t="shared" si="5"/>
        <v>0.3740071673615525</v>
      </c>
    </row>
    <row r="54" spans="1:21" ht="15" customHeight="1">
      <c r="A54" s="200"/>
      <c r="B54" s="201"/>
      <c r="C54" s="205"/>
      <c r="D54" s="208"/>
      <c r="E54" s="211"/>
      <c r="F54" s="222" t="s">
        <v>5</v>
      </c>
      <c r="G54" s="194" t="s">
        <v>83</v>
      </c>
      <c r="H54" s="194" t="s">
        <v>84</v>
      </c>
      <c r="I54" s="217"/>
      <c r="J54" s="220"/>
      <c r="M54" s="100" t="s">
        <v>85</v>
      </c>
      <c r="N54" s="78">
        <v>429</v>
      </c>
      <c r="O54" s="78">
        <v>350</v>
      </c>
      <c r="P54" s="97">
        <v>-18.414918414918414</v>
      </c>
      <c r="Q54" s="97">
        <f t="shared" si="4"/>
        <v>0.481841460392632</v>
      </c>
      <c r="R54" s="78">
        <v>2221</v>
      </c>
      <c r="S54" s="78">
        <v>1875</v>
      </c>
      <c r="T54" s="97">
        <v>-15.578568212516885</v>
      </c>
      <c r="U54" s="97">
        <f t="shared" si="5"/>
        <v>0.3119499282931098</v>
      </c>
    </row>
    <row r="55" spans="1:21" ht="15" customHeight="1">
      <c r="A55" s="202"/>
      <c r="B55" s="203"/>
      <c r="C55" s="206"/>
      <c r="D55" s="209"/>
      <c r="E55" s="212"/>
      <c r="F55" s="223"/>
      <c r="G55" s="195"/>
      <c r="H55" s="195"/>
      <c r="I55" s="218"/>
      <c r="J55" s="221"/>
      <c r="M55" s="100" t="s">
        <v>86</v>
      </c>
      <c r="N55" s="78">
        <v>454</v>
      </c>
      <c r="O55" s="78">
        <v>430</v>
      </c>
      <c r="P55" s="97">
        <v>-5.286343612334802</v>
      </c>
      <c r="Q55" s="97">
        <f t="shared" si="4"/>
        <v>0.5919766513395193</v>
      </c>
      <c r="R55" s="78">
        <v>2636</v>
      </c>
      <c r="S55" s="78">
        <v>2342</v>
      </c>
      <c r="T55" s="97">
        <v>-11.153262518968134</v>
      </c>
      <c r="U55" s="97">
        <f t="shared" si="5"/>
        <v>0.38964625709998035</v>
      </c>
    </row>
    <row r="56" spans="1:21" ht="15" customHeight="1">
      <c r="A56" s="196" t="s">
        <v>20</v>
      </c>
      <c r="B56" s="197"/>
      <c r="C56" s="163">
        <f>SUM(C57,C58)</f>
        <v>601058</v>
      </c>
      <c r="D56" s="164">
        <f aca="true" t="shared" si="10" ref="D56:J56">SUM(D57,D58)</f>
        <v>50861</v>
      </c>
      <c r="E56" s="164">
        <f t="shared" si="10"/>
        <v>44603</v>
      </c>
      <c r="F56" s="164">
        <f t="shared" si="10"/>
        <v>491559</v>
      </c>
      <c r="G56" s="164">
        <f t="shared" si="10"/>
        <v>363477</v>
      </c>
      <c r="H56" s="164">
        <f t="shared" si="10"/>
        <v>128082</v>
      </c>
      <c r="I56" s="164">
        <f t="shared" si="10"/>
        <v>14035</v>
      </c>
      <c r="J56" s="164">
        <f t="shared" si="10"/>
        <v>15994</v>
      </c>
      <c r="M56" s="100" t="s">
        <v>87</v>
      </c>
      <c r="N56" s="78">
        <v>621</v>
      </c>
      <c r="O56" s="78">
        <v>505</v>
      </c>
      <c r="P56" s="97">
        <v>-18.679549114331724</v>
      </c>
      <c r="Q56" s="97">
        <f t="shared" si="4"/>
        <v>0.6952283928522262</v>
      </c>
      <c r="R56" s="78">
        <v>3809</v>
      </c>
      <c r="S56" s="78">
        <v>3354</v>
      </c>
      <c r="T56" s="97">
        <v>-11.945392491467576</v>
      </c>
      <c r="U56" s="97">
        <f t="shared" si="5"/>
        <v>0.5580160317307148</v>
      </c>
    </row>
    <row r="57" spans="1:21" ht="15" customHeight="1">
      <c r="A57" s="190" t="s">
        <v>22</v>
      </c>
      <c r="B57" s="191"/>
      <c r="C57" s="78">
        <f>SUM(D57:F57,I57)</f>
        <v>2667</v>
      </c>
      <c r="D57" s="77" t="s">
        <v>23</v>
      </c>
      <c r="E57" s="77">
        <v>427</v>
      </c>
      <c r="F57" s="77">
        <f>SUM(G57,H57)</f>
        <v>1957</v>
      </c>
      <c r="G57" s="77">
        <v>1574</v>
      </c>
      <c r="H57" s="77">
        <v>383</v>
      </c>
      <c r="I57" s="77">
        <v>283</v>
      </c>
      <c r="J57" s="77">
        <v>32</v>
      </c>
      <c r="M57" s="100" t="s">
        <v>88</v>
      </c>
      <c r="N57" s="78">
        <v>251</v>
      </c>
      <c r="O57" s="78">
        <v>213</v>
      </c>
      <c r="P57" s="97">
        <v>-15.139442231075698</v>
      </c>
      <c r="Q57" s="97">
        <f t="shared" si="4"/>
        <v>0.29323494589608745</v>
      </c>
      <c r="R57" s="78">
        <v>1210</v>
      </c>
      <c r="S57" s="78">
        <v>1049</v>
      </c>
      <c r="T57" s="97">
        <v>-13.305785123966944</v>
      </c>
      <c r="U57" s="97">
        <f t="shared" si="5"/>
        <v>0.17452558654905184</v>
      </c>
    </row>
    <row r="58" spans="1:21" ht="15" customHeight="1">
      <c r="A58" s="190" t="s">
        <v>25</v>
      </c>
      <c r="B58" s="191"/>
      <c r="C58" s="165">
        <f>SUM(C59:C68)</f>
        <v>598391</v>
      </c>
      <c r="D58" s="90">
        <f aca="true" t="shared" si="11" ref="D58:J58">SUM(D59:D68)</f>
        <v>50861</v>
      </c>
      <c r="E58" s="90">
        <f t="shared" si="11"/>
        <v>44176</v>
      </c>
      <c r="F58" s="90">
        <f t="shared" si="11"/>
        <v>489602</v>
      </c>
      <c r="G58" s="90">
        <f t="shared" si="11"/>
        <v>361903</v>
      </c>
      <c r="H58" s="90">
        <f t="shared" si="11"/>
        <v>127699</v>
      </c>
      <c r="I58" s="90">
        <f t="shared" si="11"/>
        <v>13752</v>
      </c>
      <c r="J58" s="90">
        <f t="shared" si="11"/>
        <v>15962</v>
      </c>
      <c r="M58" s="100" t="s">
        <v>89</v>
      </c>
      <c r="N58" s="78">
        <v>411</v>
      </c>
      <c r="O58" s="78">
        <v>331</v>
      </c>
      <c r="P58" s="97">
        <v>-19.464720194647203</v>
      </c>
      <c r="Q58" s="97">
        <f t="shared" si="4"/>
        <v>0.4556843525427462</v>
      </c>
      <c r="R58" s="78">
        <v>2034</v>
      </c>
      <c r="S58" s="78">
        <v>1693</v>
      </c>
      <c r="T58" s="97">
        <v>-16.764995083579155</v>
      </c>
      <c r="U58" s="97">
        <f t="shared" si="5"/>
        <v>0.28166998858679193</v>
      </c>
    </row>
    <row r="59" spans="2:21" ht="15" customHeight="1">
      <c r="B59" s="76" t="s">
        <v>26</v>
      </c>
      <c r="C59" s="78">
        <f aca="true" t="shared" si="12" ref="C59:C68">SUM(D59:F59,I59)</f>
        <v>475</v>
      </c>
      <c r="D59" s="77">
        <v>8</v>
      </c>
      <c r="E59" s="77">
        <v>102</v>
      </c>
      <c r="F59" s="77">
        <f aca="true" t="shared" si="13" ref="F59:F68">SUM(G59,H59)</f>
        <v>356</v>
      </c>
      <c r="G59" s="77">
        <v>344</v>
      </c>
      <c r="H59" s="77">
        <v>12</v>
      </c>
      <c r="I59" s="77">
        <v>9</v>
      </c>
      <c r="J59" s="77">
        <v>9</v>
      </c>
      <c r="M59" s="73"/>
      <c r="N59" s="78"/>
      <c r="O59" s="78"/>
      <c r="P59" s="97"/>
      <c r="Q59" s="97"/>
      <c r="R59" s="97"/>
      <c r="S59" s="97"/>
      <c r="T59" s="97"/>
      <c r="U59" s="97"/>
    </row>
    <row r="60" spans="2:21" ht="15" customHeight="1">
      <c r="B60" s="76" t="s">
        <v>28</v>
      </c>
      <c r="C60" s="78">
        <f t="shared" si="12"/>
        <v>57678</v>
      </c>
      <c r="D60" s="77">
        <v>5165</v>
      </c>
      <c r="E60" s="77">
        <v>8180</v>
      </c>
      <c r="F60" s="77">
        <f t="shared" si="13"/>
        <v>42547</v>
      </c>
      <c r="G60" s="77">
        <v>37564</v>
      </c>
      <c r="H60" s="77">
        <v>4983</v>
      </c>
      <c r="I60" s="77">
        <v>1786</v>
      </c>
      <c r="J60" s="77">
        <v>1366</v>
      </c>
      <c r="L60" s="192" t="s">
        <v>90</v>
      </c>
      <c r="M60" s="193"/>
      <c r="N60" s="83">
        <f>SUM(N61:N64)</f>
        <v>2502</v>
      </c>
      <c r="O60" s="83">
        <f>SUM(O61:O64)</f>
        <v>2392</v>
      </c>
      <c r="P60" s="96">
        <v>-4.4</v>
      </c>
      <c r="Q60" s="96">
        <f t="shared" si="4"/>
        <v>3.2930422093119303</v>
      </c>
      <c r="R60" s="83">
        <f>SUM(R61:R64)</f>
        <v>15830</v>
      </c>
      <c r="S60" s="83">
        <f>SUM(S61:S64)</f>
        <v>14741</v>
      </c>
      <c r="T60" s="96">
        <v>-6.9</v>
      </c>
      <c r="U60" s="96">
        <f t="shared" si="5"/>
        <v>2.452508742916657</v>
      </c>
    </row>
    <row r="61" spans="2:21" ht="15" customHeight="1">
      <c r="B61" s="76" t="s">
        <v>30</v>
      </c>
      <c r="C61" s="78">
        <f t="shared" si="12"/>
        <v>117557</v>
      </c>
      <c r="D61" s="77">
        <v>8503</v>
      </c>
      <c r="E61" s="77">
        <v>9732</v>
      </c>
      <c r="F61" s="77">
        <f t="shared" si="13"/>
        <v>97811</v>
      </c>
      <c r="G61" s="77">
        <v>82496</v>
      </c>
      <c r="H61" s="77">
        <v>15315</v>
      </c>
      <c r="I61" s="77">
        <v>1511</v>
      </c>
      <c r="J61" s="77">
        <v>5042</v>
      </c>
      <c r="M61" s="100" t="s">
        <v>91</v>
      </c>
      <c r="N61" s="78">
        <v>803</v>
      </c>
      <c r="O61" s="78">
        <v>792</v>
      </c>
      <c r="P61" s="97">
        <v>-1.36986301369863</v>
      </c>
      <c r="Q61" s="97">
        <f t="shared" si="4"/>
        <v>1.0903383903741843</v>
      </c>
      <c r="R61" s="78">
        <v>5206</v>
      </c>
      <c r="S61" s="78">
        <v>5055</v>
      </c>
      <c r="T61" s="97">
        <v>-2.9004994237418362</v>
      </c>
      <c r="U61" s="97">
        <f t="shared" si="5"/>
        <v>0.8410170066782241</v>
      </c>
    </row>
    <row r="62" spans="2:21" ht="15" customHeight="1">
      <c r="B62" s="84" t="s">
        <v>32</v>
      </c>
      <c r="C62" s="78">
        <f t="shared" si="12"/>
        <v>2707</v>
      </c>
      <c r="D62" s="77" t="s">
        <v>23</v>
      </c>
      <c r="E62" s="77">
        <v>5</v>
      </c>
      <c r="F62" s="77">
        <f t="shared" si="13"/>
        <v>2686</v>
      </c>
      <c r="G62" s="77">
        <v>2583</v>
      </c>
      <c r="H62" s="77">
        <v>103</v>
      </c>
      <c r="I62" s="77">
        <v>16</v>
      </c>
      <c r="J62" s="77">
        <v>19</v>
      </c>
      <c r="M62" s="100" t="s">
        <v>92</v>
      </c>
      <c r="N62" s="78">
        <v>551</v>
      </c>
      <c r="O62" s="78">
        <v>519</v>
      </c>
      <c r="P62" s="97">
        <v>-5.807622504537205</v>
      </c>
      <c r="Q62" s="97">
        <f t="shared" si="4"/>
        <v>0.7145020512679314</v>
      </c>
      <c r="R62" s="78">
        <v>3350</v>
      </c>
      <c r="S62" s="78">
        <v>3080</v>
      </c>
      <c r="T62" s="97">
        <v>-8.059701492537313</v>
      </c>
      <c r="U62" s="97">
        <f t="shared" si="5"/>
        <v>0.5124297488761483</v>
      </c>
    </row>
    <row r="63" spans="2:21" ht="15" customHeight="1">
      <c r="B63" s="76" t="s">
        <v>34</v>
      </c>
      <c r="C63" s="78">
        <f t="shared" si="12"/>
        <v>34359</v>
      </c>
      <c r="D63" s="77">
        <v>597</v>
      </c>
      <c r="E63" s="77">
        <v>1651</v>
      </c>
      <c r="F63" s="77">
        <f t="shared" si="13"/>
        <v>31311</v>
      </c>
      <c r="G63" s="77">
        <v>26434</v>
      </c>
      <c r="H63" s="77">
        <v>4877</v>
      </c>
      <c r="I63" s="77">
        <v>800</v>
      </c>
      <c r="J63" s="77">
        <v>2148</v>
      </c>
      <c r="M63" s="100" t="s">
        <v>93</v>
      </c>
      <c r="N63" s="78">
        <v>853</v>
      </c>
      <c r="O63" s="78">
        <v>786</v>
      </c>
      <c r="P63" s="97">
        <v>-7.854630715123095</v>
      </c>
      <c r="Q63" s="97">
        <f t="shared" si="4"/>
        <v>1.0820782510531677</v>
      </c>
      <c r="R63" s="78">
        <v>5232</v>
      </c>
      <c r="S63" s="78">
        <v>4642</v>
      </c>
      <c r="T63" s="97">
        <v>-11.276758409785932</v>
      </c>
      <c r="U63" s="97">
        <f t="shared" si="5"/>
        <v>0.772304835806195</v>
      </c>
    </row>
    <row r="64" spans="2:21" ht="15" customHeight="1">
      <c r="B64" s="76" t="s">
        <v>36</v>
      </c>
      <c r="C64" s="78">
        <f t="shared" si="12"/>
        <v>169211</v>
      </c>
      <c r="D64" s="77">
        <v>22010</v>
      </c>
      <c r="E64" s="77">
        <v>12993</v>
      </c>
      <c r="F64" s="77">
        <f t="shared" si="13"/>
        <v>129753</v>
      </c>
      <c r="G64" s="77">
        <v>69961</v>
      </c>
      <c r="H64" s="77">
        <v>59792</v>
      </c>
      <c r="I64" s="77">
        <v>4455</v>
      </c>
      <c r="J64" s="77">
        <v>2770</v>
      </c>
      <c r="M64" s="100" t="s">
        <v>94</v>
      </c>
      <c r="N64" s="78">
        <v>295</v>
      </c>
      <c r="O64" s="78">
        <v>295</v>
      </c>
      <c r="P64" s="98">
        <v>0</v>
      </c>
      <c r="Q64" s="97">
        <f t="shared" si="4"/>
        <v>0.4061235166166469</v>
      </c>
      <c r="R64" s="78">
        <v>2042</v>
      </c>
      <c r="S64" s="78">
        <v>1964</v>
      </c>
      <c r="T64" s="97">
        <v>-3.819784524975514</v>
      </c>
      <c r="U64" s="97">
        <f t="shared" si="5"/>
        <v>0.3267571515560894</v>
      </c>
    </row>
    <row r="65" spans="2:21" ht="15" customHeight="1">
      <c r="B65" s="76" t="s">
        <v>38</v>
      </c>
      <c r="C65" s="78">
        <f t="shared" si="12"/>
        <v>16040</v>
      </c>
      <c r="D65" s="77">
        <v>296</v>
      </c>
      <c r="E65" s="77">
        <v>476</v>
      </c>
      <c r="F65" s="77">
        <f t="shared" si="13"/>
        <v>15149</v>
      </c>
      <c r="G65" s="77">
        <v>13399</v>
      </c>
      <c r="H65" s="77">
        <v>1750</v>
      </c>
      <c r="I65" s="77">
        <v>119</v>
      </c>
      <c r="J65" s="77">
        <v>525</v>
      </c>
      <c r="M65" s="73"/>
      <c r="N65" s="78"/>
      <c r="O65" s="78"/>
      <c r="P65" s="97"/>
      <c r="Q65" s="97"/>
      <c r="R65" s="97"/>
      <c r="S65" s="97"/>
      <c r="T65" s="97"/>
      <c r="U65" s="97"/>
    </row>
    <row r="66" spans="2:21" ht="15" customHeight="1">
      <c r="B66" s="76" t="s">
        <v>40</v>
      </c>
      <c r="C66" s="78">
        <f t="shared" si="12"/>
        <v>5915</v>
      </c>
      <c r="D66" s="77">
        <v>1770</v>
      </c>
      <c r="E66" s="77">
        <v>1397</v>
      </c>
      <c r="F66" s="77">
        <f t="shared" si="13"/>
        <v>2681</v>
      </c>
      <c r="G66" s="77">
        <v>2076</v>
      </c>
      <c r="H66" s="77">
        <v>605</v>
      </c>
      <c r="I66" s="77">
        <v>67</v>
      </c>
      <c r="J66" s="77">
        <v>268</v>
      </c>
      <c r="L66" s="192" t="s">
        <v>95</v>
      </c>
      <c r="M66" s="193"/>
      <c r="N66" s="83">
        <f>SUM(N67)</f>
        <v>518</v>
      </c>
      <c r="O66" s="83">
        <f>SUM(O67)</f>
        <v>492</v>
      </c>
      <c r="P66" s="96">
        <f>SUM(P67)</f>
        <v>-5.019305019305019</v>
      </c>
      <c r="Q66" s="96">
        <f t="shared" si="4"/>
        <v>0.6773314243233569</v>
      </c>
      <c r="R66" s="83">
        <f>SUM(R67)</f>
        <v>3526</v>
      </c>
      <c r="S66" s="83">
        <f>SUM(S67)</f>
        <v>3322</v>
      </c>
      <c r="T66" s="96">
        <f>SUM(T67)</f>
        <v>-5.785592739648326</v>
      </c>
      <c r="U66" s="96">
        <f t="shared" si="5"/>
        <v>0.5526920862878457</v>
      </c>
    </row>
    <row r="67" spans="2:21" ht="15" customHeight="1">
      <c r="B67" s="76" t="s">
        <v>42</v>
      </c>
      <c r="C67" s="78">
        <f t="shared" si="12"/>
        <v>174415</v>
      </c>
      <c r="D67" s="77">
        <v>12512</v>
      </c>
      <c r="E67" s="77">
        <v>9640</v>
      </c>
      <c r="F67" s="77">
        <f t="shared" si="13"/>
        <v>147473</v>
      </c>
      <c r="G67" s="77">
        <v>108605</v>
      </c>
      <c r="H67" s="77">
        <v>38868</v>
      </c>
      <c r="I67" s="77">
        <v>4790</v>
      </c>
      <c r="J67" s="77">
        <v>3815</v>
      </c>
      <c r="L67" s="94"/>
      <c r="M67" s="101" t="s">
        <v>96</v>
      </c>
      <c r="N67" s="78">
        <v>518</v>
      </c>
      <c r="O67" s="78">
        <v>492</v>
      </c>
      <c r="P67" s="99">
        <v>-5.019305019305019</v>
      </c>
      <c r="Q67" s="167">
        <f t="shared" si="4"/>
        <v>0.6773314243233569</v>
      </c>
      <c r="R67" s="78">
        <v>3526</v>
      </c>
      <c r="S67" s="78">
        <v>3322</v>
      </c>
      <c r="T67" s="99">
        <v>-5.785592739648326</v>
      </c>
      <c r="U67" s="167">
        <f t="shared" si="5"/>
        <v>0.5526920862878457</v>
      </c>
    </row>
    <row r="68" spans="1:21" ht="15" customHeight="1">
      <c r="A68" s="87"/>
      <c r="B68" s="88" t="s">
        <v>43</v>
      </c>
      <c r="C68" s="166">
        <f t="shared" si="12"/>
        <v>20034</v>
      </c>
      <c r="D68" s="92" t="s">
        <v>23</v>
      </c>
      <c r="E68" s="92" t="s">
        <v>23</v>
      </c>
      <c r="F68" s="92">
        <f t="shared" si="13"/>
        <v>19835</v>
      </c>
      <c r="G68" s="92">
        <v>18441</v>
      </c>
      <c r="H68" s="92">
        <v>1394</v>
      </c>
      <c r="I68" s="92">
        <v>199</v>
      </c>
      <c r="J68" s="92" t="s">
        <v>23</v>
      </c>
      <c r="L68" s="58" t="s">
        <v>97</v>
      </c>
      <c r="N68" s="95"/>
      <c r="O68" s="95"/>
      <c r="P68" s="95"/>
      <c r="Q68" s="95"/>
      <c r="R68" s="95"/>
      <c r="S68" s="95"/>
      <c r="T68" s="95"/>
      <c r="U68" s="95"/>
    </row>
    <row r="69" spans="1:21" ht="15" customHeight="1">
      <c r="A69" s="58" t="s">
        <v>47</v>
      </c>
      <c r="L69" s="58" t="s">
        <v>98</v>
      </c>
      <c r="N69" s="65"/>
      <c r="O69" s="65"/>
      <c r="P69" s="65"/>
      <c r="Q69" s="65"/>
      <c r="R69" s="65"/>
      <c r="S69" s="65"/>
      <c r="T69" s="65"/>
      <c r="U69" s="65"/>
    </row>
    <row r="70" spans="14:21" ht="15" customHeight="1">
      <c r="N70" s="65"/>
      <c r="O70" s="65"/>
      <c r="P70" s="65"/>
      <c r="Q70" s="65"/>
      <c r="R70" s="65"/>
      <c r="S70" s="65"/>
      <c r="T70" s="65"/>
      <c r="U70" s="65"/>
    </row>
    <row r="71" ht="15" customHeight="1"/>
  </sheetData>
  <sheetProtection/>
  <mergeCells count="64">
    <mergeCell ref="R6:R7"/>
    <mergeCell ref="N6:N7"/>
    <mergeCell ref="Q6:Q7"/>
    <mergeCell ref="W6:X6"/>
    <mergeCell ref="P6:P7"/>
    <mergeCell ref="S6:S7"/>
    <mergeCell ref="U6:U7"/>
    <mergeCell ref="L39:M39"/>
    <mergeCell ref="L46:M46"/>
    <mergeCell ref="L14:M14"/>
    <mergeCell ref="L15:M15"/>
    <mergeCell ref="L16:M16"/>
    <mergeCell ref="L29:M29"/>
    <mergeCell ref="L20:M20"/>
    <mergeCell ref="L23:M23"/>
    <mergeCell ref="A32:B32"/>
    <mergeCell ref="A33:B33"/>
    <mergeCell ref="A34:B34"/>
    <mergeCell ref="D6:D7"/>
    <mergeCell ref="D30:D31"/>
    <mergeCell ref="A8:B8"/>
    <mergeCell ref="A9:B9"/>
    <mergeCell ref="A10:B10"/>
    <mergeCell ref="G6:G7"/>
    <mergeCell ref="O6:O7"/>
    <mergeCell ref="L17:M17"/>
    <mergeCell ref="L18:M18"/>
    <mergeCell ref="L12:M12"/>
    <mergeCell ref="L13:M13"/>
    <mergeCell ref="L9:M9"/>
    <mergeCell ref="L11:M11"/>
    <mergeCell ref="L5:M7"/>
    <mergeCell ref="A2:U2"/>
    <mergeCell ref="L3:U3"/>
    <mergeCell ref="A5:B7"/>
    <mergeCell ref="C5:C7"/>
    <mergeCell ref="D5:G5"/>
    <mergeCell ref="E6:E7"/>
    <mergeCell ref="H5:H7"/>
    <mergeCell ref="N5:Q5"/>
    <mergeCell ref="R5:U5"/>
    <mergeCell ref="T6:T7"/>
    <mergeCell ref="E30:E31"/>
    <mergeCell ref="G30:G31"/>
    <mergeCell ref="A29:B31"/>
    <mergeCell ref="C29:C31"/>
    <mergeCell ref="D29:G29"/>
    <mergeCell ref="H29:H31"/>
    <mergeCell ref="L52:M52"/>
    <mergeCell ref="A53:B55"/>
    <mergeCell ref="C53:C55"/>
    <mergeCell ref="D53:D55"/>
    <mergeCell ref="E53:E55"/>
    <mergeCell ref="F53:H53"/>
    <mergeCell ref="I53:I55"/>
    <mergeCell ref="J53:J55"/>
    <mergeCell ref="F54:F55"/>
    <mergeCell ref="A58:B58"/>
    <mergeCell ref="L60:M60"/>
    <mergeCell ref="L66:M66"/>
    <mergeCell ref="G54:G55"/>
    <mergeCell ref="H54:H55"/>
    <mergeCell ref="A56:B56"/>
    <mergeCell ref="A57:B57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73"/>
  <sheetViews>
    <sheetView zoomScale="75" zoomScaleNormal="75" zoomScalePageLayoutView="0" workbookViewId="0" topLeftCell="K1">
      <selection activeCell="AB1" sqref="AB1"/>
    </sheetView>
  </sheetViews>
  <sheetFormatPr defaultColWidth="10.59765625" defaultRowHeight="15"/>
  <cols>
    <col min="1" max="1" width="2.59765625" style="2" customWidth="1"/>
    <col min="2" max="3" width="9.59765625" style="2" customWidth="1"/>
    <col min="4" max="4" width="11.19921875" style="2" customWidth="1"/>
    <col min="5" max="6" width="9.59765625" style="2" customWidth="1"/>
    <col min="7" max="7" width="11.09765625" style="2" customWidth="1"/>
    <col min="8" max="8" width="10.59765625" style="2" customWidth="1"/>
    <col min="9" max="13" width="9.59765625" style="2" customWidth="1"/>
    <col min="14" max="14" width="10.8984375" style="2" customWidth="1"/>
    <col min="15" max="16" width="9.8984375" style="2" customWidth="1"/>
    <col min="17" max="19" width="9.59765625" style="2" customWidth="1"/>
    <col min="20" max="20" width="10.69921875" style="2" customWidth="1"/>
    <col min="21" max="25" width="9.59765625" style="2" customWidth="1"/>
    <col min="26" max="26" width="11" style="2" customWidth="1"/>
    <col min="27" max="28" width="9.59765625" style="2" customWidth="1"/>
    <col min="29" max="16384" width="10.59765625" style="2" customWidth="1"/>
  </cols>
  <sheetData>
    <row r="1" spans="1:28" ht="19.5" customHeight="1">
      <c r="A1" s="1" t="s">
        <v>102</v>
      </c>
      <c r="AB1" s="3" t="s">
        <v>103</v>
      </c>
    </row>
    <row r="2" spans="1:28" ht="19.5" customHeight="1">
      <c r="A2" s="289" t="s">
        <v>156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</row>
    <row r="3" spans="1:28" ht="19.5" customHeight="1">
      <c r="A3" s="4" t="s">
        <v>157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6.5" customHeight="1">
      <c r="A5" s="280" t="s">
        <v>158</v>
      </c>
      <c r="B5" s="281"/>
      <c r="C5" s="268" t="s">
        <v>159</v>
      </c>
      <c r="D5" s="269"/>
      <c r="E5" s="268" t="s">
        <v>160</v>
      </c>
      <c r="F5" s="269"/>
      <c r="G5" s="268" t="s">
        <v>161</v>
      </c>
      <c r="H5" s="269"/>
      <c r="I5" s="268" t="s">
        <v>162</v>
      </c>
      <c r="J5" s="269"/>
      <c r="K5" s="268" t="s">
        <v>163</v>
      </c>
      <c r="L5" s="269"/>
      <c r="M5" s="268" t="s">
        <v>164</v>
      </c>
      <c r="N5" s="269"/>
      <c r="O5" s="262" t="s">
        <v>165</v>
      </c>
      <c r="P5" s="287"/>
      <c r="Q5" s="268" t="s">
        <v>166</v>
      </c>
      <c r="R5" s="269"/>
      <c r="S5" s="268" t="s">
        <v>104</v>
      </c>
      <c r="T5" s="269"/>
      <c r="U5" s="268" t="s">
        <v>167</v>
      </c>
      <c r="V5" s="269"/>
      <c r="W5" s="268" t="s">
        <v>168</v>
      </c>
      <c r="X5" s="269"/>
      <c r="Y5" s="268" t="s">
        <v>169</v>
      </c>
      <c r="Z5" s="269"/>
      <c r="AA5" s="262" t="s">
        <v>170</v>
      </c>
      <c r="AB5" s="263"/>
    </row>
    <row r="6" spans="1:28" ht="16.5" customHeight="1">
      <c r="A6" s="282"/>
      <c r="B6" s="283"/>
      <c r="C6" s="270"/>
      <c r="D6" s="271"/>
      <c r="E6" s="270"/>
      <c r="F6" s="271"/>
      <c r="G6" s="270"/>
      <c r="H6" s="271"/>
      <c r="I6" s="270"/>
      <c r="J6" s="271"/>
      <c r="K6" s="270"/>
      <c r="L6" s="271"/>
      <c r="M6" s="270"/>
      <c r="N6" s="271"/>
      <c r="O6" s="264"/>
      <c r="P6" s="288"/>
      <c r="Q6" s="270"/>
      <c r="R6" s="271"/>
      <c r="S6" s="270"/>
      <c r="T6" s="271"/>
      <c r="U6" s="270"/>
      <c r="V6" s="271"/>
      <c r="W6" s="270"/>
      <c r="X6" s="271"/>
      <c r="Y6" s="270"/>
      <c r="Z6" s="271"/>
      <c r="AA6" s="264"/>
      <c r="AB6" s="265"/>
    </row>
    <row r="7" spans="1:28" ht="16.5" customHeight="1">
      <c r="A7" s="284"/>
      <c r="B7" s="283"/>
      <c r="C7" s="266" t="s">
        <v>171</v>
      </c>
      <c r="D7" s="266" t="s">
        <v>172</v>
      </c>
      <c r="E7" s="266" t="s">
        <v>171</v>
      </c>
      <c r="F7" s="266" t="s">
        <v>172</v>
      </c>
      <c r="G7" s="266" t="s">
        <v>171</v>
      </c>
      <c r="H7" s="266" t="s">
        <v>172</v>
      </c>
      <c r="I7" s="266" t="s">
        <v>171</v>
      </c>
      <c r="J7" s="266" t="s">
        <v>172</v>
      </c>
      <c r="K7" s="266" t="s">
        <v>171</v>
      </c>
      <c r="L7" s="266" t="s">
        <v>172</v>
      </c>
      <c r="M7" s="266" t="s">
        <v>171</v>
      </c>
      <c r="N7" s="266" t="s">
        <v>172</v>
      </c>
      <c r="O7" s="266" t="s">
        <v>171</v>
      </c>
      <c r="P7" s="266" t="s">
        <v>172</v>
      </c>
      <c r="Q7" s="266" t="s">
        <v>171</v>
      </c>
      <c r="R7" s="266" t="s">
        <v>172</v>
      </c>
      <c r="S7" s="266" t="s">
        <v>171</v>
      </c>
      <c r="T7" s="266" t="s">
        <v>172</v>
      </c>
      <c r="U7" s="266" t="s">
        <v>171</v>
      </c>
      <c r="V7" s="266" t="s">
        <v>172</v>
      </c>
      <c r="W7" s="266" t="s">
        <v>171</v>
      </c>
      <c r="X7" s="266" t="s">
        <v>172</v>
      </c>
      <c r="Y7" s="266" t="s">
        <v>171</v>
      </c>
      <c r="Z7" s="266" t="s">
        <v>172</v>
      </c>
      <c r="AA7" s="266" t="s">
        <v>171</v>
      </c>
      <c r="AB7" s="276" t="s">
        <v>172</v>
      </c>
    </row>
    <row r="8" spans="1:28" ht="16.5" customHeight="1">
      <c r="A8" s="285"/>
      <c r="B8" s="28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77"/>
    </row>
    <row r="9" spans="1:28" ht="16.5" customHeight="1">
      <c r="A9" s="155"/>
      <c r="B9" s="156"/>
      <c r="C9" s="6"/>
      <c r="D9" s="7" t="s">
        <v>105</v>
      </c>
      <c r="E9" s="6"/>
      <c r="F9" s="7" t="s">
        <v>105</v>
      </c>
      <c r="G9" s="6"/>
      <c r="H9" s="7" t="s">
        <v>105</v>
      </c>
      <c r="I9" s="6"/>
      <c r="J9" s="7" t="s">
        <v>105</v>
      </c>
      <c r="K9" s="6"/>
      <c r="L9" s="7" t="s">
        <v>105</v>
      </c>
      <c r="M9" s="6"/>
      <c r="N9" s="7" t="s">
        <v>105</v>
      </c>
      <c r="O9" s="6"/>
      <c r="P9" s="7" t="s">
        <v>105</v>
      </c>
      <c r="Q9" s="6"/>
      <c r="R9" s="7" t="s">
        <v>105</v>
      </c>
      <c r="S9" s="6"/>
      <c r="T9" s="7" t="s">
        <v>105</v>
      </c>
      <c r="U9" s="6"/>
      <c r="V9" s="7" t="s">
        <v>105</v>
      </c>
      <c r="W9" s="6"/>
      <c r="X9" s="7" t="s">
        <v>105</v>
      </c>
      <c r="Y9" s="6"/>
      <c r="Z9" s="7" t="s">
        <v>105</v>
      </c>
      <c r="AA9" s="6"/>
      <c r="AB9" s="7" t="s">
        <v>105</v>
      </c>
    </row>
    <row r="10" spans="1:28" s="103" customFormat="1" ht="16.5" customHeight="1">
      <c r="A10" s="272" t="s">
        <v>313</v>
      </c>
      <c r="B10" s="273"/>
      <c r="C10" s="157">
        <f>SUM(E10,G10)</f>
        <v>78220</v>
      </c>
      <c r="D10" s="157">
        <f>SUM(F10,H10)</f>
        <v>640773</v>
      </c>
      <c r="E10" s="157">
        <f>SUM('28'!E10,'30'!E10)</f>
        <v>236</v>
      </c>
      <c r="F10" s="157">
        <f>SUM('28'!F10,'30'!F10)</f>
        <v>3036</v>
      </c>
      <c r="G10" s="157">
        <f>SUM(I10,K10,M10,O10,Q10,S10,U10,W10,Y10,AA10)</f>
        <v>77984</v>
      </c>
      <c r="H10" s="157">
        <f>SUM(J10,L10,N10,P10,R10,T10,V10,X10,Z10,AB10)</f>
        <v>637737</v>
      </c>
      <c r="I10" s="157">
        <f>SUM('28'!I10,'30'!I10)</f>
        <v>58</v>
      </c>
      <c r="J10" s="157">
        <f>SUM('28'!J10,'30'!J10)</f>
        <v>561</v>
      </c>
      <c r="K10" s="157">
        <f>SUM('28'!K10,'30'!K10)</f>
        <v>8612</v>
      </c>
      <c r="L10" s="157">
        <f>SUM('28'!L10,'30'!L10)</f>
        <v>63080</v>
      </c>
      <c r="M10" s="157">
        <f>SUM('28'!M10,'30'!M10)</f>
        <v>12861</v>
      </c>
      <c r="N10" s="157">
        <f>SUM('28'!N10,'30'!N10)</f>
        <v>143709</v>
      </c>
      <c r="O10" s="157">
        <f>SUM('28'!O10,'30'!O10)</f>
        <v>126</v>
      </c>
      <c r="P10" s="157">
        <f>SUM('28'!P10,'30'!P10)</f>
        <v>3050</v>
      </c>
      <c r="Q10" s="157">
        <f>SUM('28'!Q10,'30'!Q10)</f>
        <v>2102</v>
      </c>
      <c r="R10" s="157">
        <f>SUM('28'!R10,'30'!R10)</f>
        <v>38244</v>
      </c>
      <c r="S10" s="157">
        <f>SUM('28'!S10,'30'!S10)</f>
        <v>29755</v>
      </c>
      <c r="T10" s="157">
        <f>SUM('28'!T10,'30'!T10)</f>
        <v>174959</v>
      </c>
      <c r="U10" s="157">
        <f>SUM('28'!U10,'30'!U10)</f>
        <v>1303</v>
      </c>
      <c r="V10" s="157">
        <f>SUM('28'!V10,'30'!V10)</f>
        <v>18539</v>
      </c>
      <c r="W10" s="157">
        <f>SUM('28'!W10,'30'!W10)</f>
        <v>2311</v>
      </c>
      <c r="X10" s="157">
        <f>SUM('28'!X10,'30'!X10)</f>
        <v>6071</v>
      </c>
      <c r="Y10" s="157">
        <f>SUM('28'!Y10,'30'!Y10)</f>
        <v>20233</v>
      </c>
      <c r="Z10" s="157">
        <f>SUM('28'!Z10,'30'!Z10)</f>
        <v>170790</v>
      </c>
      <c r="AA10" s="157">
        <f>SUM('28'!AA10,'30'!AA10)</f>
        <v>623</v>
      </c>
      <c r="AB10" s="157">
        <f>SUM('28'!AB10,'30'!AB10)</f>
        <v>18734</v>
      </c>
    </row>
    <row r="11" spans="1:28" ht="16.5" customHeight="1">
      <c r="A11" s="274" t="s">
        <v>315</v>
      </c>
      <c r="B11" s="275"/>
      <c r="C11" s="171">
        <f>SUM(C14)</f>
        <v>72638</v>
      </c>
      <c r="D11" s="171">
        <f>SUM(D14)</f>
        <v>601058</v>
      </c>
      <c r="E11" s="171">
        <f aca="true" t="shared" si="0" ref="E11:AB11">SUM(E14)</f>
        <v>241</v>
      </c>
      <c r="F11" s="171">
        <f t="shared" si="0"/>
        <v>2667</v>
      </c>
      <c r="G11" s="171">
        <f t="shared" si="0"/>
        <v>72397</v>
      </c>
      <c r="H11" s="171">
        <f t="shared" si="0"/>
        <v>598391</v>
      </c>
      <c r="I11" s="171">
        <f t="shared" si="0"/>
        <v>52</v>
      </c>
      <c r="J11" s="171">
        <f t="shared" si="0"/>
        <v>475</v>
      </c>
      <c r="K11" s="171">
        <f t="shared" si="0"/>
        <v>8106</v>
      </c>
      <c r="L11" s="171">
        <f t="shared" si="0"/>
        <v>57678</v>
      </c>
      <c r="M11" s="171">
        <f t="shared" si="0"/>
        <v>10355</v>
      </c>
      <c r="N11" s="171">
        <f t="shared" si="0"/>
        <v>117557</v>
      </c>
      <c r="O11" s="171">
        <f t="shared" si="0"/>
        <v>111</v>
      </c>
      <c r="P11" s="171">
        <f t="shared" si="0"/>
        <v>2707</v>
      </c>
      <c r="Q11" s="171">
        <f t="shared" si="0"/>
        <v>2114</v>
      </c>
      <c r="R11" s="171">
        <f t="shared" si="0"/>
        <v>34359</v>
      </c>
      <c r="S11" s="171">
        <f t="shared" si="0"/>
        <v>27299</v>
      </c>
      <c r="T11" s="171">
        <f t="shared" si="0"/>
        <v>169211</v>
      </c>
      <c r="U11" s="171">
        <f t="shared" si="0"/>
        <v>1245</v>
      </c>
      <c r="V11" s="171">
        <f t="shared" si="0"/>
        <v>16040</v>
      </c>
      <c r="W11" s="171">
        <f t="shared" si="0"/>
        <v>2248</v>
      </c>
      <c r="X11" s="171">
        <f t="shared" si="0"/>
        <v>5915</v>
      </c>
      <c r="Y11" s="171">
        <f t="shared" si="0"/>
        <v>20254</v>
      </c>
      <c r="Z11" s="171">
        <f t="shared" si="0"/>
        <v>174415</v>
      </c>
      <c r="AA11" s="171">
        <f t="shared" si="0"/>
        <v>613</v>
      </c>
      <c r="AB11" s="171">
        <f t="shared" si="0"/>
        <v>20034</v>
      </c>
    </row>
    <row r="12" spans="1:28" ht="16.5" customHeight="1">
      <c r="A12" s="278" t="s">
        <v>173</v>
      </c>
      <c r="B12" s="279"/>
      <c r="C12" s="128">
        <f aca="true" t="shared" si="1" ref="C12:AB12">100*C11/C10-100</f>
        <v>-7.136282280746613</v>
      </c>
      <c r="D12" s="128">
        <f t="shared" si="1"/>
        <v>-6.197982748961024</v>
      </c>
      <c r="E12" s="128">
        <f t="shared" si="1"/>
        <v>2.118644067796609</v>
      </c>
      <c r="F12" s="128">
        <f t="shared" si="1"/>
        <v>-12.154150197628454</v>
      </c>
      <c r="G12" s="128">
        <f t="shared" si="1"/>
        <v>-7.164290110791953</v>
      </c>
      <c r="H12" s="128">
        <f t="shared" si="1"/>
        <v>-6.169627918718845</v>
      </c>
      <c r="I12" s="128">
        <f t="shared" si="1"/>
        <v>-10.34482758620689</v>
      </c>
      <c r="J12" s="128">
        <f t="shared" si="1"/>
        <v>-15.32976827094474</v>
      </c>
      <c r="K12" s="128">
        <f t="shared" si="1"/>
        <v>-5.875522526706916</v>
      </c>
      <c r="L12" s="128">
        <f t="shared" si="1"/>
        <v>-8.56372859860494</v>
      </c>
      <c r="M12" s="128">
        <f t="shared" si="1"/>
        <v>-19.485265531451674</v>
      </c>
      <c r="N12" s="128">
        <f t="shared" si="1"/>
        <v>-18.197886005747733</v>
      </c>
      <c r="O12" s="128">
        <f t="shared" si="1"/>
        <v>-11.904761904761898</v>
      </c>
      <c r="P12" s="128">
        <f t="shared" si="1"/>
        <v>-11.245901639344268</v>
      </c>
      <c r="Q12" s="128">
        <f t="shared" si="1"/>
        <v>0.5708848715509021</v>
      </c>
      <c r="R12" s="128">
        <f t="shared" si="1"/>
        <v>-10.158456228427994</v>
      </c>
      <c r="S12" s="128">
        <f t="shared" si="1"/>
        <v>-8.25407494538733</v>
      </c>
      <c r="T12" s="128">
        <f t="shared" si="1"/>
        <v>-3.2853411370663963</v>
      </c>
      <c r="U12" s="128">
        <f t="shared" si="1"/>
        <v>-4.451266308518797</v>
      </c>
      <c r="V12" s="128">
        <f t="shared" si="1"/>
        <v>-13.47969146124386</v>
      </c>
      <c r="W12" s="128">
        <f t="shared" si="1"/>
        <v>-2.7260926006057957</v>
      </c>
      <c r="X12" s="128">
        <f t="shared" si="1"/>
        <v>-2.569593147751604</v>
      </c>
      <c r="Y12" s="128">
        <f t="shared" si="1"/>
        <v>0.1037908367518412</v>
      </c>
      <c r="Z12" s="128">
        <f t="shared" si="1"/>
        <v>2.12248960711986</v>
      </c>
      <c r="AA12" s="128">
        <f t="shared" si="1"/>
        <v>-1.6051364365971068</v>
      </c>
      <c r="AB12" s="128">
        <f t="shared" si="1"/>
        <v>6.93925483078894</v>
      </c>
    </row>
    <row r="13" spans="1:28" ht="15" customHeight="1">
      <c r="A13" s="9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28" s="12" customFormat="1" ht="16.5" customHeight="1">
      <c r="A14" s="260" t="s">
        <v>106</v>
      </c>
      <c r="B14" s="261"/>
      <c r="C14" s="171">
        <f aca="true" t="shared" si="2" ref="C14:AB14">SUM(C15:C24,C27,C33,C43,C50,C56,C64,C70)</f>
        <v>72638</v>
      </c>
      <c r="D14" s="171">
        <f t="shared" si="2"/>
        <v>601058</v>
      </c>
      <c r="E14" s="171">
        <f t="shared" si="2"/>
        <v>241</v>
      </c>
      <c r="F14" s="171">
        <f t="shared" si="2"/>
        <v>2667</v>
      </c>
      <c r="G14" s="171">
        <f t="shared" si="2"/>
        <v>72397</v>
      </c>
      <c r="H14" s="171">
        <f t="shared" si="2"/>
        <v>598391</v>
      </c>
      <c r="I14" s="171">
        <f t="shared" si="2"/>
        <v>52</v>
      </c>
      <c r="J14" s="171">
        <f t="shared" si="2"/>
        <v>475</v>
      </c>
      <c r="K14" s="171">
        <f t="shared" si="2"/>
        <v>8106</v>
      </c>
      <c r="L14" s="171">
        <f t="shared" si="2"/>
        <v>57678</v>
      </c>
      <c r="M14" s="171">
        <f t="shared" si="2"/>
        <v>10355</v>
      </c>
      <c r="N14" s="171">
        <f t="shared" si="2"/>
        <v>117557</v>
      </c>
      <c r="O14" s="171">
        <f t="shared" si="2"/>
        <v>111</v>
      </c>
      <c r="P14" s="171">
        <f t="shared" si="2"/>
        <v>2707</v>
      </c>
      <c r="Q14" s="171">
        <f t="shared" si="2"/>
        <v>2114</v>
      </c>
      <c r="R14" s="171">
        <f t="shared" si="2"/>
        <v>34359</v>
      </c>
      <c r="S14" s="171">
        <f t="shared" si="2"/>
        <v>27299</v>
      </c>
      <c r="T14" s="171">
        <f t="shared" si="2"/>
        <v>169211</v>
      </c>
      <c r="U14" s="171">
        <f t="shared" si="2"/>
        <v>1245</v>
      </c>
      <c r="V14" s="171">
        <f t="shared" si="2"/>
        <v>16040</v>
      </c>
      <c r="W14" s="171">
        <f t="shared" si="2"/>
        <v>2248</v>
      </c>
      <c r="X14" s="171">
        <f t="shared" si="2"/>
        <v>5915</v>
      </c>
      <c r="Y14" s="171">
        <f t="shared" si="2"/>
        <v>20254</v>
      </c>
      <c r="Z14" s="171">
        <f t="shared" si="2"/>
        <v>174415</v>
      </c>
      <c r="AA14" s="171">
        <f t="shared" si="2"/>
        <v>613</v>
      </c>
      <c r="AB14" s="171">
        <f t="shared" si="2"/>
        <v>20034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</row>
    <row r="15" spans="1:228" s="138" customFormat="1" ht="16.5" customHeight="1">
      <c r="A15" s="260" t="s">
        <v>107</v>
      </c>
      <c r="B15" s="261"/>
      <c r="C15" s="159">
        <f>SUM(E15,G15)</f>
        <v>29538</v>
      </c>
      <c r="D15" s="159">
        <f>SUM(F15,H15)</f>
        <v>267985</v>
      </c>
      <c r="E15" s="159">
        <f>SUM('28'!E15,'30'!E15)</f>
        <v>38</v>
      </c>
      <c r="F15" s="159">
        <f>SUM('28'!F15,'30'!F15)</f>
        <v>303</v>
      </c>
      <c r="G15" s="159">
        <f>SUM(I15,K15,M15,O15,Q15,S15,U15,W15,Y15,AA15)</f>
        <v>29500</v>
      </c>
      <c r="H15" s="159">
        <f>SUM(J15,L15,N15,P15,R15,T15,V15,X15,Z15,AB15)</f>
        <v>267682</v>
      </c>
      <c r="I15" s="159">
        <f>SUM('28'!I15,'30'!I15)</f>
        <v>7</v>
      </c>
      <c r="J15" s="159">
        <f>SUM('28'!J15,'30'!J15)</f>
        <v>39</v>
      </c>
      <c r="K15" s="159">
        <f>SUM('28'!K15,'30'!K15)</f>
        <v>2856</v>
      </c>
      <c r="L15" s="159">
        <f>SUM('28'!L15,'30'!L15)</f>
        <v>25404</v>
      </c>
      <c r="M15" s="159">
        <f>SUM('28'!M15,'30'!M15)</f>
        <v>2583</v>
      </c>
      <c r="N15" s="159">
        <f>SUM('28'!N15,'30'!N15)</f>
        <v>28325</v>
      </c>
      <c r="O15" s="159">
        <f>SUM('28'!O15,'30'!O15)</f>
        <v>22</v>
      </c>
      <c r="P15" s="159">
        <f>SUM('28'!P15,'30'!P15)</f>
        <v>1048</v>
      </c>
      <c r="Q15" s="159">
        <f>SUM('28'!Q15,'30'!Q15)</f>
        <v>935</v>
      </c>
      <c r="R15" s="159">
        <f>SUM('28'!R15,'30'!R15)</f>
        <v>17850</v>
      </c>
      <c r="S15" s="159">
        <f>SUM('28'!S15,'30'!S15)</f>
        <v>12401</v>
      </c>
      <c r="T15" s="159">
        <f>SUM('28'!T15,'30'!T15)</f>
        <v>88671</v>
      </c>
      <c r="U15" s="159">
        <f>SUM('28'!U15,'30'!U15)</f>
        <v>664</v>
      </c>
      <c r="V15" s="159">
        <f>SUM('28'!V15,'30'!V15)</f>
        <v>10538</v>
      </c>
      <c r="W15" s="159">
        <f>SUM('28'!W15,'30'!W15)</f>
        <v>1378</v>
      </c>
      <c r="X15" s="159">
        <f>SUM('28'!X15,'30'!X15)</f>
        <v>4011</v>
      </c>
      <c r="Y15" s="159">
        <f>SUM('28'!Y15,'30'!Y15)</f>
        <v>8505</v>
      </c>
      <c r="Z15" s="159">
        <f>SUM('28'!Z15,'30'!Z15)</f>
        <v>82216</v>
      </c>
      <c r="AA15" s="159">
        <f>SUM('28'!AA15,'30'!AA15)</f>
        <v>149</v>
      </c>
      <c r="AB15" s="159">
        <f>SUM('28'!AB15,'30'!AB15)</f>
        <v>9580</v>
      </c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</row>
    <row r="16" spans="1:228" s="102" customFormat="1" ht="16.5" customHeight="1">
      <c r="A16" s="260" t="s">
        <v>108</v>
      </c>
      <c r="B16" s="261"/>
      <c r="C16" s="159">
        <f aca="true" t="shared" si="3" ref="C16:C22">SUM(E16,G16)</f>
        <v>3517</v>
      </c>
      <c r="D16" s="159">
        <f aca="true" t="shared" si="4" ref="D16:D22">SUM(F16,H16)</f>
        <v>28628</v>
      </c>
      <c r="E16" s="159">
        <f>SUM('28'!E16,'30'!E16)</f>
        <v>7</v>
      </c>
      <c r="F16" s="159">
        <f>SUM('28'!F16,'30'!F16)</f>
        <v>166</v>
      </c>
      <c r="G16" s="159">
        <f aca="true" t="shared" si="5" ref="G16:G22">SUM(I16,K16,M16,O16,Q16,S16,U16,W16,Y16,AA16)</f>
        <v>3510</v>
      </c>
      <c r="H16" s="159">
        <f aca="true" t="shared" si="6" ref="H16:H22">SUM(J16,L16,N16,P16,R16,T16,V16,X16,Z16,AB16)</f>
        <v>28462</v>
      </c>
      <c r="I16" s="159">
        <f>SUM('28'!I16,'30'!I16)</f>
        <v>4</v>
      </c>
      <c r="J16" s="159">
        <f>SUM('28'!J16,'30'!J16)</f>
        <v>44</v>
      </c>
      <c r="K16" s="159">
        <f>SUM('28'!K16,'30'!K16)</f>
        <v>356</v>
      </c>
      <c r="L16" s="159">
        <f>SUM('28'!L16,'30'!L16)</f>
        <v>2725</v>
      </c>
      <c r="M16" s="159">
        <f>SUM('28'!M16,'30'!M16)</f>
        <v>283</v>
      </c>
      <c r="N16" s="159">
        <f>SUM('28'!N16,'30'!N16)</f>
        <v>4327</v>
      </c>
      <c r="O16" s="159">
        <f>SUM('28'!O16,'30'!O16)</f>
        <v>8</v>
      </c>
      <c r="P16" s="159">
        <f>SUM('28'!P16,'30'!P16)</f>
        <v>392</v>
      </c>
      <c r="Q16" s="159">
        <f>SUM('28'!Q16,'30'!Q16)</f>
        <v>108</v>
      </c>
      <c r="R16" s="159">
        <f>SUM('28'!R16,'30'!R16)</f>
        <v>1570</v>
      </c>
      <c r="S16" s="159">
        <f>SUM('28'!S16,'30'!S16)</f>
        <v>1510</v>
      </c>
      <c r="T16" s="159">
        <f>SUM('28'!T16,'30'!T16)</f>
        <v>7393</v>
      </c>
      <c r="U16" s="159">
        <f>SUM('28'!U16,'30'!U16)</f>
        <v>73</v>
      </c>
      <c r="V16" s="159">
        <f>SUM('28'!V16,'30'!V16)</f>
        <v>662</v>
      </c>
      <c r="W16" s="159">
        <f>SUM('28'!W16,'30'!W16)</f>
        <v>79</v>
      </c>
      <c r="X16" s="159">
        <f>SUM('28'!X16,'30'!X16)</f>
        <v>158</v>
      </c>
      <c r="Y16" s="159">
        <f>SUM('28'!Y16,'30'!Y16)</f>
        <v>1047</v>
      </c>
      <c r="Z16" s="159">
        <f>SUM('28'!Z16,'30'!Z16)</f>
        <v>10297</v>
      </c>
      <c r="AA16" s="159">
        <f>SUM('28'!AA16,'30'!AA16)</f>
        <v>42</v>
      </c>
      <c r="AB16" s="159">
        <f>SUM('28'!AB16,'30'!AB16)</f>
        <v>894</v>
      </c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</row>
    <row r="17" spans="1:228" s="102" customFormat="1" ht="16.5" customHeight="1">
      <c r="A17" s="260" t="s">
        <v>109</v>
      </c>
      <c r="B17" s="261"/>
      <c r="C17" s="159">
        <f t="shared" si="3"/>
        <v>7036</v>
      </c>
      <c r="D17" s="159">
        <f t="shared" si="4"/>
        <v>56030</v>
      </c>
      <c r="E17" s="159">
        <f>SUM('28'!E17,'30'!E17)</f>
        <v>16</v>
      </c>
      <c r="F17" s="159">
        <f>SUM('28'!F17,'30'!F17)</f>
        <v>85</v>
      </c>
      <c r="G17" s="159">
        <f t="shared" si="5"/>
        <v>7020</v>
      </c>
      <c r="H17" s="159">
        <f t="shared" si="6"/>
        <v>55945</v>
      </c>
      <c r="I17" s="159">
        <f>SUM('28'!I17,'30'!I17)</f>
        <v>2</v>
      </c>
      <c r="J17" s="159">
        <f>SUM('28'!J17,'30'!J17)</f>
        <v>10</v>
      </c>
      <c r="K17" s="159">
        <f>SUM('28'!K17,'30'!K17)</f>
        <v>739</v>
      </c>
      <c r="L17" s="159">
        <f>SUM('28'!L17,'30'!L17)</f>
        <v>4579</v>
      </c>
      <c r="M17" s="159">
        <f>SUM('28'!M17,'30'!M17)</f>
        <v>1503</v>
      </c>
      <c r="N17" s="159">
        <f>SUM('28'!N17,'30'!N17)</f>
        <v>14984</v>
      </c>
      <c r="O17" s="159">
        <f>SUM('28'!O17,'30'!O17)</f>
        <v>6</v>
      </c>
      <c r="P17" s="159">
        <f>SUM('28'!P17,'30'!P17)</f>
        <v>323</v>
      </c>
      <c r="Q17" s="159">
        <f>SUM('28'!Q17,'30'!Q17)</f>
        <v>164</v>
      </c>
      <c r="R17" s="159">
        <f>SUM('28'!R17,'30'!R17)</f>
        <v>2757</v>
      </c>
      <c r="S17" s="159">
        <f>SUM('28'!S17,'30'!S17)</f>
        <v>2488</v>
      </c>
      <c r="T17" s="159">
        <f>SUM('28'!T17,'30'!T17)</f>
        <v>14278</v>
      </c>
      <c r="U17" s="159">
        <f>SUM('28'!U17,'30'!U17)</f>
        <v>119</v>
      </c>
      <c r="V17" s="159">
        <f>SUM('28'!V17,'30'!V17)</f>
        <v>1086</v>
      </c>
      <c r="W17" s="159">
        <f>SUM('28'!W17,'30'!W17)</f>
        <v>176</v>
      </c>
      <c r="X17" s="159">
        <f>SUM('28'!X17,'30'!X17)</f>
        <v>414</v>
      </c>
      <c r="Y17" s="159">
        <f>SUM('28'!Y17,'30'!Y17)</f>
        <v>1773</v>
      </c>
      <c r="Z17" s="159">
        <f>SUM('28'!Z17,'30'!Z17)</f>
        <v>14803</v>
      </c>
      <c r="AA17" s="159">
        <f>SUM('28'!AA17,'30'!AA17)</f>
        <v>50</v>
      </c>
      <c r="AB17" s="159">
        <f>SUM('28'!AB17,'30'!AB17)</f>
        <v>2711</v>
      </c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</row>
    <row r="18" spans="1:228" s="102" customFormat="1" ht="16.5" customHeight="1">
      <c r="A18" s="260" t="s">
        <v>110</v>
      </c>
      <c r="B18" s="261"/>
      <c r="C18" s="159">
        <f t="shared" si="3"/>
        <v>1921</v>
      </c>
      <c r="D18" s="159">
        <f t="shared" si="4"/>
        <v>10780</v>
      </c>
      <c r="E18" s="159">
        <f>SUM('28'!E18,'30'!E18)</f>
        <v>11</v>
      </c>
      <c r="F18" s="159">
        <f>SUM('28'!F18,'30'!F18)</f>
        <v>218</v>
      </c>
      <c r="G18" s="159">
        <f t="shared" si="5"/>
        <v>1910</v>
      </c>
      <c r="H18" s="159">
        <f t="shared" si="6"/>
        <v>10562</v>
      </c>
      <c r="I18" s="139" t="s">
        <v>308</v>
      </c>
      <c r="J18" s="139" t="s">
        <v>308</v>
      </c>
      <c r="K18" s="159">
        <f>SUM('28'!K18,'30'!K18)</f>
        <v>152</v>
      </c>
      <c r="L18" s="159">
        <f>SUM('28'!L18,'30'!L18)</f>
        <v>1475</v>
      </c>
      <c r="M18" s="159">
        <f>SUM('28'!M18,'30'!M18)</f>
        <v>483</v>
      </c>
      <c r="N18" s="159">
        <f>SUM('28'!N18,'30'!N18)</f>
        <v>2299</v>
      </c>
      <c r="O18" s="159">
        <f>SUM('28'!O18,'30'!O18)</f>
        <v>6</v>
      </c>
      <c r="P18" s="159">
        <f>SUM('28'!P18,'30'!P18)</f>
        <v>79</v>
      </c>
      <c r="Q18" s="159">
        <f>SUM('28'!Q18,'30'!Q18)</f>
        <v>41</v>
      </c>
      <c r="R18" s="159">
        <f>SUM('28'!R18,'30'!R18)</f>
        <v>351</v>
      </c>
      <c r="S18" s="159">
        <f>SUM('28'!S18,'30'!S18)</f>
        <v>667</v>
      </c>
      <c r="T18" s="159">
        <f>SUM('28'!T18,'30'!T18)</f>
        <v>2514</v>
      </c>
      <c r="U18" s="159">
        <f>SUM('28'!U18,'30'!U18)</f>
        <v>24</v>
      </c>
      <c r="V18" s="159">
        <f>SUM('28'!V18,'30'!V18)</f>
        <v>205</v>
      </c>
      <c r="W18" s="159">
        <f>SUM('28'!W18,'30'!W18)</f>
        <v>9</v>
      </c>
      <c r="X18" s="159">
        <f>SUM('28'!X18,'30'!X18)</f>
        <v>18</v>
      </c>
      <c r="Y18" s="159">
        <f>SUM('28'!Y18,'30'!Y18)</f>
        <v>492</v>
      </c>
      <c r="Z18" s="159">
        <f>SUM('28'!Z18,'30'!Z18)</f>
        <v>2879</v>
      </c>
      <c r="AA18" s="159">
        <f>SUM('28'!AA18,'30'!AA18)</f>
        <v>36</v>
      </c>
      <c r="AB18" s="159">
        <f>SUM('28'!AB18,'30'!AB18)</f>
        <v>742</v>
      </c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</row>
    <row r="19" spans="1:228" s="102" customFormat="1" ht="16.5" customHeight="1">
      <c r="A19" s="260" t="s">
        <v>111</v>
      </c>
      <c r="B19" s="261"/>
      <c r="C19" s="159">
        <f t="shared" si="3"/>
        <v>1443</v>
      </c>
      <c r="D19" s="159">
        <f t="shared" si="4"/>
        <v>8955</v>
      </c>
      <c r="E19" s="159">
        <f>SUM('28'!E19,'30'!E19)</f>
        <v>15</v>
      </c>
      <c r="F19" s="159">
        <f>SUM('28'!F19,'30'!F19)</f>
        <v>286</v>
      </c>
      <c r="G19" s="159">
        <f t="shared" si="5"/>
        <v>1428</v>
      </c>
      <c r="H19" s="159">
        <f t="shared" si="6"/>
        <v>8669</v>
      </c>
      <c r="I19" s="159">
        <f>SUM('28'!I19,'30'!I19)</f>
        <v>3</v>
      </c>
      <c r="J19" s="159">
        <f>SUM('28'!J19,'30'!J19)</f>
        <v>19</v>
      </c>
      <c r="K19" s="159">
        <f>SUM('28'!K19,'30'!K19)</f>
        <v>177</v>
      </c>
      <c r="L19" s="159">
        <f>SUM('28'!L19,'30'!L19)</f>
        <v>1287</v>
      </c>
      <c r="M19" s="159">
        <f>SUM('28'!M19,'30'!M19)</f>
        <v>118</v>
      </c>
      <c r="N19" s="159">
        <f>SUM('28'!N19,'30'!N19)</f>
        <v>1647</v>
      </c>
      <c r="O19" s="159">
        <f>SUM('28'!O19,'30'!O19)</f>
        <v>9</v>
      </c>
      <c r="P19" s="159">
        <f>SUM('28'!P19,'30'!P19)</f>
        <v>120</v>
      </c>
      <c r="Q19" s="159">
        <f>SUM('28'!Q19,'30'!Q19)</f>
        <v>60</v>
      </c>
      <c r="R19" s="159">
        <f>SUM('28'!R19,'30'!R19)</f>
        <v>479</v>
      </c>
      <c r="S19" s="159">
        <f>SUM('28'!S19,'30'!S19)</f>
        <v>548</v>
      </c>
      <c r="T19" s="159">
        <f>SUM('28'!T19,'30'!T19)</f>
        <v>1904</v>
      </c>
      <c r="U19" s="159">
        <f>SUM('28'!U19,'30'!U19)</f>
        <v>15</v>
      </c>
      <c r="V19" s="159">
        <f>SUM('28'!V19,'30'!V19)</f>
        <v>149</v>
      </c>
      <c r="W19" s="159">
        <f>SUM('28'!W19,'30'!W19)</f>
        <v>1</v>
      </c>
      <c r="X19" s="159">
        <f>SUM('28'!X19,'30'!X19)</f>
        <v>7</v>
      </c>
      <c r="Y19" s="159">
        <f>SUM('28'!Y19,'30'!Y19)</f>
        <v>472</v>
      </c>
      <c r="Z19" s="159">
        <f>SUM('28'!Z19,'30'!Z19)</f>
        <v>2692</v>
      </c>
      <c r="AA19" s="159">
        <f>SUM('28'!AA19,'30'!AA19)</f>
        <v>25</v>
      </c>
      <c r="AB19" s="159">
        <f>SUM('28'!AB19,'30'!AB19)</f>
        <v>365</v>
      </c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</row>
    <row r="20" spans="1:228" s="102" customFormat="1" ht="16.5" customHeight="1">
      <c r="A20" s="260" t="s">
        <v>112</v>
      </c>
      <c r="B20" s="261"/>
      <c r="C20" s="159">
        <f t="shared" si="3"/>
        <v>4010</v>
      </c>
      <c r="D20" s="159">
        <f t="shared" si="4"/>
        <v>30791</v>
      </c>
      <c r="E20" s="159">
        <f>SUM('28'!E20,'30'!E20)</f>
        <v>4</v>
      </c>
      <c r="F20" s="159">
        <f>SUM('28'!F20,'30'!F20)</f>
        <v>45</v>
      </c>
      <c r="G20" s="159">
        <f t="shared" si="5"/>
        <v>4006</v>
      </c>
      <c r="H20" s="159">
        <f t="shared" si="6"/>
        <v>30746</v>
      </c>
      <c r="I20" s="139" t="s">
        <v>308</v>
      </c>
      <c r="J20" s="139" t="s">
        <v>308</v>
      </c>
      <c r="K20" s="159">
        <f>SUM('28'!K20,'30'!K20)</f>
        <v>356</v>
      </c>
      <c r="L20" s="159">
        <f>SUM('28'!L20,'30'!L20)</f>
        <v>1976</v>
      </c>
      <c r="M20" s="159">
        <f>SUM('28'!M20,'30'!M20)</f>
        <v>744</v>
      </c>
      <c r="N20" s="159">
        <f>SUM('28'!N20,'30'!N20)</f>
        <v>7381</v>
      </c>
      <c r="O20" s="159">
        <f>SUM('28'!O20,'30'!O20)</f>
        <v>4</v>
      </c>
      <c r="P20" s="159">
        <f>SUM('28'!P20,'30'!P20)</f>
        <v>36</v>
      </c>
      <c r="Q20" s="159">
        <f>SUM('28'!Q20,'30'!Q20)</f>
        <v>78</v>
      </c>
      <c r="R20" s="159">
        <f>SUM('28'!R20,'30'!R20)</f>
        <v>1094</v>
      </c>
      <c r="S20" s="159">
        <f>SUM('28'!S20,'30'!S20)</f>
        <v>1566</v>
      </c>
      <c r="T20" s="159">
        <f>SUM('28'!T20,'30'!T20)</f>
        <v>8231</v>
      </c>
      <c r="U20" s="159">
        <f>SUM('28'!U20,'30'!U20)</f>
        <v>51</v>
      </c>
      <c r="V20" s="159">
        <f>SUM('28'!V20,'30'!V20)</f>
        <v>497</v>
      </c>
      <c r="W20" s="159">
        <f>SUM('28'!W20,'30'!W20)</f>
        <v>144</v>
      </c>
      <c r="X20" s="159">
        <f>SUM('28'!X20,'30'!X20)</f>
        <v>263</v>
      </c>
      <c r="Y20" s="159">
        <f>SUM('28'!Y20,'30'!Y20)</f>
        <v>1036</v>
      </c>
      <c r="Z20" s="159">
        <f>SUM('28'!Z20,'30'!Z20)</f>
        <v>10644</v>
      </c>
      <c r="AA20" s="159">
        <f>SUM('28'!AA20,'30'!AA20)</f>
        <v>27</v>
      </c>
      <c r="AB20" s="159">
        <f>SUM('28'!AB20,'30'!AB20)</f>
        <v>624</v>
      </c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</row>
    <row r="21" spans="1:228" s="138" customFormat="1" ht="16.5" customHeight="1">
      <c r="A21" s="260" t="s">
        <v>113</v>
      </c>
      <c r="B21" s="261"/>
      <c r="C21" s="159">
        <f t="shared" si="3"/>
        <v>1778</v>
      </c>
      <c r="D21" s="159">
        <f t="shared" si="4"/>
        <v>11762</v>
      </c>
      <c r="E21" s="159">
        <f>SUM('28'!E21,'30'!E21)</f>
        <v>9</v>
      </c>
      <c r="F21" s="159">
        <f>SUM('28'!F21,'30'!F21)</f>
        <v>38</v>
      </c>
      <c r="G21" s="159">
        <f t="shared" si="5"/>
        <v>1769</v>
      </c>
      <c r="H21" s="159">
        <f t="shared" si="6"/>
        <v>11724</v>
      </c>
      <c r="I21" s="139" t="s">
        <v>308</v>
      </c>
      <c r="J21" s="139" t="s">
        <v>308</v>
      </c>
      <c r="K21" s="159">
        <f>SUM('28'!K21,'30'!K21)</f>
        <v>224</v>
      </c>
      <c r="L21" s="159">
        <f>SUM('28'!L21,'30'!L21)</f>
        <v>1375</v>
      </c>
      <c r="M21" s="159">
        <f>SUM('28'!M21,'30'!M21)</f>
        <v>242</v>
      </c>
      <c r="N21" s="159">
        <f>SUM('28'!N21,'30'!N21)</f>
        <v>2826</v>
      </c>
      <c r="O21" s="159">
        <f>SUM('28'!O21,'30'!O21)</f>
        <v>4</v>
      </c>
      <c r="P21" s="159">
        <f>SUM('28'!P21,'30'!P21)</f>
        <v>28</v>
      </c>
      <c r="Q21" s="159">
        <f>SUM('28'!Q21,'30'!Q21)</f>
        <v>51</v>
      </c>
      <c r="R21" s="159">
        <f>SUM('28'!R21,'30'!R21)</f>
        <v>494</v>
      </c>
      <c r="S21" s="159">
        <f>SUM('28'!S21,'30'!S21)</f>
        <v>633</v>
      </c>
      <c r="T21" s="159">
        <f>SUM('28'!T21,'30'!T21)</f>
        <v>2985</v>
      </c>
      <c r="U21" s="159">
        <f>SUM('28'!U21,'30'!U21)</f>
        <v>19</v>
      </c>
      <c r="V21" s="159">
        <f>SUM('28'!V21,'30'!V21)</f>
        <v>220</v>
      </c>
      <c r="W21" s="159">
        <f>SUM('28'!W21,'30'!W21)</f>
        <v>28</v>
      </c>
      <c r="X21" s="159">
        <f>SUM('28'!X21,'30'!X21)</f>
        <v>56</v>
      </c>
      <c r="Y21" s="159">
        <f>SUM('28'!Y21,'30'!Y21)</f>
        <v>551</v>
      </c>
      <c r="Z21" s="159">
        <f>SUM('28'!Z21,'30'!Z21)</f>
        <v>3366</v>
      </c>
      <c r="AA21" s="159">
        <f>SUM('28'!AA21,'30'!AA21)</f>
        <v>17</v>
      </c>
      <c r="AB21" s="159">
        <f>SUM('28'!AB21,'30'!AB21)</f>
        <v>374</v>
      </c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</row>
    <row r="22" spans="1:228" s="138" customFormat="1" ht="16.5" customHeight="1">
      <c r="A22" s="260" t="s">
        <v>114</v>
      </c>
      <c r="B22" s="261"/>
      <c r="C22" s="159">
        <f t="shared" si="3"/>
        <v>3097</v>
      </c>
      <c r="D22" s="159">
        <f t="shared" si="4"/>
        <v>35250</v>
      </c>
      <c r="E22" s="159">
        <f>SUM('28'!E22,'30'!E22)</f>
        <v>19</v>
      </c>
      <c r="F22" s="159">
        <f>SUM('28'!F22,'30'!F22)</f>
        <v>232</v>
      </c>
      <c r="G22" s="159">
        <f t="shared" si="5"/>
        <v>3078</v>
      </c>
      <c r="H22" s="159">
        <f t="shared" si="6"/>
        <v>35018</v>
      </c>
      <c r="I22" s="139" t="s">
        <v>308</v>
      </c>
      <c r="J22" s="139" t="s">
        <v>308</v>
      </c>
      <c r="K22" s="159">
        <f>SUM('28'!K22,'30'!K22)</f>
        <v>418</v>
      </c>
      <c r="L22" s="159">
        <f>SUM('28'!L22,'30'!L22)</f>
        <v>2637</v>
      </c>
      <c r="M22" s="159">
        <f>SUM('28'!M22,'30'!M22)</f>
        <v>500</v>
      </c>
      <c r="N22" s="159">
        <f>SUM('28'!N22,'30'!N22)</f>
        <v>12574</v>
      </c>
      <c r="O22" s="159">
        <f>SUM('28'!O22,'30'!O22)</f>
        <v>6</v>
      </c>
      <c r="P22" s="159">
        <f>SUM('28'!P22,'30'!P22)</f>
        <v>48</v>
      </c>
      <c r="Q22" s="159">
        <f>SUM('28'!Q22,'30'!Q22)</f>
        <v>112</v>
      </c>
      <c r="R22" s="159">
        <f>SUM('28'!R22,'30'!R22)</f>
        <v>2768</v>
      </c>
      <c r="S22" s="159">
        <f>SUM('28'!S22,'30'!S22)</f>
        <v>1033</v>
      </c>
      <c r="T22" s="159">
        <f>SUM('28'!T22,'30'!T22)</f>
        <v>8565</v>
      </c>
      <c r="U22" s="159">
        <f>SUM('28'!U22,'30'!U22)</f>
        <v>40</v>
      </c>
      <c r="V22" s="159">
        <f>SUM('28'!V22,'30'!V22)</f>
        <v>405</v>
      </c>
      <c r="W22" s="159">
        <f>SUM('28'!W22,'30'!W22)</f>
        <v>86</v>
      </c>
      <c r="X22" s="159">
        <f>SUM('28'!X22,'30'!X22)</f>
        <v>261</v>
      </c>
      <c r="Y22" s="159">
        <f>SUM('28'!Y22,'30'!Y22)</f>
        <v>860</v>
      </c>
      <c r="Z22" s="159">
        <f>SUM('28'!Z22,'30'!Z22)</f>
        <v>7121</v>
      </c>
      <c r="AA22" s="159">
        <f>SUM('28'!AA22,'30'!AA22)</f>
        <v>23</v>
      </c>
      <c r="AB22" s="159">
        <f>SUM('28'!AB22,'30'!AB22)</f>
        <v>639</v>
      </c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</row>
    <row r="23" spans="1:28" ht="15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28" s="12" customFormat="1" ht="16.5" customHeight="1">
      <c r="A24" s="260" t="s">
        <v>115</v>
      </c>
      <c r="B24" s="261"/>
      <c r="C24" s="172">
        <f aca="true" t="shared" si="7" ref="C24:AB24">SUM(C25)</f>
        <v>957</v>
      </c>
      <c r="D24" s="172">
        <f t="shared" si="7"/>
        <v>4938</v>
      </c>
      <c r="E24" s="172">
        <f t="shared" si="7"/>
        <v>2</v>
      </c>
      <c r="F24" s="172">
        <f t="shared" si="7"/>
        <v>31</v>
      </c>
      <c r="G24" s="172">
        <f t="shared" si="7"/>
        <v>955</v>
      </c>
      <c r="H24" s="172">
        <f t="shared" si="7"/>
        <v>4907</v>
      </c>
      <c r="I24" s="172" t="s">
        <v>308</v>
      </c>
      <c r="J24" s="172" t="s">
        <v>308</v>
      </c>
      <c r="K24" s="172">
        <f t="shared" si="7"/>
        <v>54</v>
      </c>
      <c r="L24" s="172">
        <f t="shared" si="7"/>
        <v>170</v>
      </c>
      <c r="M24" s="172">
        <f t="shared" si="7"/>
        <v>401</v>
      </c>
      <c r="N24" s="172">
        <f t="shared" si="7"/>
        <v>1237</v>
      </c>
      <c r="O24" s="172">
        <f t="shared" si="7"/>
        <v>3</v>
      </c>
      <c r="P24" s="172">
        <f t="shared" si="7"/>
        <v>15</v>
      </c>
      <c r="Q24" s="172">
        <f t="shared" si="7"/>
        <v>6</v>
      </c>
      <c r="R24" s="172">
        <f t="shared" si="7"/>
        <v>74</v>
      </c>
      <c r="S24" s="172">
        <f t="shared" si="7"/>
        <v>258</v>
      </c>
      <c r="T24" s="172">
        <f t="shared" si="7"/>
        <v>961</v>
      </c>
      <c r="U24" s="172">
        <f t="shared" si="7"/>
        <v>9</v>
      </c>
      <c r="V24" s="172">
        <f t="shared" si="7"/>
        <v>68</v>
      </c>
      <c r="W24" s="172">
        <f t="shared" si="7"/>
        <v>21</v>
      </c>
      <c r="X24" s="172">
        <f t="shared" si="7"/>
        <v>24</v>
      </c>
      <c r="Y24" s="172">
        <f t="shared" si="7"/>
        <v>195</v>
      </c>
      <c r="Z24" s="172">
        <f t="shared" si="7"/>
        <v>2231</v>
      </c>
      <c r="AA24" s="172">
        <f t="shared" si="7"/>
        <v>8</v>
      </c>
      <c r="AB24" s="172">
        <f t="shared" si="7"/>
        <v>127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</row>
    <row r="25" spans="1:28" s="103" customFormat="1" ht="16.5" customHeight="1">
      <c r="A25" s="146"/>
      <c r="B25" s="142" t="s">
        <v>116</v>
      </c>
      <c r="C25" s="141">
        <f>SUM(E25,G25)</f>
        <v>957</v>
      </c>
      <c r="D25" s="141">
        <f>SUM(F25,H25)</f>
        <v>4938</v>
      </c>
      <c r="E25" s="141">
        <f>SUM('28'!E25,'30'!E25)</f>
        <v>2</v>
      </c>
      <c r="F25" s="141">
        <f>SUM('28'!F25,'30'!F25)</f>
        <v>31</v>
      </c>
      <c r="G25" s="141">
        <f>SUM(I25,K25,M25,O25,Q25,S25,U25,W25,Y25,AA25)</f>
        <v>955</v>
      </c>
      <c r="H25" s="141">
        <f>SUM(J25,L25,N25,P25,R25,T25,V25,X25,Z25,AB25)</f>
        <v>4907</v>
      </c>
      <c r="I25" s="141" t="s">
        <v>309</v>
      </c>
      <c r="J25" s="141" t="s">
        <v>309</v>
      </c>
      <c r="K25" s="141">
        <f>SUM('28'!K25,'30'!K25)</f>
        <v>54</v>
      </c>
      <c r="L25" s="141">
        <f>SUM('28'!L25,'30'!L25)</f>
        <v>170</v>
      </c>
      <c r="M25" s="141">
        <f>SUM('28'!M25,'30'!M25)</f>
        <v>401</v>
      </c>
      <c r="N25" s="141">
        <f>SUM('28'!N25,'30'!N25)</f>
        <v>1237</v>
      </c>
      <c r="O25" s="141">
        <f>SUM('28'!O25,'30'!O25)</f>
        <v>3</v>
      </c>
      <c r="P25" s="141">
        <f>SUM('28'!P25,'30'!P25)</f>
        <v>15</v>
      </c>
      <c r="Q25" s="141">
        <f>SUM('28'!Q25,'30'!Q25)</f>
        <v>6</v>
      </c>
      <c r="R25" s="141">
        <f>SUM('28'!R25,'30'!R25)</f>
        <v>74</v>
      </c>
      <c r="S25" s="141">
        <f>SUM('28'!S25,'30'!S25)</f>
        <v>258</v>
      </c>
      <c r="T25" s="141">
        <f>SUM('28'!T25,'30'!T25)</f>
        <v>961</v>
      </c>
      <c r="U25" s="141">
        <f>SUM('28'!U25,'30'!U25)</f>
        <v>9</v>
      </c>
      <c r="V25" s="141">
        <f>SUM('28'!V25,'30'!V25)</f>
        <v>68</v>
      </c>
      <c r="W25" s="141">
        <f>SUM('28'!W25,'30'!W25)</f>
        <v>21</v>
      </c>
      <c r="X25" s="141">
        <f>SUM('28'!X25,'30'!X25)</f>
        <v>24</v>
      </c>
      <c r="Y25" s="141">
        <f>SUM('28'!Y25,'30'!Y25)</f>
        <v>195</v>
      </c>
      <c r="Z25" s="141">
        <f>SUM('28'!Z25,'30'!Z25)</f>
        <v>2231</v>
      </c>
      <c r="AA25" s="141">
        <f>SUM('28'!AA25,'30'!AA25)</f>
        <v>8</v>
      </c>
      <c r="AB25" s="141">
        <f>SUM('28'!AB25,'30'!AB25)</f>
        <v>127</v>
      </c>
    </row>
    <row r="26" spans="1:28" ht="15" customHeight="1">
      <c r="A26" s="16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28" ht="16.5" customHeight="1">
      <c r="A27" s="260" t="s">
        <v>117</v>
      </c>
      <c r="B27" s="261"/>
      <c r="C27" s="172">
        <f>SUM(C28:C31)</f>
        <v>2861</v>
      </c>
      <c r="D27" s="172">
        <f>SUM(D28:D31)</f>
        <v>26056</v>
      </c>
      <c r="E27" s="172">
        <f aca="true" t="shared" si="8" ref="E27:AB27">SUM(E28:E31)</f>
        <v>9</v>
      </c>
      <c r="F27" s="172">
        <f t="shared" si="8"/>
        <v>58</v>
      </c>
      <c r="G27" s="172">
        <f t="shared" si="8"/>
        <v>2852</v>
      </c>
      <c r="H27" s="172">
        <f t="shared" si="8"/>
        <v>25998</v>
      </c>
      <c r="I27" s="172">
        <f t="shared" si="8"/>
        <v>4</v>
      </c>
      <c r="J27" s="172">
        <f t="shared" si="8"/>
        <v>54</v>
      </c>
      <c r="K27" s="172">
        <f t="shared" si="8"/>
        <v>418</v>
      </c>
      <c r="L27" s="172">
        <f t="shared" si="8"/>
        <v>2050</v>
      </c>
      <c r="M27" s="172">
        <f t="shared" si="8"/>
        <v>749</v>
      </c>
      <c r="N27" s="172">
        <f t="shared" si="8"/>
        <v>12198</v>
      </c>
      <c r="O27" s="172">
        <f t="shared" si="8"/>
        <v>4</v>
      </c>
      <c r="P27" s="172">
        <f t="shared" si="8"/>
        <v>23</v>
      </c>
      <c r="Q27" s="172">
        <f t="shared" si="8"/>
        <v>83</v>
      </c>
      <c r="R27" s="172">
        <f t="shared" si="8"/>
        <v>1170</v>
      </c>
      <c r="S27" s="172">
        <f t="shared" si="8"/>
        <v>844</v>
      </c>
      <c r="T27" s="172">
        <f t="shared" si="8"/>
        <v>4613</v>
      </c>
      <c r="U27" s="172">
        <f t="shared" si="8"/>
        <v>31</v>
      </c>
      <c r="V27" s="172">
        <f t="shared" si="8"/>
        <v>268</v>
      </c>
      <c r="W27" s="172">
        <f t="shared" si="8"/>
        <v>36</v>
      </c>
      <c r="X27" s="172">
        <f t="shared" si="8"/>
        <v>62</v>
      </c>
      <c r="Y27" s="172">
        <f t="shared" si="8"/>
        <v>657</v>
      </c>
      <c r="Z27" s="172">
        <f t="shared" si="8"/>
        <v>5196</v>
      </c>
      <c r="AA27" s="172">
        <f t="shared" si="8"/>
        <v>26</v>
      </c>
      <c r="AB27" s="172">
        <f t="shared" si="8"/>
        <v>364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</row>
    <row r="28" spans="1:28" s="103" customFormat="1" ht="16.5" customHeight="1">
      <c r="A28" s="144"/>
      <c r="B28" s="142" t="s">
        <v>118</v>
      </c>
      <c r="C28" s="141">
        <f aca="true" t="shared" si="9" ref="C28:D31">SUM(E28,G28)</f>
        <v>828</v>
      </c>
      <c r="D28" s="141">
        <f t="shared" si="9"/>
        <v>8002</v>
      </c>
      <c r="E28" s="141">
        <f>SUM('28'!E28,'30'!E28)</f>
        <v>1</v>
      </c>
      <c r="F28" s="141">
        <f>SUM('28'!F28,'30'!F28)</f>
        <v>5</v>
      </c>
      <c r="G28" s="141">
        <f aca="true" t="shared" si="10" ref="G28:H31">SUM(I28,K28,M28,O28,Q28,S28,U28,W28,Y28,AA28)</f>
        <v>827</v>
      </c>
      <c r="H28" s="141">
        <f t="shared" si="10"/>
        <v>7997</v>
      </c>
      <c r="I28" s="141" t="s">
        <v>308</v>
      </c>
      <c r="J28" s="141" t="s">
        <v>308</v>
      </c>
      <c r="K28" s="141">
        <f>SUM('28'!K28,'30'!K28)</f>
        <v>95</v>
      </c>
      <c r="L28" s="141">
        <f>SUM('28'!L28,'30'!L28)</f>
        <v>376</v>
      </c>
      <c r="M28" s="141">
        <f>SUM('28'!M28,'30'!M28)</f>
        <v>270</v>
      </c>
      <c r="N28" s="141">
        <f>SUM('28'!N28,'30'!N28)</f>
        <v>4867</v>
      </c>
      <c r="O28" s="141">
        <f>SUM('28'!O28,'30'!O28)</f>
        <v>2</v>
      </c>
      <c r="P28" s="141">
        <f>SUM('28'!P28,'30'!P28)</f>
        <v>11</v>
      </c>
      <c r="Q28" s="141">
        <f>SUM('28'!Q28,'30'!Q28)</f>
        <v>27</v>
      </c>
      <c r="R28" s="141">
        <f>SUM('28'!R28,'30'!R28)</f>
        <v>418</v>
      </c>
      <c r="S28" s="141">
        <f>SUM('28'!S28,'30'!S28)</f>
        <v>221</v>
      </c>
      <c r="T28" s="141">
        <f>SUM('28'!T28,'30'!T28)</f>
        <v>1054</v>
      </c>
      <c r="U28" s="141">
        <f>SUM('28'!U28,'30'!U28)</f>
        <v>5</v>
      </c>
      <c r="V28" s="141">
        <f>SUM('28'!V28,'30'!V28)</f>
        <v>74</v>
      </c>
      <c r="W28" s="141">
        <f>SUM('28'!W28,'30'!W28)</f>
        <v>9</v>
      </c>
      <c r="X28" s="141">
        <f>SUM('28'!X28,'30'!X28)</f>
        <v>17</v>
      </c>
      <c r="Y28" s="141">
        <f>SUM('28'!Y28,'30'!Y28)</f>
        <v>192</v>
      </c>
      <c r="Z28" s="141">
        <f>SUM('28'!Z28,'30'!Z28)</f>
        <v>1078</v>
      </c>
      <c r="AA28" s="141">
        <f>SUM('28'!AA28,'30'!AA28)</f>
        <v>6</v>
      </c>
      <c r="AB28" s="141">
        <f>SUM('28'!AB28,'30'!AB28)</f>
        <v>102</v>
      </c>
    </row>
    <row r="29" spans="1:28" s="103" customFormat="1" ht="16.5" customHeight="1">
      <c r="A29" s="144"/>
      <c r="B29" s="142" t="s">
        <v>119</v>
      </c>
      <c r="C29" s="141">
        <f t="shared" si="9"/>
        <v>1103</v>
      </c>
      <c r="D29" s="141">
        <f t="shared" si="9"/>
        <v>7175</v>
      </c>
      <c r="E29" s="141">
        <f>SUM('28'!E29,'30'!E29)</f>
        <v>4</v>
      </c>
      <c r="F29" s="141">
        <f>SUM('28'!F29,'30'!F29)</f>
        <v>32</v>
      </c>
      <c r="G29" s="141">
        <f t="shared" si="10"/>
        <v>1099</v>
      </c>
      <c r="H29" s="141">
        <f t="shared" si="10"/>
        <v>7143</v>
      </c>
      <c r="I29" s="141">
        <f>SUM('28'!I29,'30'!I29)</f>
        <v>1</v>
      </c>
      <c r="J29" s="141">
        <f>SUM('28'!J29,'30'!J29)</f>
        <v>15</v>
      </c>
      <c r="K29" s="141">
        <f>SUM('28'!K29,'30'!K29)</f>
        <v>150</v>
      </c>
      <c r="L29" s="141">
        <f>SUM('28'!L29,'30'!L29)</f>
        <v>660</v>
      </c>
      <c r="M29" s="141">
        <f>SUM('28'!M29,'30'!M29)</f>
        <v>289</v>
      </c>
      <c r="N29" s="141">
        <f>SUM('28'!N29,'30'!N29)</f>
        <v>2646</v>
      </c>
      <c r="O29" s="141">
        <f>SUM('28'!O29,'30'!O29)</f>
        <v>1</v>
      </c>
      <c r="P29" s="141">
        <f>SUM('28'!P29,'30'!P29)</f>
        <v>4</v>
      </c>
      <c r="Q29" s="141">
        <f>SUM('28'!Q29,'30'!Q29)</f>
        <v>16</v>
      </c>
      <c r="R29" s="141">
        <f>SUM('28'!R29,'30'!R29)</f>
        <v>196</v>
      </c>
      <c r="S29" s="141">
        <f>SUM('28'!S29,'30'!S29)</f>
        <v>385</v>
      </c>
      <c r="T29" s="141">
        <f>SUM('28'!T29,'30'!T29)</f>
        <v>1790</v>
      </c>
      <c r="U29" s="141">
        <f>SUM('28'!U29,'30'!U29)</f>
        <v>12</v>
      </c>
      <c r="V29" s="141">
        <f>SUM('28'!V29,'30'!V29)</f>
        <v>117</v>
      </c>
      <c r="W29" s="141">
        <f>SUM('28'!W29,'30'!W29)</f>
        <v>12</v>
      </c>
      <c r="X29" s="141">
        <f>SUM('28'!X29,'30'!X29)</f>
        <v>19</v>
      </c>
      <c r="Y29" s="141">
        <f>SUM('28'!Y29,'30'!Y29)</f>
        <v>225</v>
      </c>
      <c r="Z29" s="141">
        <f>SUM('28'!Z29,'30'!Z29)</f>
        <v>1559</v>
      </c>
      <c r="AA29" s="141">
        <f>SUM('28'!AA29,'30'!AA29)</f>
        <v>8</v>
      </c>
      <c r="AB29" s="141">
        <f>SUM('28'!AB29,'30'!AB29)</f>
        <v>137</v>
      </c>
    </row>
    <row r="30" spans="1:28" s="103" customFormat="1" ht="16.5" customHeight="1">
      <c r="A30" s="144"/>
      <c r="B30" s="142" t="s">
        <v>120</v>
      </c>
      <c r="C30" s="141">
        <f t="shared" si="9"/>
        <v>639</v>
      </c>
      <c r="D30" s="141">
        <f t="shared" si="9"/>
        <v>6806</v>
      </c>
      <c r="E30" s="141">
        <f>SUM('28'!E30,'30'!E30)</f>
        <v>2</v>
      </c>
      <c r="F30" s="141">
        <f>SUM('28'!F30,'30'!F30)</f>
        <v>13</v>
      </c>
      <c r="G30" s="141">
        <f t="shared" si="10"/>
        <v>637</v>
      </c>
      <c r="H30" s="141">
        <f t="shared" si="10"/>
        <v>6793</v>
      </c>
      <c r="I30" s="141">
        <f>SUM('28'!I30,'30'!I30)</f>
        <v>3</v>
      </c>
      <c r="J30" s="141">
        <f>SUM('28'!J30,'30'!J30)</f>
        <v>39</v>
      </c>
      <c r="K30" s="141">
        <f>SUM('28'!K30,'30'!K30)</f>
        <v>112</v>
      </c>
      <c r="L30" s="141">
        <f>SUM('28'!L30,'30'!L30)</f>
        <v>658</v>
      </c>
      <c r="M30" s="141">
        <f>SUM('28'!M30,'30'!M30)</f>
        <v>116</v>
      </c>
      <c r="N30" s="141">
        <f>SUM('28'!N30,'30'!N30)</f>
        <v>2323</v>
      </c>
      <c r="O30" s="141">
        <f>SUM('28'!O30,'30'!O30)</f>
        <v>1</v>
      </c>
      <c r="P30" s="141">
        <f>SUM('28'!P30,'30'!P30)</f>
        <v>8</v>
      </c>
      <c r="Q30" s="141">
        <f>SUM('28'!Q30,'30'!Q30)</f>
        <v>27</v>
      </c>
      <c r="R30" s="141">
        <f>SUM('28'!R30,'30'!R30)</f>
        <v>382</v>
      </c>
      <c r="S30" s="141">
        <f>SUM('28'!S30,'30'!S30)</f>
        <v>187</v>
      </c>
      <c r="T30" s="141">
        <f>SUM('28'!T30,'30'!T30)</f>
        <v>1071</v>
      </c>
      <c r="U30" s="141">
        <f>SUM('28'!U30,'30'!U30)</f>
        <v>8</v>
      </c>
      <c r="V30" s="141">
        <f>SUM('28'!V30,'30'!V30)</f>
        <v>54</v>
      </c>
      <c r="W30" s="141">
        <f>SUM('28'!W30,'30'!W30)</f>
        <v>14</v>
      </c>
      <c r="X30" s="141">
        <f>SUM('28'!X30,'30'!X30)</f>
        <v>23</v>
      </c>
      <c r="Y30" s="141">
        <f>SUM('28'!Y30,'30'!Y30)</f>
        <v>163</v>
      </c>
      <c r="Z30" s="141">
        <f>SUM('28'!Z30,'30'!Z30)</f>
        <v>2172</v>
      </c>
      <c r="AA30" s="141">
        <f>SUM('28'!AA30,'30'!AA30)</f>
        <v>6</v>
      </c>
      <c r="AB30" s="141">
        <f>SUM('28'!AB30,'30'!AB30)</f>
        <v>63</v>
      </c>
    </row>
    <row r="31" spans="1:28" s="103" customFormat="1" ht="16.5" customHeight="1">
      <c r="A31" s="144"/>
      <c r="B31" s="142" t="s">
        <v>121</v>
      </c>
      <c r="C31" s="141">
        <f t="shared" si="9"/>
        <v>291</v>
      </c>
      <c r="D31" s="141">
        <f t="shared" si="9"/>
        <v>4073</v>
      </c>
      <c r="E31" s="141">
        <f>SUM('28'!E31,'30'!E31)</f>
        <v>2</v>
      </c>
      <c r="F31" s="141">
        <f>SUM('28'!F31,'30'!F31)</f>
        <v>8</v>
      </c>
      <c r="G31" s="141">
        <f t="shared" si="10"/>
        <v>289</v>
      </c>
      <c r="H31" s="141">
        <f t="shared" si="10"/>
        <v>4065</v>
      </c>
      <c r="I31" s="141" t="s">
        <v>308</v>
      </c>
      <c r="J31" s="141" t="s">
        <v>308</v>
      </c>
      <c r="K31" s="141">
        <f>SUM('28'!K31,'30'!K31)</f>
        <v>61</v>
      </c>
      <c r="L31" s="141">
        <f>SUM('28'!L31,'30'!L31)</f>
        <v>356</v>
      </c>
      <c r="M31" s="141">
        <f>SUM('28'!M31,'30'!M31)</f>
        <v>74</v>
      </c>
      <c r="N31" s="141">
        <f>SUM('28'!N31,'30'!N31)</f>
        <v>2362</v>
      </c>
      <c r="O31" s="141" t="s">
        <v>308</v>
      </c>
      <c r="P31" s="141" t="s">
        <v>308</v>
      </c>
      <c r="Q31" s="141">
        <f>SUM('28'!Q31,'30'!Q31)</f>
        <v>13</v>
      </c>
      <c r="R31" s="141">
        <f>SUM('28'!R31,'30'!R31)</f>
        <v>174</v>
      </c>
      <c r="S31" s="141">
        <f>SUM('28'!S31,'30'!S31)</f>
        <v>51</v>
      </c>
      <c r="T31" s="141">
        <f>SUM('28'!T31,'30'!T31)</f>
        <v>698</v>
      </c>
      <c r="U31" s="141">
        <f>SUM('28'!U31,'30'!U31)</f>
        <v>6</v>
      </c>
      <c r="V31" s="141">
        <f>SUM('28'!V31,'30'!V31)</f>
        <v>23</v>
      </c>
      <c r="W31" s="141">
        <f>SUM('28'!W31,'30'!W31)</f>
        <v>1</v>
      </c>
      <c r="X31" s="141">
        <f>SUM('28'!X31,'30'!X31)</f>
        <v>3</v>
      </c>
      <c r="Y31" s="141">
        <f>SUM('28'!Y31,'30'!Y31)</f>
        <v>77</v>
      </c>
      <c r="Z31" s="141">
        <f>SUM('28'!Z31,'30'!Z31)</f>
        <v>387</v>
      </c>
      <c r="AA31" s="141">
        <f>SUM('28'!AA31,'30'!AA31)</f>
        <v>6</v>
      </c>
      <c r="AB31" s="141">
        <f>SUM('28'!AB31,'30'!AB31)</f>
        <v>62</v>
      </c>
    </row>
    <row r="32" spans="1:28" ht="15" customHeight="1">
      <c r="A32" s="16"/>
      <c r="B32" s="17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</row>
    <row r="33" spans="1:228" ht="16.5" customHeight="1">
      <c r="A33" s="260" t="s">
        <v>122</v>
      </c>
      <c r="B33" s="261"/>
      <c r="C33" s="172">
        <f aca="true" t="shared" si="11" ref="C33:AB33">SUM(C34:C41)</f>
        <v>4490</v>
      </c>
      <c r="D33" s="172">
        <f t="shared" si="11"/>
        <v>40578</v>
      </c>
      <c r="E33" s="172">
        <f t="shared" si="11"/>
        <v>17</v>
      </c>
      <c r="F33" s="172">
        <f t="shared" si="11"/>
        <v>121</v>
      </c>
      <c r="G33" s="172">
        <f t="shared" si="11"/>
        <v>4473</v>
      </c>
      <c r="H33" s="172">
        <f t="shared" si="11"/>
        <v>40457</v>
      </c>
      <c r="I33" s="172">
        <f t="shared" si="11"/>
        <v>9</v>
      </c>
      <c r="J33" s="172">
        <f t="shared" si="11"/>
        <v>131</v>
      </c>
      <c r="K33" s="172">
        <f t="shared" si="11"/>
        <v>615</v>
      </c>
      <c r="L33" s="172">
        <f t="shared" si="11"/>
        <v>4179</v>
      </c>
      <c r="M33" s="172">
        <f t="shared" si="11"/>
        <v>466</v>
      </c>
      <c r="N33" s="172">
        <f t="shared" si="11"/>
        <v>7444</v>
      </c>
      <c r="O33" s="172">
        <f t="shared" si="11"/>
        <v>8</v>
      </c>
      <c r="P33" s="172">
        <f t="shared" si="11"/>
        <v>174</v>
      </c>
      <c r="Q33" s="172">
        <f t="shared" si="11"/>
        <v>159</v>
      </c>
      <c r="R33" s="172">
        <f t="shared" si="11"/>
        <v>2487</v>
      </c>
      <c r="S33" s="172">
        <f t="shared" si="11"/>
        <v>1648</v>
      </c>
      <c r="T33" s="172">
        <f t="shared" si="11"/>
        <v>13453</v>
      </c>
      <c r="U33" s="172">
        <f t="shared" si="11"/>
        <v>68</v>
      </c>
      <c r="V33" s="172">
        <f t="shared" si="11"/>
        <v>658</v>
      </c>
      <c r="W33" s="172">
        <f t="shared" si="11"/>
        <v>180</v>
      </c>
      <c r="X33" s="172">
        <f t="shared" si="11"/>
        <v>416</v>
      </c>
      <c r="Y33" s="172">
        <f t="shared" si="11"/>
        <v>1276</v>
      </c>
      <c r="Z33" s="172">
        <f t="shared" si="11"/>
        <v>10639</v>
      </c>
      <c r="AA33" s="172">
        <f t="shared" si="11"/>
        <v>44</v>
      </c>
      <c r="AB33" s="172">
        <f t="shared" si="11"/>
        <v>876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</row>
    <row r="34" spans="1:28" s="103" customFormat="1" ht="16.5" customHeight="1">
      <c r="A34" s="146"/>
      <c r="B34" s="142" t="s">
        <v>123</v>
      </c>
      <c r="C34" s="157">
        <f>SUM(E34,G34)</f>
        <v>724</v>
      </c>
      <c r="D34" s="157">
        <f>SUM(F34,H34)</f>
        <v>4463</v>
      </c>
      <c r="E34" s="157">
        <f>SUM('28'!E34,'30'!E34)</f>
        <v>1</v>
      </c>
      <c r="F34" s="157">
        <f>SUM('28'!F34,'30'!F34)</f>
        <v>14</v>
      </c>
      <c r="G34" s="157">
        <f>SUM(I34,K34,M34,O34,Q34,S34,U34,W34,Y34,AA34)</f>
        <v>723</v>
      </c>
      <c r="H34" s="157">
        <f>SUM(J34,L34,N34,P34,R34,T34,V34,X34,Z34,AB34)</f>
        <v>4449</v>
      </c>
      <c r="I34" s="157">
        <f>SUM('28'!I34,'30'!I34)</f>
        <v>1</v>
      </c>
      <c r="J34" s="157">
        <f>SUM('28'!J34,'30'!J34)</f>
        <v>3</v>
      </c>
      <c r="K34" s="157">
        <f>SUM('28'!K34,'30'!K34)</f>
        <v>106</v>
      </c>
      <c r="L34" s="157">
        <f>SUM('28'!L34,'30'!L34)</f>
        <v>458</v>
      </c>
      <c r="M34" s="157">
        <f>SUM('28'!M34,'30'!M34)</f>
        <v>150</v>
      </c>
      <c r="N34" s="157">
        <f>SUM('28'!N34,'30'!N34)</f>
        <v>1645</v>
      </c>
      <c r="O34" s="157">
        <f>SUM('28'!O34,'30'!O34)</f>
        <v>1</v>
      </c>
      <c r="P34" s="157">
        <f>SUM('28'!P34,'30'!P34)</f>
        <v>2</v>
      </c>
      <c r="Q34" s="157">
        <f>SUM('28'!Q34,'30'!Q34)</f>
        <v>26</v>
      </c>
      <c r="R34" s="157">
        <f>SUM('28'!R34,'30'!R34)</f>
        <v>425</v>
      </c>
      <c r="S34" s="157">
        <f>SUM('28'!S34,'30'!S34)</f>
        <v>238</v>
      </c>
      <c r="T34" s="157">
        <f>SUM('28'!T34,'30'!T34)</f>
        <v>857</v>
      </c>
      <c r="U34" s="157">
        <f>SUM('28'!U34,'30'!U34)</f>
        <v>10</v>
      </c>
      <c r="V34" s="157">
        <f>SUM('28'!V34,'30'!V34)</f>
        <v>69</v>
      </c>
      <c r="W34" s="157">
        <f>SUM('28'!W34,'30'!W34)</f>
        <v>15</v>
      </c>
      <c r="X34" s="157">
        <f>SUM('28'!X34,'30'!X34)</f>
        <v>21</v>
      </c>
      <c r="Y34" s="157">
        <f>SUM('28'!Y34,'30'!Y34)</f>
        <v>169</v>
      </c>
      <c r="Z34" s="157">
        <f>SUM('28'!Z34,'30'!Z34)</f>
        <v>845</v>
      </c>
      <c r="AA34" s="157">
        <f>SUM('28'!AA34,'30'!AA34)</f>
        <v>7</v>
      </c>
      <c r="AB34" s="157">
        <f>SUM('28'!AB34,'30'!AB34)</f>
        <v>124</v>
      </c>
    </row>
    <row r="35" spans="1:28" s="103" customFormat="1" ht="16.5" customHeight="1">
      <c r="A35" s="146"/>
      <c r="B35" s="142" t="s">
        <v>124</v>
      </c>
      <c r="C35" s="157">
        <f aca="true" t="shared" si="12" ref="C35:C41">SUM(E35,G35)</f>
        <v>934</v>
      </c>
      <c r="D35" s="157">
        <f aca="true" t="shared" si="13" ref="D35:D41">SUM(F35,H35)</f>
        <v>9761</v>
      </c>
      <c r="E35" s="157">
        <f>SUM('28'!E35,'30'!E35)</f>
        <v>7</v>
      </c>
      <c r="F35" s="157">
        <f>SUM('28'!F35,'30'!F35)</f>
        <v>42</v>
      </c>
      <c r="G35" s="157">
        <f aca="true" t="shared" si="14" ref="G35:G41">SUM(I35,K35,M35,O35,Q35,S35,U35,W35,Y35,AA35)</f>
        <v>927</v>
      </c>
      <c r="H35" s="157">
        <f aca="true" t="shared" si="15" ref="H35:H41">SUM(J35,L35,N35,P35,R35,T35,V35,X35,Z35,AB35)</f>
        <v>9719</v>
      </c>
      <c r="I35" s="157">
        <f>SUM('28'!I35,'30'!I35)</f>
        <v>3</v>
      </c>
      <c r="J35" s="157">
        <f>SUM('28'!J35,'30'!J35)</f>
        <v>70</v>
      </c>
      <c r="K35" s="157">
        <f>SUM('28'!K35,'30'!K35)</f>
        <v>161</v>
      </c>
      <c r="L35" s="157">
        <f>SUM('28'!L35,'30'!L35)</f>
        <v>898</v>
      </c>
      <c r="M35" s="157">
        <f>SUM('28'!M35,'30'!M35)</f>
        <v>98</v>
      </c>
      <c r="N35" s="157">
        <f>SUM('28'!N35,'30'!N35)</f>
        <v>2821</v>
      </c>
      <c r="O35" s="157">
        <f>SUM('28'!O35,'30'!O35)</f>
        <v>3</v>
      </c>
      <c r="P35" s="157">
        <f>SUM('28'!P35,'30'!P35)</f>
        <v>56</v>
      </c>
      <c r="Q35" s="157">
        <f>SUM('28'!Q35,'30'!Q35)</f>
        <v>32</v>
      </c>
      <c r="R35" s="157">
        <f>SUM('28'!R35,'30'!R35)</f>
        <v>500</v>
      </c>
      <c r="S35" s="157">
        <f>SUM('28'!S35,'30'!S35)</f>
        <v>324</v>
      </c>
      <c r="T35" s="157">
        <f>SUM('28'!T35,'30'!T35)</f>
        <v>2842</v>
      </c>
      <c r="U35" s="157">
        <f>SUM('28'!U35,'30'!U35)</f>
        <v>12</v>
      </c>
      <c r="V35" s="157">
        <f>SUM('28'!V35,'30'!V35)</f>
        <v>82</v>
      </c>
      <c r="W35" s="157">
        <f>SUM('28'!W35,'30'!W35)</f>
        <v>9</v>
      </c>
      <c r="X35" s="157">
        <f>SUM('28'!X35,'30'!X35)</f>
        <v>17</v>
      </c>
      <c r="Y35" s="157">
        <f>SUM('28'!Y35,'30'!Y35)</f>
        <v>276</v>
      </c>
      <c r="Z35" s="157">
        <f>SUM('28'!Z35,'30'!Z35)</f>
        <v>2246</v>
      </c>
      <c r="AA35" s="157">
        <f>SUM('28'!AA35,'30'!AA35)</f>
        <v>9</v>
      </c>
      <c r="AB35" s="157">
        <f>SUM('28'!AB35,'30'!AB35)</f>
        <v>187</v>
      </c>
    </row>
    <row r="36" spans="1:28" s="103" customFormat="1" ht="16.5" customHeight="1">
      <c r="A36" s="146"/>
      <c r="B36" s="142" t="s">
        <v>125</v>
      </c>
      <c r="C36" s="157">
        <f t="shared" si="12"/>
        <v>2321</v>
      </c>
      <c r="D36" s="157">
        <f t="shared" si="13"/>
        <v>23156</v>
      </c>
      <c r="E36" s="157">
        <f>SUM('28'!E36,'30'!E36)</f>
        <v>1</v>
      </c>
      <c r="F36" s="157">
        <f>SUM('28'!F36,'30'!F36)</f>
        <v>1</v>
      </c>
      <c r="G36" s="157">
        <f t="shared" si="14"/>
        <v>2320</v>
      </c>
      <c r="H36" s="157">
        <f t="shared" si="15"/>
        <v>23155</v>
      </c>
      <c r="I36" s="141" t="s">
        <v>308</v>
      </c>
      <c r="J36" s="141" t="s">
        <v>308</v>
      </c>
      <c r="K36" s="157">
        <f>SUM('28'!K36,'30'!K36)</f>
        <v>265</v>
      </c>
      <c r="L36" s="157">
        <f>SUM('28'!L36,'30'!L36)</f>
        <v>2137</v>
      </c>
      <c r="M36" s="157">
        <f>SUM('28'!M36,'30'!M36)</f>
        <v>170</v>
      </c>
      <c r="N36" s="157">
        <f>SUM('28'!N36,'30'!N36)</f>
        <v>2633</v>
      </c>
      <c r="O36" s="157">
        <f>SUM('28'!O36,'30'!O36)</f>
        <v>1</v>
      </c>
      <c r="P36" s="157">
        <f>SUM('28'!P36,'30'!P36)</f>
        <v>11</v>
      </c>
      <c r="Q36" s="157">
        <f>SUM('28'!Q36,'30'!Q36)</f>
        <v>83</v>
      </c>
      <c r="R36" s="157">
        <f>SUM('28'!R36,'30'!R36)</f>
        <v>1463</v>
      </c>
      <c r="S36" s="157">
        <f>SUM('28'!S36,'30'!S36)</f>
        <v>943</v>
      </c>
      <c r="T36" s="157">
        <f>SUM('28'!T36,'30'!T36)</f>
        <v>9322</v>
      </c>
      <c r="U36" s="157">
        <f>SUM('28'!U36,'30'!U36)</f>
        <v>43</v>
      </c>
      <c r="V36" s="157">
        <f>SUM('28'!V36,'30'!V36)</f>
        <v>492</v>
      </c>
      <c r="W36" s="157">
        <f>SUM('28'!W36,'30'!W36)</f>
        <v>155</v>
      </c>
      <c r="X36" s="157">
        <f>SUM('28'!X36,'30'!X36)</f>
        <v>377</v>
      </c>
      <c r="Y36" s="157">
        <f>SUM('28'!Y36,'30'!Y36)</f>
        <v>651</v>
      </c>
      <c r="Z36" s="157">
        <f>SUM('28'!Z36,'30'!Z36)</f>
        <v>6485</v>
      </c>
      <c r="AA36" s="157">
        <f>SUM('28'!AA36,'30'!AA36)</f>
        <v>9</v>
      </c>
      <c r="AB36" s="157">
        <f>SUM('28'!AB36,'30'!AB36)</f>
        <v>235</v>
      </c>
    </row>
    <row r="37" spans="1:28" s="103" customFormat="1" ht="16.5" customHeight="1">
      <c r="A37" s="146"/>
      <c r="B37" s="142" t="s">
        <v>126</v>
      </c>
      <c r="C37" s="157">
        <f t="shared" si="12"/>
        <v>82</v>
      </c>
      <c r="D37" s="157">
        <f t="shared" si="13"/>
        <v>447</v>
      </c>
      <c r="E37" s="157">
        <f>SUM('28'!E37,'30'!E37)</f>
        <v>2</v>
      </c>
      <c r="F37" s="157">
        <f>SUM('28'!F37,'30'!F37)</f>
        <v>10</v>
      </c>
      <c r="G37" s="157">
        <f t="shared" si="14"/>
        <v>80</v>
      </c>
      <c r="H37" s="157">
        <f t="shared" si="15"/>
        <v>437</v>
      </c>
      <c r="I37" s="157">
        <f>SUM('28'!I37,'30'!I37)</f>
        <v>1</v>
      </c>
      <c r="J37" s="157">
        <f>SUM('28'!J37,'30'!J37)</f>
        <v>6</v>
      </c>
      <c r="K37" s="157">
        <f>SUM('28'!K37,'30'!K37)</f>
        <v>11</v>
      </c>
      <c r="L37" s="157">
        <f>SUM('28'!L37,'30'!L37)</f>
        <v>85</v>
      </c>
      <c r="M37" s="157">
        <f>SUM('28'!M37,'30'!M37)</f>
        <v>13</v>
      </c>
      <c r="N37" s="157">
        <f>SUM('28'!N37,'30'!N37)</f>
        <v>95</v>
      </c>
      <c r="O37" s="141" t="s">
        <v>308</v>
      </c>
      <c r="P37" s="141" t="s">
        <v>308</v>
      </c>
      <c r="Q37" s="157">
        <f>SUM('28'!Q37,'30'!Q37)</f>
        <v>2</v>
      </c>
      <c r="R37" s="157">
        <f>SUM('28'!R37,'30'!R37)</f>
        <v>8</v>
      </c>
      <c r="S37" s="157">
        <f>SUM('28'!S37,'30'!S37)</f>
        <v>20</v>
      </c>
      <c r="T37" s="157">
        <f>SUM('28'!T37,'30'!T37)</f>
        <v>48</v>
      </c>
      <c r="U37" s="157">
        <f>SUM('28'!U37,'30'!U37)</f>
        <v>1</v>
      </c>
      <c r="V37" s="157">
        <f>SUM('28'!V37,'30'!V37)</f>
        <v>3</v>
      </c>
      <c r="W37" s="157">
        <f>SUM('28'!W37,'30'!W37)</f>
        <v>1</v>
      </c>
      <c r="X37" s="157">
        <f>SUM('28'!X37,'30'!X37)</f>
        <v>1</v>
      </c>
      <c r="Y37" s="157">
        <f>SUM('28'!Y37,'30'!Y37)</f>
        <v>28</v>
      </c>
      <c r="Z37" s="157">
        <f>SUM('28'!Z37,'30'!Z37)</f>
        <v>146</v>
      </c>
      <c r="AA37" s="157">
        <f>SUM('28'!AA37,'30'!AA37)</f>
        <v>3</v>
      </c>
      <c r="AB37" s="157">
        <f>SUM('28'!AB37,'30'!AB37)</f>
        <v>45</v>
      </c>
    </row>
    <row r="38" spans="1:28" s="103" customFormat="1" ht="16.5" customHeight="1">
      <c r="A38" s="146"/>
      <c r="B38" s="142" t="s">
        <v>127</v>
      </c>
      <c r="C38" s="157">
        <f t="shared" si="12"/>
        <v>90</v>
      </c>
      <c r="D38" s="157">
        <f t="shared" si="13"/>
        <v>700</v>
      </c>
      <c r="E38" s="157">
        <f>SUM('28'!E38,'30'!E38)</f>
        <v>1</v>
      </c>
      <c r="F38" s="157">
        <f>SUM('28'!F38,'30'!F38)</f>
        <v>5</v>
      </c>
      <c r="G38" s="157">
        <f t="shared" si="14"/>
        <v>89</v>
      </c>
      <c r="H38" s="157">
        <f t="shared" si="15"/>
        <v>695</v>
      </c>
      <c r="I38" s="157">
        <f>SUM('28'!I38,'30'!I38)</f>
        <v>1</v>
      </c>
      <c r="J38" s="157">
        <f>SUM('28'!J38,'30'!J38)</f>
        <v>17</v>
      </c>
      <c r="K38" s="157">
        <f>SUM('28'!K38,'30'!K38)</f>
        <v>12</v>
      </c>
      <c r="L38" s="157">
        <f>SUM('28'!L38,'30'!L38)</f>
        <v>135</v>
      </c>
      <c r="M38" s="157">
        <f>SUM('28'!M38,'30'!M38)</f>
        <v>8</v>
      </c>
      <c r="N38" s="157">
        <f>SUM('28'!N38,'30'!N38)</f>
        <v>79</v>
      </c>
      <c r="O38" s="157">
        <f>SUM('28'!O38,'30'!O38)</f>
        <v>1</v>
      </c>
      <c r="P38" s="157">
        <f>SUM('28'!P38,'30'!P38)</f>
        <v>99</v>
      </c>
      <c r="Q38" s="157">
        <f>SUM('28'!Q38,'30'!Q38)</f>
        <v>4</v>
      </c>
      <c r="R38" s="157">
        <f>SUM('28'!R38,'30'!R38)</f>
        <v>34</v>
      </c>
      <c r="S38" s="157">
        <f>SUM('28'!S38,'30'!S38)</f>
        <v>30</v>
      </c>
      <c r="T38" s="157">
        <f>SUM('28'!T38,'30'!T38)</f>
        <v>101</v>
      </c>
      <c r="U38" s="141" t="s">
        <v>308</v>
      </c>
      <c r="V38" s="141" t="s">
        <v>308</v>
      </c>
      <c r="W38" s="141" t="s">
        <v>308</v>
      </c>
      <c r="X38" s="141" t="s">
        <v>308</v>
      </c>
      <c r="Y38" s="157">
        <f>SUM('28'!Y38,'30'!Y38)</f>
        <v>29</v>
      </c>
      <c r="Z38" s="157">
        <f>SUM('28'!Z38,'30'!Z38)</f>
        <v>161</v>
      </c>
      <c r="AA38" s="157">
        <f>SUM('28'!AA38,'30'!AA38)</f>
        <v>4</v>
      </c>
      <c r="AB38" s="157">
        <f>SUM('28'!AB38,'30'!AB38)</f>
        <v>69</v>
      </c>
    </row>
    <row r="39" spans="1:28" s="103" customFormat="1" ht="16.5" customHeight="1">
      <c r="A39" s="146"/>
      <c r="B39" s="142" t="s">
        <v>128</v>
      </c>
      <c r="C39" s="157">
        <f t="shared" si="12"/>
        <v>130</v>
      </c>
      <c r="D39" s="157">
        <f t="shared" si="13"/>
        <v>747</v>
      </c>
      <c r="E39" s="141" t="s">
        <v>308</v>
      </c>
      <c r="F39" s="141" t="s">
        <v>308</v>
      </c>
      <c r="G39" s="157">
        <f t="shared" si="14"/>
        <v>130</v>
      </c>
      <c r="H39" s="157">
        <f t="shared" si="15"/>
        <v>747</v>
      </c>
      <c r="I39" s="157">
        <f>SUM('28'!I39,'30'!I39)</f>
        <v>2</v>
      </c>
      <c r="J39" s="157">
        <f>SUM('28'!J39,'30'!J39)</f>
        <v>21</v>
      </c>
      <c r="K39" s="157">
        <f>SUM('28'!K39,'30'!K39)</f>
        <v>37</v>
      </c>
      <c r="L39" s="157">
        <f>SUM('28'!L39,'30'!L39)</f>
        <v>164</v>
      </c>
      <c r="M39" s="157">
        <f>SUM('28'!M39,'30'!M39)</f>
        <v>12</v>
      </c>
      <c r="N39" s="157">
        <f>SUM('28'!N39,'30'!N39)</f>
        <v>31</v>
      </c>
      <c r="O39" s="157">
        <f>SUM('28'!O39,'30'!O39)</f>
        <v>1</v>
      </c>
      <c r="P39" s="157">
        <f>SUM('28'!P39,'30'!P39)</f>
        <v>2</v>
      </c>
      <c r="Q39" s="157">
        <f>SUM('28'!Q39,'30'!Q39)</f>
        <v>4</v>
      </c>
      <c r="R39" s="157">
        <f>SUM('28'!R39,'30'!R39)</f>
        <v>10</v>
      </c>
      <c r="S39" s="157">
        <f>SUM('28'!S39,'30'!S39)</f>
        <v>39</v>
      </c>
      <c r="T39" s="157">
        <f>SUM('28'!T39,'30'!T39)</f>
        <v>116</v>
      </c>
      <c r="U39" s="157">
        <f>SUM('28'!U39,'30'!U39)</f>
        <v>1</v>
      </c>
      <c r="V39" s="157">
        <f>SUM('28'!V39,'30'!V39)</f>
        <v>6</v>
      </c>
      <c r="W39" s="141" t="s">
        <v>308</v>
      </c>
      <c r="X39" s="141" t="s">
        <v>308</v>
      </c>
      <c r="Y39" s="157">
        <f>SUM('28'!Y39,'30'!Y39)</f>
        <v>29</v>
      </c>
      <c r="Z39" s="157">
        <f>SUM('28'!Z39,'30'!Z39)</f>
        <v>296</v>
      </c>
      <c r="AA39" s="157">
        <f>SUM('28'!AA39,'30'!AA39)</f>
        <v>5</v>
      </c>
      <c r="AB39" s="157">
        <f>SUM('28'!AB39,'30'!AB39)</f>
        <v>101</v>
      </c>
    </row>
    <row r="40" spans="1:28" s="103" customFormat="1" ht="16.5" customHeight="1">
      <c r="A40" s="146"/>
      <c r="B40" s="142" t="s">
        <v>129</v>
      </c>
      <c r="C40" s="157">
        <f t="shared" si="12"/>
        <v>80</v>
      </c>
      <c r="D40" s="157">
        <f t="shared" si="13"/>
        <v>511</v>
      </c>
      <c r="E40" s="141" t="s">
        <v>308</v>
      </c>
      <c r="F40" s="141" t="s">
        <v>308</v>
      </c>
      <c r="G40" s="157">
        <f t="shared" si="14"/>
        <v>80</v>
      </c>
      <c r="H40" s="157">
        <f t="shared" si="15"/>
        <v>511</v>
      </c>
      <c r="I40" s="141" t="s">
        <v>308</v>
      </c>
      <c r="J40" s="141" t="s">
        <v>308</v>
      </c>
      <c r="K40" s="157">
        <f>SUM('28'!K40,'30'!K40)</f>
        <v>6</v>
      </c>
      <c r="L40" s="157">
        <f>SUM('28'!L40,'30'!L40)</f>
        <v>75</v>
      </c>
      <c r="M40" s="157">
        <f>SUM('28'!M40,'30'!M40)</f>
        <v>5</v>
      </c>
      <c r="N40" s="157">
        <f>SUM('28'!N40,'30'!N40)</f>
        <v>33</v>
      </c>
      <c r="O40" s="157">
        <f>SUM('28'!O40,'30'!O40)</f>
        <v>1</v>
      </c>
      <c r="P40" s="157">
        <f>SUM('28'!P40,'30'!P40)</f>
        <v>4</v>
      </c>
      <c r="Q40" s="157">
        <f>SUM('28'!Q40,'30'!Q40)</f>
        <v>5</v>
      </c>
      <c r="R40" s="157">
        <f>SUM('28'!R40,'30'!R40)</f>
        <v>29</v>
      </c>
      <c r="S40" s="157">
        <f>SUM('28'!S40,'30'!S40)</f>
        <v>17</v>
      </c>
      <c r="T40" s="157">
        <f>SUM('28'!T40,'30'!T40)</f>
        <v>53</v>
      </c>
      <c r="U40" s="141" t="s">
        <v>308</v>
      </c>
      <c r="V40" s="141" t="s">
        <v>308</v>
      </c>
      <c r="W40" s="141" t="s">
        <v>308</v>
      </c>
      <c r="X40" s="141" t="s">
        <v>308</v>
      </c>
      <c r="Y40" s="157">
        <f>SUM('28'!Y40,'30'!Y40)</f>
        <v>43</v>
      </c>
      <c r="Z40" s="157">
        <f>SUM('28'!Z40,'30'!Z40)</f>
        <v>248</v>
      </c>
      <c r="AA40" s="157">
        <f>SUM('28'!AA40,'30'!AA40)</f>
        <v>3</v>
      </c>
      <c r="AB40" s="157">
        <f>SUM('28'!AB40,'30'!AB40)</f>
        <v>69</v>
      </c>
    </row>
    <row r="41" spans="1:28" s="103" customFormat="1" ht="16.5" customHeight="1">
      <c r="A41" s="146"/>
      <c r="B41" s="142" t="s">
        <v>130</v>
      </c>
      <c r="C41" s="157">
        <f t="shared" si="12"/>
        <v>129</v>
      </c>
      <c r="D41" s="157">
        <f t="shared" si="13"/>
        <v>793</v>
      </c>
      <c r="E41" s="157">
        <f>SUM('28'!E41,'30'!E41)</f>
        <v>5</v>
      </c>
      <c r="F41" s="157">
        <f>SUM('28'!F41,'30'!F41)</f>
        <v>49</v>
      </c>
      <c r="G41" s="157">
        <f t="shared" si="14"/>
        <v>124</v>
      </c>
      <c r="H41" s="157">
        <f t="shared" si="15"/>
        <v>744</v>
      </c>
      <c r="I41" s="157">
        <f>SUM('28'!I41,'30'!I41)</f>
        <v>1</v>
      </c>
      <c r="J41" s="157">
        <f>SUM('28'!J41,'30'!J41)</f>
        <v>14</v>
      </c>
      <c r="K41" s="157">
        <f>SUM('28'!K41,'30'!K41)</f>
        <v>17</v>
      </c>
      <c r="L41" s="157">
        <f>SUM('28'!L41,'30'!L41)</f>
        <v>227</v>
      </c>
      <c r="M41" s="157">
        <f>SUM('28'!M41,'30'!M41)</f>
        <v>10</v>
      </c>
      <c r="N41" s="157">
        <f>SUM('28'!N41,'30'!N41)</f>
        <v>107</v>
      </c>
      <c r="O41" s="141" t="s">
        <v>308</v>
      </c>
      <c r="P41" s="141" t="s">
        <v>308</v>
      </c>
      <c r="Q41" s="157">
        <f>SUM('28'!Q41,'30'!Q41)</f>
        <v>3</v>
      </c>
      <c r="R41" s="157">
        <f>SUM('28'!R41,'30'!R41)</f>
        <v>18</v>
      </c>
      <c r="S41" s="157">
        <f>SUM('28'!S41,'30'!S41)</f>
        <v>37</v>
      </c>
      <c r="T41" s="157">
        <f>SUM('28'!T41,'30'!T41)</f>
        <v>114</v>
      </c>
      <c r="U41" s="157">
        <f>SUM('28'!U41,'30'!U41)</f>
        <v>1</v>
      </c>
      <c r="V41" s="157">
        <f>SUM('28'!V41,'30'!V41)</f>
        <v>6</v>
      </c>
      <c r="W41" s="141" t="s">
        <v>308</v>
      </c>
      <c r="X41" s="141" t="s">
        <v>308</v>
      </c>
      <c r="Y41" s="157">
        <f>SUM('28'!Y41,'30'!Y41)</f>
        <v>51</v>
      </c>
      <c r="Z41" s="157">
        <f>SUM('28'!Z41,'30'!Z41)</f>
        <v>212</v>
      </c>
      <c r="AA41" s="157">
        <f>SUM('28'!AA41,'30'!AA41)</f>
        <v>4</v>
      </c>
      <c r="AB41" s="157">
        <f>SUM('28'!AB41,'30'!AB41)</f>
        <v>46</v>
      </c>
    </row>
    <row r="42" spans="1:28" ht="15" customHeight="1">
      <c r="A42" s="16"/>
      <c r="B42" s="17"/>
      <c r="C42" s="168"/>
      <c r="D42" s="168"/>
      <c r="E42" s="168"/>
      <c r="F42" s="168"/>
      <c r="G42" s="168"/>
      <c r="H42" s="157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:228" ht="16.5" customHeight="1">
      <c r="A43" s="260" t="s">
        <v>131</v>
      </c>
      <c r="B43" s="261"/>
      <c r="C43" s="171">
        <f aca="true" t="shared" si="16" ref="C43:AB43">SUM(C44:C48)</f>
        <v>4630</v>
      </c>
      <c r="D43" s="171">
        <f t="shared" si="16"/>
        <v>32164</v>
      </c>
      <c r="E43" s="171">
        <f t="shared" si="16"/>
        <v>20</v>
      </c>
      <c r="F43" s="171">
        <f t="shared" si="16"/>
        <v>126</v>
      </c>
      <c r="G43" s="171">
        <f t="shared" si="16"/>
        <v>4610</v>
      </c>
      <c r="H43" s="171">
        <f t="shared" si="16"/>
        <v>32038</v>
      </c>
      <c r="I43" s="171">
        <f t="shared" si="16"/>
        <v>3</v>
      </c>
      <c r="J43" s="171">
        <f t="shared" si="16"/>
        <v>16</v>
      </c>
      <c r="K43" s="171">
        <f t="shared" si="16"/>
        <v>712</v>
      </c>
      <c r="L43" s="171">
        <f t="shared" si="16"/>
        <v>3597</v>
      </c>
      <c r="M43" s="171">
        <f t="shared" si="16"/>
        <v>1202</v>
      </c>
      <c r="N43" s="171">
        <f t="shared" si="16"/>
        <v>9778</v>
      </c>
      <c r="O43" s="171">
        <f t="shared" si="16"/>
        <v>10</v>
      </c>
      <c r="P43" s="171">
        <f t="shared" si="16"/>
        <v>69</v>
      </c>
      <c r="Q43" s="171">
        <f t="shared" si="16"/>
        <v>105</v>
      </c>
      <c r="R43" s="171">
        <f t="shared" si="16"/>
        <v>1150</v>
      </c>
      <c r="S43" s="171">
        <f t="shared" si="16"/>
        <v>1229</v>
      </c>
      <c r="T43" s="171">
        <f t="shared" si="16"/>
        <v>6428</v>
      </c>
      <c r="U43" s="171">
        <f t="shared" si="16"/>
        <v>50</v>
      </c>
      <c r="V43" s="171">
        <f t="shared" si="16"/>
        <v>507</v>
      </c>
      <c r="W43" s="171">
        <f t="shared" si="16"/>
        <v>79</v>
      </c>
      <c r="X43" s="171">
        <f t="shared" si="16"/>
        <v>145</v>
      </c>
      <c r="Y43" s="171">
        <f t="shared" si="16"/>
        <v>1181</v>
      </c>
      <c r="Z43" s="171">
        <f t="shared" si="16"/>
        <v>9340</v>
      </c>
      <c r="AA43" s="171">
        <f t="shared" si="16"/>
        <v>39</v>
      </c>
      <c r="AB43" s="171">
        <f t="shared" si="16"/>
        <v>1008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</row>
    <row r="44" spans="1:28" s="103" customFormat="1" ht="16.5" customHeight="1">
      <c r="A44" s="146"/>
      <c r="B44" s="142" t="s">
        <v>132</v>
      </c>
      <c r="C44" s="157">
        <f aca="true" t="shared" si="17" ref="C44:D48">SUM(E44,G44)</f>
        <v>1270</v>
      </c>
      <c r="D44" s="157">
        <f t="shared" si="17"/>
        <v>9644</v>
      </c>
      <c r="E44" s="157">
        <f>SUM('28'!E44,'30'!E44)</f>
        <v>4</v>
      </c>
      <c r="F44" s="157">
        <f>SUM('28'!F44,'30'!F44)</f>
        <v>13</v>
      </c>
      <c r="G44" s="157">
        <f aca="true" t="shared" si="18" ref="G44:H48">SUM(I44,K44,M44,O44,Q44,S44,U44,W44,Y44,AA44)</f>
        <v>1266</v>
      </c>
      <c r="H44" s="157">
        <f t="shared" si="18"/>
        <v>9631</v>
      </c>
      <c r="I44" s="141" t="s">
        <v>308</v>
      </c>
      <c r="J44" s="141" t="s">
        <v>308</v>
      </c>
      <c r="K44" s="157">
        <f>SUM('28'!K44,'30'!K44)</f>
        <v>235</v>
      </c>
      <c r="L44" s="157">
        <f>SUM('28'!L44,'30'!L44)</f>
        <v>1433</v>
      </c>
      <c r="M44" s="157">
        <f>SUM('28'!M44,'30'!M44)</f>
        <v>189</v>
      </c>
      <c r="N44" s="157">
        <f>SUM('28'!N44,'30'!N44)</f>
        <v>2346</v>
      </c>
      <c r="O44" s="157">
        <f>SUM('28'!O44,'30'!O44)</f>
        <v>3</v>
      </c>
      <c r="P44" s="157">
        <f>SUM('28'!P44,'30'!P44)</f>
        <v>31</v>
      </c>
      <c r="Q44" s="157">
        <f>SUM('28'!Q44,'30'!Q44)</f>
        <v>32</v>
      </c>
      <c r="R44" s="157">
        <f>SUM('28'!R44,'30'!R44)</f>
        <v>399</v>
      </c>
      <c r="S44" s="157">
        <f>SUM('28'!S44,'30'!S44)</f>
        <v>361</v>
      </c>
      <c r="T44" s="157">
        <f>SUM('28'!T44,'30'!T44)</f>
        <v>2313</v>
      </c>
      <c r="U44" s="157">
        <f>SUM('28'!U44,'30'!U44)</f>
        <v>14</v>
      </c>
      <c r="V44" s="157">
        <f>SUM('28'!V44,'30'!V44)</f>
        <v>144</v>
      </c>
      <c r="W44" s="157">
        <f>SUM('28'!W44,'30'!W44)</f>
        <v>30</v>
      </c>
      <c r="X44" s="157">
        <f>SUM('28'!X44,'30'!X44)</f>
        <v>55</v>
      </c>
      <c r="Y44" s="157">
        <f>SUM('28'!Y44,'30'!Y44)</f>
        <v>389</v>
      </c>
      <c r="Z44" s="157">
        <f>SUM('28'!Z44,'30'!Z44)</f>
        <v>2517</v>
      </c>
      <c r="AA44" s="157">
        <f>SUM('28'!AA44,'30'!AA44)</f>
        <v>13</v>
      </c>
      <c r="AB44" s="157">
        <f>SUM('28'!AB44,'30'!AB44)</f>
        <v>393</v>
      </c>
    </row>
    <row r="45" spans="1:28" s="103" customFormat="1" ht="16.5" customHeight="1">
      <c r="A45" s="146"/>
      <c r="B45" s="142" t="s">
        <v>133</v>
      </c>
      <c r="C45" s="157">
        <f t="shared" si="17"/>
        <v>903</v>
      </c>
      <c r="D45" s="157">
        <f t="shared" si="17"/>
        <v>5109</v>
      </c>
      <c r="E45" s="157">
        <f>SUM('28'!E45,'30'!E45)</f>
        <v>5</v>
      </c>
      <c r="F45" s="157">
        <f>SUM('28'!F45,'30'!F45)</f>
        <v>27</v>
      </c>
      <c r="G45" s="157">
        <f t="shared" si="18"/>
        <v>898</v>
      </c>
      <c r="H45" s="157">
        <f t="shared" si="18"/>
        <v>5082</v>
      </c>
      <c r="I45" s="157">
        <f>SUM('28'!I45,'30'!I45)</f>
        <v>1</v>
      </c>
      <c r="J45" s="157">
        <f>SUM('28'!J45,'30'!J45)</f>
        <v>5</v>
      </c>
      <c r="K45" s="157">
        <f>SUM('28'!K45,'30'!K45)</f>
        <v>99</v>
      </c>
      <c r="L45" s="157">
        <f>SUM('28'!L45,'30'!L45)</f>
        <v>391</v>
      </c>
      <c r="M45" s="157">
        <f>SUM('28'!M45,'30'!M45)</f>
        <v>363</v>
      </c>
      <c r="N45" s="157">
        <f>SUM('28'!N45,'30'!N45)</f>
        <v>2070</v>
      </c>
      <c r="O45" s="157">
        <f>SUM('28'!O45,'30'!O45)</f>
        <v>1</v>
      </c>
      <c r="P45" s="157">
        <f>SUM('28'!P45,'30'!P45)</f>
        <v>8</v>
      </c>
      <c r="Q45" s="157">
        <f>SUM('28'!Q45,'30'!Q45)</f>
        <v>21</v>
      </c>
      <c r="R45" s="157">
        <f>SUM('28'!R45,'30'!R45)</f>
        <v>234</v>
      </c>
      <c r="S45" s="157">
        <f>SUM('28'!S45,'30'!S45)</f>
        <v>197</v>
      </c>
      <c r="T45" s="157">
        <f>SUM('28'!T45,'30'!T45)</f>
        <v>957</v>
      </c>
      <c r="U45" s="157">
        <f>SUM('28'!U45,'30'!U45)</f>
        <v>6</v>
      </c>
      <c r="V45" s="157">
        <f>SUM('28'!V45,'30'!V45)</f>
        <v>54</v>
      </c>
      <c r="W45" s="157">
        <f>SUM('28'!W45,'30'!W45)</f>
        <v>18</v>
      </c>
      <c r="X45" s="157">
        <f>SUM('28'!X45,'30'!X45)</f>
        <v>29</v>
      </c>
      <c r="Y45" s="157">
        <f>SUM('28'!Y45,'30'!Y45)</f>
        <v>185</v>
      </c>
      <c r="Z45" s="157">
        <f>SUM('28'!Z45,'30'!Z45)</f>
        <v>1235</v>
      </c>
      <c r="AA45" s="157">
        <f>SUM('28'!AA45,'30'!AA45)</f>
        <v>7</v>
      </c>
      <c r="AB45" s="157">
        <f>SUM('28'!AB45,'30'!AB45)</f>
        <v>99</v>
      </c>
    </row>
    <row r="46" spans="1:28" s="103" customFormat="1" ht="16.5" customHeight="1">
      <c r="A46" s="146"/>
      <c r="B46" s="142" t="s">
        <v>134</v>
      </c>
      <c r="C46" s="157">
        <f t="shared" si="17"/>
        <v>760</v>
      </c>
      <c r="D46" s="157">
        <f t="shared" si="17"/>
        <v>4143</v>
      </c>
      <c r="E46" s="157">
        <f>SUM('28'!E46,'30'!E46)</f>
        <v>4</v>
      </c>
      <c r="F46" s="157">
        <f>SUM('28'!F46,'30'!F46)</f>
        <v>40</v>
      </c>
      <c r="G46" s="157">
        <f t="shared" si="18"/>
        <v>756</v>
      </c>
      <c r="H46" s="157">
        <f t="shared" si="18"/>
        <v>4103</v>
      </c>
      <c r="I46" s="141" t="s">
        <v>308</v>
      </c>
      <c r="J46" s="141" t="s">
        <v>308</v>
      </c>
      <c r="K46" s="157">
        <f>SUM('28'!K46,'30'!K46)</f>
        <v>74</v>
      </c>
      <c r="L46" s="157">
        <f>SUM('28'!L46,'30'!L46)</f>
        <v>480</v>
      </c>
      <c r="M46" s="157">
        <f>SUM('28'!M46,'30'!M46)</f>
        <v>307</v>
      </c>
      <c r="N46" s="157">
        <f>SUM('28'!N46,'30'!N46)</f>
        <v>1723</v>
      </c>
      <c r="O46" s="157">
        <f>SUM('28'!O46,'30'!O46)</f>
        <v>1</v>
      </c>
      <c r="P46" s="157">
        <f>SUM('28'!P46,'30'!P46)</f>
        <v>3</v>
      </c>
      <c r="Q46" s="157">
        <f>SUM('28'!Q46,'30'!Q46)</f>
        <v>13</v>
      </c>
      <c r="R46" s="157">
        <f>SUM('28'!R46,'30'!R46)</f>
        <v>179</v>
      </c>
      <c r="S46" s="157">
        <f>SUM('28'!S46,'30'!S46)</f>
        <v>203</v>
      </c>
      <c r="T46" s="157">
        <f>SUM('28'!T46,'30'!T46)</f>
        <v>893</v>
      </c>
      <c r="U46" s="157">
        <f>SUM('28'!U46,'30'!U46)</f>
        <v>5</v>
      </c>
      <c r="V46" s="157">
        <f>SUM('28'!V46,'30'!V46)</f>
        <v>37</v>
      </c>
      <c r="W46" s="157">
        <f>SUM('28'!W46,'30'!W46)</f>
        <v>9</v>
      </c>
      <c r="X46" s="157">
        <f>SUM('28'!X46,'30'!X46)</f>
        <v>17</v>
      </c>
      <c r="Y46" s="157">
        <f>SUM('28'!Y46,'30'!Y46)</f>
        <v>139</v>
      </c>
      <c r="Z46" s="157">
        <f>SUM('28'!Z46,'30'!Z46)</f>
        <v>713</v>
      </c>
      <c r="AA46" s="157">
        <f>SUM('28'!AA46,'30'!AA46)</f>
        <v>5</v>
      </c>
      <c r="AB46" s="157">
        <f>SUM('28'!AB46,'30'!AB46)</f>
        <v>58</v>
      </c>
    </row>
    <row r="47" spans="1:28" s="103" customFormat="1" ht="16.5" customHeight="1">
      <c r="A47" s="146"/>
      <c r="B47" s="142" t="s">
        <v>135</v>
      </c>
      <c r="C47" s="157">
        <f t="shared" si="17"/>
        <v>629</v>
      </c>
      <c r="D47" s="157">
        <f t="shared" si="17"/>
        <v>5957</v>
      </c>
      <c r="E47" s="157">
        <f>SUM('28'!E47,'30'!E47)</f>
        <v>2</v>
      </c>
      <c r="F47" s="157">
        <f>SUM('28'!F47,'30'!F47)</f>
        <v>17</v>
      </c>
      <c r="G47" s="157">
        <f t="shared" si="18"/>
        <v>627</v>
      </c>
      <c r="H47" s="157">
        <f t="shared" si="18"/>
        <v>5940</v>
      </c>
      <c r="I47" s="157">
        <f>SUM('28'!I47,'30'!I47)</f>
        <v>2</v>
      </c>
      <c r="J47" s="157">
        <f>SUM('28'!J47,'30'!J47)</f>
        <v>11</v>
      </c>
      <c r="K47" s="157">
        <f>SUM('28'!K47,'30'!K47)</f>
        <v>74</v>
      </c>
      <c r="L47" s="157">
        <f>SUM('28'!L47,'30'!L47)</f>
        <v>366</v>
      </c>
      <c r="M47" s="157">
        <f>SUM('28'!M47,'30'!M47)</f>
        <v>204</v>
      </c>
      <c r="N47" s="157">
        <f>SUM('28'!N47,'30'!N47)</f>
        <v>2866</v>
      </c>
      <c r="O47" s="157">
        <f>SUM('28'!O47,'30'!O47)</f>
        <v>3</v>
      </c>
      <c r="P47" s="157">
        <f>SUM('28'!P47,'30'!P47)</f>
        <v>13</v>
      </c>
      <c r="Q47" s="157">
        <f>SUM('28'!Q47,'30'!Q47)</f>
        <v>16</v>
      </c>
      <c r="R47" s="157">
        <f>SUM('28'!R47,'30'!R47)</f>
        <v>165</v>
      </c>
      <c r="S47" s="157">
        <f>SUM('28'!S47,'30'!S47)</f>
        <v>148</v>
      </c>
      <c r="T47" s="157">
        <f>SUM('28'!T47,'30'!T47)</f>
        <v>705</v>
      </c>
      <c r="U47" s="157">
        <f>SUM('28'!U47,'30'!U47)</f>
        <v>9</v>
      </c>
      <c r="V47" s="157">
        <f>SUM('28'!V47,'30'!V47)</f>
        <v>129</v>
      </c>
      <c r="W47" s="157">
        <f>SUM('28'!W47,'30'!W47)</f>
        <v>6</v>
      </c>
      <c r="X47" s="157">
        <f>SUM('28'!X47,'30'!X47)</f>
        <v>11</v>
      </c>
      <c r="Y47" s="157">
        <f>SUM('28'!Y47,'30'!Y47)</f>
        <v>159</v>
      </c>
      <c r="Z47" s="157">
        <f>SUM('28'!Z47,'30'!Z47)</f>
        <v>1554</v>
      </c>
      <c r="AA47" s="157">
        <f>SUM('28'!AA47,'30'!AA47)</f>
        <v>6</v>
      </c>
      <c r="AB47" s="157">
        <f>SUM('28'!AB47,'30'!AB47)</f>
        <v>120</v>
      </c>
    </row>
    <row r="48" spans="1:28" s="103" customFormat="1" ht="16.5" customHeight="1">
      <c r="A48" s="146"/>
      <c r="B48" s="142" t="s">
        <v>136</v>
      </c>
      <c r="C48" s="157">
        <f t="shared" si="17"/>
        <v>1068</v>
      </c>
      <c r="D48" s="157">
        <f t="shared" si="17"/>
        <v>7311</v>
      </c>
      <c r="E48" s="157">
        <f>SUM('28'!E48,'30'!E48)</f>
        <v>5</v>
      </c>
      <c r="F48" s="157">
        <f>SUM('28'!F48,'30'!F48)</f>
        <v>29</v>
      </c>
      <c r="G48" s="157">
        <f t="shared" si="18"/>
        <v>1063</v>
      </c>
      <c r="H48" s="157">
        <f t="shared" si="18"/>
        <v>7282</v>
      </c>
      <c r="I48" s="141" t="s">
        <v>308</v>
      </c>
      <c r="J48" s="141" t="s">
        <v>308</v>
      </c>
      <c r="K48" s="157">
        <f>SUM('28'!K48,'30'!K48)</f>
        <v>230</v>
      </c>
      <c r="L48" s="157">
        <f>SUM('28'!L48,'30'!L48)</f>
        <v>927</v>
      </c>
      <c r="M48" s="157">
        <f>SUM('28'!M48,'30'!M48)</f>
        <v>139</v>
      </c>
      <c r="N48" s="157">
        <f>SUM('28'!N48,'30'!N48)</f>
        <v>773</v>
      </c>
      <c r="O48" s="157">
        <f>SUM('28'!O48,'30'!O48)</f>
        <v>2</v>
      </c>
      <c r="P48" s="157">
        <f>SUM('28'!P48,'30'!P48)</f>
        <v>14</v>
      </c>
      <c r="Q48" s="157">
        <f>SUM('28'!Q48,'30'!Q48)</f>
        <v>23</v>
      </c>
      <c r="R48" s="157">
        <f>SUM('28'!R48,'30'!R48)</f>
        <v>173</v>
      </c>
      <c r="S48" s="157">
        <f>SUM('28'!S48,'30'!S48)</f>
        <v>320</v>
      </c>
      <c r="T48" s="157">
        <f>SUM('28'!T48,'30'!T48)</f>
        <v>1560</v>
      </c>
      <c r="U48" s="157">
        <f>SUM('28'!U48,'30'!U48)</f>
        <v>16</v>
      </c>
      <c r="V48" s="157">
        <f>SUM('28'!V48,'30'!V48)</f>
        <v>143</v>
      </c>
      <c r="W48" s="157">
        <f>SUM('28'!W48,'30'!W48)</f>
        <v>16</v>
      </c>
      <c r="X48" s="157">
        <f>SUM('28'!X48,'30'!X48)</f>
        <v>33</v>
      </c>
      <c r="Y48" s="157">
        <f>SUM('28'!Y48,'30'!Y48)</f>
        <v>309</v>
      </c>
      <c r="Z48" s="157">
        <f>SUM('28'!Z48,'30'!Z48)</f>
        <v>3321</v>
      </c>
      <c r="AA48" s="157">
        <f>SUM('28'!AA48,'30'!AA48)</f>
        <v>8</v>
      </c>
      <c r="AB48" s="157">
        <f>SUM('28'!AB48,'30'!AB48)</f>
        <v>338</v>
      </c>
    </row>
    <row r="49" spans="1:28" ht="15" customHeight="1">
      <c r="A49" s="16"/>
      <c r="B49" s="1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</row>
    <row r="50" spans="1:228" ht="16.5" customHeight="1">
      <c r="A50" s="260" t="s">
        <v>137</v>
      </c>
      <c r="B50" s="261"/>
      <c r="C50" s="171">
        <f aca="true" t="shared" si="19" ref="C50:AB50">SUM(C51:C54)</f>
        <v>2302</v>
      </c>
      <c r="D50" s="171">
        <f t="shared" si="19"/>
        <v>16517</v>
      </c>
      <c r="E50" s="171">
        <f t="shared" si="19"/>
        <v>17</v>
      </c>
      <c r="F50" s="171">
        <f t="shared" si="19"/>
        <v>157</v>
      </c>
      <c r="G50" s="171">
        <f t="shared" si="19"/>
        <v>2285</v>
      </c>
      <c r="H50" s="171">
        <f t="shared" si="19"/>
        <v>16360</v>
      </c>
      <c r="I50" s="171">
        <f t="shared" si="19"/>
        <v>3</v>
      </c>
      <c r="J50" s="171">
        <f t="shared" si="19"/>
        <v>21</v>
      </c>
      <c r="K50" s="171">
        <f t="shared" si="19"/>
        <v>384</v>
      </c>
      <c r="L50" s="171">
        <f t="shared" si="19"/>
        <v>2262</v>
      </c>
      <c r="M50" s="171">
        <f t="shared" si="19"/>
        <v>352</v>
      </c>
      <c r="N50" s="171">
        <f t="shared" si="19"/>
        <v>5545</v>
      </c>
      <c r="O50" s="171">
        <f t="shared" si="19"/>
        <v>6</v>
      </c>
      <c r="P50" s="171">
        <f t="shared" si="19"/>
        <v>257</v>
      </c>
      <c r="Q50" s="171">
        <f t="shared" si="19"/>
        <v>67</v>
      </c>
      <c r="R50" s="171">
        <f t="shared" si="19"/>
        <v>649</v>
      </c>
      <c r="S50" s="171">
        <f t="shared" si="19"/>
        <v>720</v>
      </c>
      <c r="T50" s="171">
        <f t="shared" si="19"/>
        <v>2780</v>
      </c>
      <c r="U50" s="171">
        <f t="shared" si="19"/>
        <v>17</v>
      </c>
      <c r="V50" s="171">
        <f t="shared" si="19"/>
        <v>194</v>
      </c>
      <c r="W50" s="171">
        <f t="shared" si="19"/>
        <v>10</v>
      </c>
      <c r="X50" s="171">
        <f t="shared" si="19"/>
        <v>33</v>
      </c>
      <c r="Y50" s="171">
        <f t="shared" si="19"/>
        <v>691</v>
      </c>
      <c r="Z50" s="171">
        <f t="shared" si="19"/>
        <v>4158</v>
      </c>
      <c r="AA50" s="171">
        <f t="shared" si="19"/>
        <v>35</v>
      </c>
      <c r="AB50" s="171">
        <f t="shared" si="19"/>
        <v>461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</row>
    <row r="51" spans="1:28" s="103" customFormat="1" ht="16.5" customHeight="1">
      <c r="A51" s="143"/>
      <c r="B51" s="142" t="s">
        <v>138</v>
      </c>
      <c r="C51" s="157">
        <f aca="true" t="shared" si="20" ref="C51:D54">SUM(E51,G51)</f>
        <v>613</v>
      </c>
      <c r="D51" s="157">
        <f t="shared" si="20"/>
        <v>3212</v>
      </c>
      <c r="E51" s="157">
        <f>SUM('28'!E51,'30'!E51)</f>
        <v>5</v>
      </c>
      <c r="F51" s="157">
        <f>SUM('28'!F51,'30'!F51)</f>
        <v>55</v>
      </c>
      <c r="G51" s="157">
        <f aca="true" t="shared" si="21" ref="G51:H54">SUM(I51,K51,M51,O51,Q51,S51,U51,W51,Y51,AA51)</f>
        <v>608</v>
      </c>
      <c r="H51" s="157">
        <f t="shared" si="21"/>
        <v>3157</v>
      </c>
      <c r="I51" s="141" t="s">
        <v>308</v>
      </c>
      <c r="J51" s="141" t="s">
        <v>308</v>
      </c>
      <c r="K51" s="157">
        <f>SUM('28'!K51,'30'!K51)</f>
        <v>93</v>
      </c>
      <c r="L51" s="157">
        <f>SUM('28'!L51,'30'!L51)</f>
        <v>403</v>
      </c>
      <c r="M51" s="157">
        <f>SUM('28'!M51,'30'!M51)</f>
        <v>51</v>
      </c>
      <c r="N51" s="157">
        <f>SUM('28'!N51,'30'!N51)</f>
        <v>666</v>
      </c>
      <c r="O51" s="157">
        <f>SUM('28'!O51,'30'!O51)</f>
        <v>1</v>
      </c>
      <c r="P51" s="157">
        <f>SUM('28'!P51,'30'!P51)</f>
        <v>6</v>
      </c>
      <c r="Q51" s="157">
        <f>SUM('28'!Q51,'30'!Q51)</f>
        <v>23</v>
      </c>
      <c r="R51" s="157">
        <f>SUM('28'!R51,'30'!R51)</f>
        <v>214</v>
      </c>
      <c r="S51" s="157">
        <f>SUM('28'!S51,'30'!S51)</f>
        <v>222</v>
      </c>
      <c r="T51" s="157">
        <f>SUM('28'!T51,'30'!T51)</f>
        <v>790</v>
      </c>
      <c r="U51" s="157">
        <f>SUM('28'!U51,'30'!U51)</f>
        <v>5</v>
      </c>
      <c r="V51" s="157">
        <f>SUM('28'!V51,'30'!V51)</f>
        <v>72</v>
      </c>
      <c r="W51" s="141" t="s">
        <v>308</v>
      </c>
      <c r="X51" s="141" t="s">
        <v>308</v>
      </c>
      <c r="Y51" s="157">
        <f>SUM('28'!Y51,'30'!Y51)</f>
        <v>203</v>
      </c>
      <c r="Z51" s="157">
        <f>SUM('28'!Z51,'30'!Z51)</f>
        <v>885</v>
      </c>
      <c r="AA51" s="157">
        <f>SUM('28'!AA51,'30'!AA51)</f>
        <v>10</v>
      </c>
      <c r="AB51" s="157">
        <f>SUM('28'!AB51,'30'!AB51)</f>
        <v>121</v>
      </c>
    </row>
    <row r="52" spans="1:28" s="103" customFormat="1" ht="16.5" customHeight="1">
      <c r="A52" s="143"/>
      <c r="B52" s="142" t="s">
        <v>139</v>
      </c>
      <c r="C52" s="157">
        <f t="shared" si="20"/>
        <v>319</v>
      </c>
      <c r="D52" s="157">
        <f t="shared" si="20"/>
        <v>2678</v>
      </c>
      <c r="E52" s="157">
        <f>SUM('28'!E52,'30'!E52)</f>
        <v>4</v>
      </c>
      <c r="F52" s="157">
        <f>SUM('28'!F52,'30'!F52)</f>
        <v>40</v>
      </c>
      <c r="G52" s="157">
        <f t="shared" si="21"/>
        <v>315</v>
      </c>
      <c r="H52" s="157">
        <f t="shared" si="21"/>
        <v>2638</v>
      </c>
      <c r="I52" s="157">
        <f>SUM('28'!I52,'30'!I52)</f>
        <v>1</v>
      </c>
      <c r="J52" s="157">
        <f>SUM('28'!J52,'30'!J52)</f>
        <v>15</v>
      </c>
      <c r="K52" s="157">
        <f>SUM('28'!K52,'30'!K52)</f>
        <v>51</v>
      </c>
      <c r="L52" s="157">
        <f>SUM('28'!L52,'30'!L52)</f>
        <v>374</v>
      </c>
      <c r="M52" s="157">
        <f>SUM('28'!M52,'30'!M52)</f>
        <v>58</v>
      </c>
      <c r="N52" s="157">
        <f>SUM('28'!N52,'30'!N52)</f>
        <v>1251</v>
      </c>
      <c r="O52" s="157">
        <f>SUM('28'!O52,'30'!O52)</f>
        <v>1</v>
      </c>
      <c r="P52" s="157">
        <f>SUM('28'!P52,'30'!P52)</f>
        <v>3</v>
      </c>
      <c r="Q52" s="157">
        <f>SUM('28'!Q52,'30'!Q52)</f>
        <v>6</v>
      </c>
      <c r="R52" s="157">
        <f>SUM('28'!R52,'30'!R52)</f>
        <v>61</v>
      </c>
      <c r="S52" s="157">
        <f>SUM('28'!S52,'30'!S52)</f>
        <v>105</v>
      </c>
      <c r="T52" s="157">
        <f>SUM('28'!T52,'30'!T52)</f>
        <v>353</v>
      </c>
      <c r="U52" s="157">
        <f>SUM('28'!U52,'30'!U52)</f>
        <v>4</v>
      </c>
      <c r="V52" s="157">
        <f>SUM('28'!V52,'30'!V52)</f>
        <v>24</v>
      </c>
      <c r="W52" s="157">
        <f>SUM('28'!W52,'30'!W52)</f>
        <v>1</v>
      </c>
      <c r="X52" s="157">
        <f>SUM('28'!X52,'30'!X52)</f>
        <v>2</v>
      </c>
      <c r="Y52" s="157">
        <f>SUM('28'!Y52,'30'!Y52)</f>
        <v>82</v>
      </c>
      <c r="Z52" s="157">
        <f>SUM('28'!Z52,'30'!Z52)</f>
        <v>463</v>
      </c>
      <c r="AA52" s="157">
        <f>SUM('28'!AA52,'30'!AA52)</f>
        <v>6</v>
      </c>
      <c r="AB52" s="157">
        <f>SUM('28'!AB52,'30'!AB52)</f>
        <v>92</v>
      </c>
    </row>
    <row r="53" spans="1:28" s="103" customFormat="1" ht="16.5" customHeight="1">
      <c r="A53" s="143"/>
      <c r="B53" s="142" t="s">
        <v>140</v>
      </c>
      <c r="C53" s="157">
        <f t="shared" si="20"/>
        <v>951</v>
      </c>
      <c r="D53" s="157">
        <f t="shared" si="20"/>
        <v>7609</v>
      </c>
      <c r="E53" s="157">
        <f>SUM('28'!E53,'30'!E53)</f>
        <v>5</v>
      </c>
      <c r="F53" s="157">
        <f>SUM('28'!F53,'30'!F53)</f>
        <v>42</v>
      </c>
      <c r="G53" s="157">
        <f t="shared" si="21"/>
        <v>946</v>
      </c>
      <c r="H53" s="157">
        <f t="shared" si="21"/>
        <v>7567</v>
      </c>
      <c r="I53" s="157">
        <f>SUM('28'!I53,'30'!I53)</f>
        <v>2</v>
      </c>
      <c r="J53" s="157">
        <f>SUM('28'!J53,'30'!J53)</f>
        <v>6</v>
      </c>
      <c r="K53" s="157">
        <f>SUM('28'!K53,'30'!K53)</f>
        <v>182</v>
      </c>
      <c r="L53" s="157">
        <f>SUM('28'!L53,'30'!L53)</f>
        <v>1099</v>
      </c>
      <c r="M53" s="157">
        <f>SUM('28'!M53,'30'!M53)</f>
        <v>142</v>
      </c>
      <c r="N53" s="157">
        <f>SUM('28'!N53,'30'!N53)</f>
        <v>2699</v>
      </c>
      <c r="O53" s="157">
        <f>SUM('28'!O53,'30'!O53)</f>
        <v>3</v>
      </c>
      <c r="P53" s="157">
        <f>SUM('28'!P53,'30'!P53)</f>
        <v>247</v>
      </c>
      <c r="Q53" s="157">
        <f>SUM('28'!Q53,'30'!Q53)</f>
        <v>29</v>
      </c>
      <c r="R53" s="157">
        <f>SUM('28'!R53,'30'!R53)</f>
        <v>236</v>
      </c>
      <c r="S53" s="157">
        <f>SUM('28'!S53,'30'!S53)</f>
        <v>278</v>
      </c>
      <c r="T53" s="157">
        <f>SUM('28'!T53,'30'!T53)</f>
        <v>1074</v>
      </c>
      <c r="U53" s="157">
        <f>SUM('28'!U53,'30'!U53)</f>
        <v>5</v>
      </c>
      <c r="V53" s="157">
        <f>SUM('28'!V53,'30'!V53)</f>
        <v>75</v>
      </c>
      <c r="W53" s="157">
        <f>SUM('28'!W53,'30'!W53)</f>
        <v>7</v>
      </c>
      <c r="X53" s="157">
        <f>SUM('28'!X53,'30'!X53)</f>
        <v>17</v>
      </c>
      <c r="Y53" s="157">
        <f>SUM('28'!Y53,'30'!Y53)</f>
        <v>286</v>
      </c>
      <c r="Z53" s="157">
        <f>SUM('28'!Z53,'30'!Z53)</f>
        <v>1952</v>
      </c>
      <c r="AA53" s="157">
        <f>SUM('28'!AA53,'30'!AA53)</f>
        <v>12</v>
      </c>
      <c r="AB53" s="157">
        <f>SUM('28'!AB53,'30'!AB53)</f>
        <v>162</v>
      </c>
    </row>
    <row r="54" spans="1:28" s="103" customFormat="1" ht="16.5" customHeight="1">
      <c r="A54" s="143"/>
      <c r="B54" s="142" t="s">
        <v>141</v>
      </c>
      <c r="C54" s="157">
        <f t="shared" si="20"/>
        <v>419</v>
      </c>
      <c r="D54" s="157">
        <f t="shared" si="20"/>
        <v>3018</v>
      </c>
      <c r="E54" s="157">
        <f>SUM('28'!E54,'30'!E54)</f>
        <v>3</v>
      </c>
      <c r="F54" s="157">
        <f>SUM('28'!F54,'30'!F54)</f>
        <v>20</v>
      </c>
      <c r="G54" s="157">
        <f t="shared" si="21"/>
        <v>416</v>
      </c>
      <c r="H54" s="157">
        <f t="shared" si="21"/>
        <v>2998</v>
      </c>
      <c r="I54" s="141" t="s">
        <v>308</v>
      </c>
      <c r="J54" s="141" t="s">
        <v>308</v>
      </c>
      <c r="K54" s="157">
        <f>SUM('28'!K54,'30'!K54)</f>
        <v>58</v>
      </c>
      <c r="L54" s="157">
        <f>SUM('28'!L54,'30'!L54)</f>
        <v>386</v>
      </c>
      <c r="M54" s="157">
        <f>SUM('28'!M54,'30'!M54)</f>
        <v>101</v>
      </c>
      <c r="N54" s="157">
        <f>SUM('28'!N54,'30'!N54)</f>
        <v>929</v>
      </c>
      <c r="O54" s="157">
        <f>SUM('28'!O54,'30'!O54)</f>
        <v>1</v>
      </c>
      <c r="P54" s="157">
        <f>SUM('28'!P54,'30'!P54)</f>
        <v>1</v>
      </c>
      <c r="Q54" s="157">
        <f>SUM('28'!Q54,'30'!Q54)</f>
        <v>9</v>
      </c>
      <c r="R54" s="157">
        <f>SUM('28'!R54,'30'!R54)</f>
        <v>138</v>
      </c>
      <c r="S54" s="157">
        <f>SUM('28'!S54,'30'!S54)</f>
        <v>115</v>
      </c>
      <c r="T54" s="157">
        <f>SUM('28'!T54,'30'!T54)</f>
        <v>563</v>
      </c>
      <c r="U54" s="157">
        <f>SUM('28'!U54,'30'!U54)</f>
        <v>3</v>
      </c>
      <c r="V54" s="157">
        <f>SUM('28'!V54,'30'!V54)</f>
        <v>23</v>
      </c>
      <c r="W54" s="157">
        <f>SUM('28'!W54,'30'!W54)</f>
        <v>2</v>
      </c>
      <c r="X54" s="157">
        <f>SUM('28'!X54,'30'!X54)</f>
        <v>14</v>
      </c>
      <c r="Y54" s="157">
        <f>SUM('28'!Y54,'30'!Y54)</f>
        <v>120</v>
      </c>
      <c r="Z54" s="157">
        <f>SUM('28'!Z54,'30'!Z54)</f>
        <v>858</v>
      </c>
      <c r="AA54" s="157">
        <f>SUM('28'!AA54,'30'!AA54)</f>
        <v>7</v>
      </c>
      <c r="AB54" s="157">
        <f>SUM('28'!AB54,'30'!AB54)</f>
        <v>86</v>
      </c>
    </row>
    <row r="55" spans="1:28" ht="15" customHeight="1">
      <c r="A55" s="9"/>
      <c r="B55" s="17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:228" ht="16.5" customHeight="1">
      <c r="A56" s="260" t="s">
        <v>142</v>
      </c>
      <c r="B56" s="261"/>
      <c r="C56" s="171">
        <f aca="true" t="shared" si="22" ref="C56:AB56">SUM(C57:C62)</f>
        <v>2174</v>
      </c>
      <c r="D56" s="171">
        <f t="shared" si="22"/>
        <v>12561</v>
      </c>
      <c r="E56" s="171">
        <f t="shared" si="22"/>
        <v>8</v>
      </c>
      <c r="F56" s="171">
        <f t="shared" si="22"/>
        <v>76</v>
      </c>
      <c r="G56" s="171">
        <f t="shared" si="22"/>
        <v>2166</v>
      </c>
      <c r="H56" s="171">
        <f t="shared" si="22"/>
        <v>12485</v>
      </c>
      <c r="I56" s="171">
        <f t="shared" si="22"/>
        <v>6</v>
      </c>
      <c r="J56" s="171">
        <f t="shared" si="22"/>
        <v>43</v>
      </c>
      <c r="K56" s="171">
        <f t="shared" si="22"/>
        <v>275</v>
      </c>
      <c r="L56" s="171">
        <f t="shared" si="22"/>
        <v>1295</v>
      </c>
      <c r="M56" s="171">
        <f t="shared" si="22"/>
        <v>522</v>
      </c>
      <c r="N56" s="171">
        <f t="shared" si="22"/>
        <v>4231</v>
      </c>
      <c r="O56" s="171">
        <f t="shared" si="22"/>
        <v>7</v>
      </c>
      <c r="P56" s="171">
        <f t="shared" si="22"/>
        <v>47</v>
      </c>
      <c r="Q56" s="171">
        <f t="shared" si="22"/>
        <v>56</v>
      </c>
      <c r="R56" s="171">
        <f t="shared" si="22"/>
        <v>657</v>
      </c>
      <c r="S56" s="171">
        <f t="shared" si="22"/>
        <v>656</v>
      </c>
      <c r="T56" s="171">
        <f t="shared" si="22"/>
        <v>2551</v>
      </c>
      <c r="U56" s="171">
        <f t="shared" si="22"/>
        <v>29</v>
      </c>
      <c r="V56" s="171">
        <f t="shared" si="22"/>
        <v>202</v>
      </c>
      <c r="W56" s="171">
        <f t="shared" si="22"/>
        <v>5</v>
      </c>
      <c r="X56" s="171">
        <f t="shared" si="22"/>
        <v>10</v>
      </c>
      <c r="Y56" s="171">
        <f t="shared" si="22"/>
        <v>575</v>
      </c>
      <c r="Z56" s="171">
        <f t="shared" si="22"/>
        <v>2993</v>
      </c>
      <c r="AA56" s="171">
        <f t="shared" si="22"/>
        <v>35</v>
      </c>
      <c r="AB56" s="171">
        <f t="shared" si="22"/>
        <v>456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</row>
    <row r="57" spans="1:28" s="103" customFormat="1" ht="16.5" customHeight="1">
      <c r="A57" s="146"/>
      <c r="B57" s="142" t="s">
        <v>143</v>
      </c>
      <c r="C57" s="157">
        <f aca="true" t="shared" si="23" ref="C57:D62">SUM(E57,G57)</f>
        <v>345</v>
      </c>
      <c r="D57" s="157">
        <f t="shared" si="23"/>
        <v>2248</v>
      </c>
      <c r="E57" s="141" t="s">
        <v>308</v>
      </c>
      <c r="F57" s="141" t="s">
        <v>308</v>
      </c>
      <c r="G57" s="157">
        <f aca="true" t="shared" si="24" ref="G57:H62">SUM(I57,K57,M57,O57,Q57,S57,U57,W57,Y57,AA57)</f>
        <v>345</v>
      </c>
      <c r="H57" s="157">
        <f t="shared" si="24"/>
        <v>2248</v>
      </c>
      <c r="I57" s="157">
        <f>SUM('28'!I57,'30'!I57)</f>
        <v>3</v>
      </c>
      <c r="J57" s="157">
        <f>SUM('28'!J57,'30'!J57)</f>
        <v>16</v>
      </c>
      <c r="K57" s="157">
        <f>SUM('28'!K57,'30'!K57)</f>
        <v>36</v>
      </c>
      <c r="L57" s="157">
        <f>SUM('28'!L57,'30'!L57)</f>
        <v>157</v>
      </c>
      <c r="M57" s="157">
        <f>SUM('28'!M57,'30'!M57)</f>
        <v>91</v>
      </c>
      <c r="N57" s="157">
        <f>SUM('28'!N57,'30'!N57)</f>
        <v>848</v>
      </c>
      <c r="O57" s="157">
        <f>SUM('28'!O57,'30'!O57)</f>
        <v>1</v>
      </c>
      <c r="P57" s="157">
        <f>SUM('28'!P57,'30'!P57)</f>
        <v>7</v>
      </c>
      <c r="Q57" s="157">
        <f>SUM('28'!Q57,'30'!Q57)</f>
        <v>7</v>
      </c>
      <c r="R57" s="157">
        <f>SUM('28'!R57,'30'!R57)</f>
        <v>91</v>
      </c>
      <c r="S57" s="157">
        <f>SUM('28'!S57,'30'!S57)</f>
        <v>108</v>
      </c>
      <c r="T57" s="157">
        <f>SUM('28'!T57,'30'!T57)</f>
        <v>485</v>
      </c>
      <c r="U57" s="157">
        <f>SUM('28'!U57,'30'!U57)</f>
        <v>5</v>
      </c>
      <c r="V57" s="157">
        <f>SUM('28'!V57,'30'!V57)</f>
        <v>29</v>
      </c>
      <c r="W57" s="141" t="s">
        <v>308</v>
      </c>
      <c r="X57" s="141" t="s">
        <v>308</v>
      </c>
      <c r="Y57" s="157">
        <f>SUM('28'!Y57,'30'!Y57)</f>
        <v>89</v>
      </c>
      <c r="Z57" s="157">
        <f>SUM('28'!Z57,'30'!Z57)</f>
        <v>546</v>
      </c>
      <c r="AA57" s="157">
        <f>SUM('28'!AA57,'30'!AA57)</f>
        <v>5</v>
      </c>
      <c r="AB57" s="157">
        <f>SUM('28'!AB57,'30'!AB57)</f>
        <v>69</v>
      </c>
    </row>
    <row r="58" spans="1:28" s="103" customFormat="1" ht="16.5" customHeight="1">
      <c r="A58" s="146"/>
      <c r="B58" s="142" t="s">
        <v>144</v>
      </c>
      <c r="C58" s="157">
        <f t="shared" si="23"/>
        <v>350</v>
      </c>
      <c r="D58" s="157">
        <f t="shared" si="23"/>
        <v>1875</v>
      </c>
      <c r="E58" s="141" t="s">
        <v>308</v>
      </c>
      <c r="F58" s="141" t="s">
        <v>308</v>
      </c>
      <c r="G58" s="157">
        <f t="shared" si="24"/>
        <v>350</v>
      </c>
      <c r="H58" s="157">
        <f t="shared" si="24"/>
        <v>1875</v>
      </c>
      <c r="I58" s="157">
        <f>SUM('28'!I58,'30'!I58)</f>
        <v>2</v>
      </c>
      <c r="J58" s="157">
        <f>SUM('28'!J58,'30'!J58)</f>
        <v>12</v>
      </c>
      <c r="K58" s="157">
        <f>SUM('28'!K58,'30'!K58)</f>
        <v>37</v>
      </c>
      <c r="L58" s="157">
        <f>SUM('28'!L58,'30'!L58)</f>
        <v>153</v>
      </c>
      <c r="M58" s="157">
        <f>SUM('28'!M58,'30'!M58)</f>
        <v>105</v>
      </c>
      <c r="N58" s="157">
        <f>SUM('28'!N58,'30'!N58)</f>
        <v>757</v>
      </c>
      <c r="O58" s="157">
        <f>SUM('28'!O58,'30'!O58)</f>
        <v>1</v>
      </c>
      <c r="P58" s="157">
        <f>SUM('28'!P58,'30'!P58)</f>
        <v>7</v>
      </c>
      <c r="Q58" s="157">
        <f>SUM('28'!Q58,'30'!Q58)</f>
        <v>12</v>
      </c>
      <c r="R58" s="157">
        <f>SUM('28'!R58,'30'!R58)</f>
        <v>235</v>
      </c>
      <c r="S58" s="157">
        <f>SUM('28'!S58,'30'!S58)</f>
        <v>98</v>
      </c>
      <c r="T58" s="157">
        <f>SUM('28'!T58,'30'!T58)</f>
        <v>292</v>
      </c>
      <c r="U58" s="157">
        <f>SUM('28'!U58,'30'!U58)</f>
        <v>6</v>
      </c>
      <c r="V58" s="157">
        <f>SUM('28'!V58,'30'!V58)</f>
        <v>31</v>
      </c>
      <c r="W58" s="157">
        <f>SUM('28'!W58,'30'!W58)</f>
        <v>1</v>
      </c>
      <c r="X58" s="157">
        <f>SUM('28'!X58,'30'!X58)</f>
        <v>2</v>
      </c>
      <c r="Y58" s="157">
        <f>SUM('28'!Y58,'30'!Y58)</f>
        <v>84</v>
      </c>
      <c r="Z58" s="157">
        <f>SUM('28'!Z58,'30'!Z58)</f>
        <v>335</v>
      </c>
      <c r="AA58" s="157">
        <f>SUM('28'!AA58,'30'!AA58)</f>
        <v>4</v>
      </c>
      <c r="AB58" s="157">
        <f>SUM('28'!AB58,'30'!AB58)</f>
        <v>51</v>
      </c>
    </row>
    <row r="59" spans="1:28" s="103" customFormat="1" ht="16.5" customHeight="1">
      <c r="A59" s="146"/>
      <c r="B59" s="142" t="s">
        <v>145</v>
      </c>
      <c r="C59" s="157">
        <f t="shared" si="23"/>
        <v>430</v>
      </c>
      <c r="D59" s="157">
        <f t="shared" si="23"/>
        <v>2342</v>
      </c>
      <c r="E59" s="157">
        <f>SUM('28'!E59,'30'!E59)</f>
        <v>5</v>
      </c>
      <c r="F59" s="157">
        <f>SUM('28'!F59,'30'!F59)</f>
        <v>56</v>
      </c>
      <c r="G59" s="157">
        <f t="shared" si="24"/>
        <v>425</v>
      </c>
      <c r="H59" s="157">
        <f t="shared" si="24"/>
        <v>2286</v>
      </c>
      <c r="I59" s="141" t="s">
        <v>308</v>
      </c>
      <c r="J59" s="141" t="s">
        <v>308</v>
      </c>
      <c r="K59" s="157">
        <f>SUM('28'!K59,'30'!K59)</f>
        <v>73</v>
      </c>
      <c r="L59" s="157">
        <f>SUM('28'!L59,'30'!L59)</f>
        <v>405</v>
      </c>
      <c r="M59" s="157">
        <f>SUM('28'!M59,'30'!M59)</f>
        <v>41</v>
      </c>
      <c r="N59" s="157">
        <f>SUM('28'!N59,'30'!N59)</f>
        <v>435</v>
      </c>
      <c r="O59" s="157">
        <f>SUM('28'!O59,'30'!O59)</f>
        <v>1</v>
      </c>
      <c r="P59" s="157">
        <f>SUM('28'!P59,'30'!P59)</f>
        <v>11</v>
      </c>
      <c r="Q59" s="157">
        <f>SUM('28'!Q59,'30'!Q59)</f>
        <v>14</v>
      </c>
      <c r="R59" s="157">
        <f>SUM('28'!R59,'30'!R59)</f>
        <v>119</v>
      </c>
      <c r="S59" s="157">
        <f>SUM('28'!S59,'30'!S59)</f>
        <v>154</v>
      </c>
      <c r="T59" s="157">
        <f>SUM('28'!T59,'30'!T59)</f>
        <v>501</v>
      </c>
      <c r="U59" s="157">
        <f>SUM('28'!U59,'30'!U59)</f>
        <v>3</v>
      </c>
      <c r="V59" s="157">
        <f>SUM('28'!V59,'30'!V59)</f>
        <v>21</v>
      </c>
      <c r="W59" s="157">
        <f>SUM('28'!W59,'30'!W59)</f>
        <v>1</v>
      </c>
      <c r="X59" s="157">
        <f>SUM('28'!X59,'30'!X59)</f>
        <v>1</v>
      </c>
      <c r="Y59" s="157">
        <f>SUM('28'!Y59,'30'!Y59)</f>
        <v>129</v>
      </c>
      <c r="Z59" s="157">
        <f>SUM('28'!Z59,'30'!Z59)</f>
        <v>677</v>
      </c>
      <c r="AA59" s="157">
        <f>SUM('28'!AA59,'30'!AA59)</f>
        <v>9</v>
      </c>
      <c r="AB59" s="157">
        <f>SUM('28'!AB59,'30'!AB59)</f>
        <v>116</v>
      </c>
    </row>
    <row r="60" spans="1:28" s="103" customFormat="1" ht="16.5" customHeight="1">
      <c r="A60" s="146"/>
      <c r="B60" s="142" t="s">
        <v>146</v>
      </c>
      <c r="C60" s="157">
        <f t="shared" si="23"/>
        <v>505</v>
      </c>
      <c r="D60" s="157">
        <f t="shared" si="23"/>
        <v>3354</v>
      </c>
      <c r="E60" s="141" t="s">
        <v>308</v>
      </c>
      <c r="F60" s="141" t="s">
        <v>308</v>
      </c>
      <c r="G60" s="157">
        <f t="shared" si="24"/>
        <v>505</v>
      </c>
      <c r="H60" s="157">
        <f t="shared" si="24"/>
        <v>3354</v>
      </c>
      <c r="I60" s="157">
        <f>SUM('28'!I60,'30'!I60)</f>
        <v>1</v>
      </c>
      <c r="J60" s="157">
        <f>SUM('28'!J60,'30'!J60)</f>
        <v>15</v>
      </c>
      <c r="K60" s="157">
        <f>SUM('28'!K60,'30'!K60)</f>
        <v>45</v>
      </c>
      <c r="L60" s="157">
        <f>SUM('28'!L60,'30'!L60)</f>
        <v>285</v>
      </c>
      <c r="M60" s="157">
        <f>SUM('28'!M60,'30'!M60)</f>
        <v>172</v>
      </c>
      <c r="N60" s="157">
        <f>SUM('28'!N60,'30'!N60)</f>
        <v>1466</v>
      </c>
      <c r="O60" s="157">
        <f>SUM('28'!O60,'30'!O60)</f>
        <v>2</v>
      </c>
      <c r="P60" s="157">
        <f>SUM('28'!P60,'30'!P60)</f>
        <v>9</v>
      </c>
      <c r="Q60" s="157">
        <f>SUM('28'!Q60,'30'!Q60)</f>
        <v>11</v>
      </c>
      <c r="R60" s="157">
        <f>SUM('28'!R60,'30'!R60)</f>
        <v>83</v>
      </c>
      <c r="S60" s="157">
        <f>SUM('28'!S60,'30'!S60)</f>
        <v>153</v>
      </c>
      <c r="T60" s="157">
        <f>SUM('28'!T60,'30'!T60)</f>
        <v>856</v>
      </c>
      <c r="U60" s="157">
        <f>SUM('28'!U60,'30'!U60)</f>
        <v>7</v>
      </c>
      <c r="V60" s="157">
        <f>SUM('28'!V60,'30'!V60)</f>
        <v>48</v>
      </c>
      <c r="W60" s="157">
        <f>SUM('28'!W60,'30'!W60)</f>
        <v>2</v>
      </c>
      <c r="X60" s="157">
        <f>SUM('28'!X60,'30'!X60)</f>
        <v>4</v>
      </c>
      <c r="Y60" s="157">
        <f>SUM('28'!Y60,'30'!Y60)</f>
        <v>105</v>
      </c>
      <c r="Z60" s="157">
        <f>SUM('28'!Z60,'30'!Z60)</f>
        <v>493</v>
      </c>
      <c r="AA60" s="157">
        <f>SUM('28'!AA60,'30'!AA60)</f>
        <v>7</v>
      </c>
      <c r="AB60" s="157">
        <f>SUM('28'!AB60,'30'!AB60)</f>
        <v>95</v>
      </c>
    </row>
    <row r="61" spans="1:28" s="103" customFormat="1" ht="16.5" customHeight="1">
      <c r="A61" s="146"/>
      <c r="B61" s="142" t="s">
        <v>147</v>
      </c>
      <c r="C61" s="157">
        <f t="shared" si="23"/>
        <v>213</v>
      </c>
      <c r="D61" s="157">
        <f t="shared" si="23"/>
        <v>1049</v>
      </c>
      <c r="E61" s="157">
        <f>SUM('28'!E61,'30'!E61)</f>
        <v>2</v>
      </c>
      <c r="F61" s="157">
        <f>SUM('28'!F61,'30'!F61)</f>
        <v>15</v>
      </c>
      <c r="G61" s="157">
        <f t="shared" si="24"/>
        <v>211</v>
      </c>
      <c r="H61" s="157">
        <f t="shared" si="24"/>
        <v>1034</v>
      </c>
      <c r="I61" s="141" t="s">
        <v>308</v>
      </c>
      <c r="J61" s="141" t="s">
        <v>308</v>
      </c>
      <c r="K61" s="157">
        <f>SUM('28'!K61,'30'!K61)</f>
        <v>41</v>
      </c>
      <c r="L61" s="157">
        <f>SUM('28'!L61,'30'!L61)</f>
        <v>108</v>
      </c>
      <c r="M61" s="157">
        <f>SUM('28'!M61,'30'!M61)</f>
        <v>13</v>
      </c>
      <c r="N61" s="157">
        <f>SUM('28'!N61,'30'!N61)</f>
        <v>114</v>
      </c>
      <c r="O61" s="157">
        <f>SUM('28'!O61,'30'!O61)</f>
        <v>1</v>
      </c>
      <c r="P61" s="157">
        <f>SUM('28'!P61,'30'!P61)</f>
        <v>7</v>
      </c>
      <c r="Q61" s="157">
        <f>SUM('28'!Q61,'30'!Q61)</f>
        <v>6</v>
      </c>
      <c r="R61" s="157">
        <f>SUM('28'!R61,'30'!R61)</f>
        <v>55</v>
      </c>
      <c r="S61" s="157">
        <f>SUM('28'!S61,'30'!S61)</f>
        <v>55</v>
      </c>
      <c r="T61" s="157">
        <f>SUM('28'!T61,'30'!T61)</f>
        <v>132</v>
      </c>
      <c r="U61" s="157">
        <f>SUM('28'!U61,'30'!U61)</f>
        <v>4</v>
      </c>
      <c r="V61" s="157">
        <f>SUM('28'!V61,'30'!V61)</f>
        <v>11</v>
      </c>
      <c r="W61" s="141" t="s">
        <v>308</v>
      </c>
      <c r="X61" s="141" t="s">
        <v>308</v>
      </c>
      <c r="Y61" s="157">
        <f>SUM('28'!Y61,'30'!Y61)</f>
        <v>85</v>
      </c>
      <c r="Z61" s="157">
        <f>SUM('28'!Z61,'30'!Z61)</f>
        <v>521</v>
      </c>
      <c r="AA61" s="157">
        <f>SUM('28'!AA61,'30'!AA61)</f>
        <v>6</v>
      </c>
      <c r="AB61" s="157">
        <f>SUM('28'!AB61,'30'!AB61)</f>
        <v>86</v>
      </c>
    </row>
    <row r="62" spans="1:28" s="103" customFormat="1" ht="16.5" customHeight="1">
      <c r="A62" s="146"/>
      <c r="B62" s="142" t="s">
        <v>148</v>
      </c>
      <c r="C62" s="157">
        <f t="shared" si="23"/>
        <v>331</v>
      </c>
      <c r="D62" s="157">
        <f t="shared" si="23"/>
        <v>1693</v>
      </c>
      <c r="E62" s="157">
        <f>SUM('28'!E62,'30'!E62)</f>
        <v>1</v>
      </c>
      <c r="F62" s="157">
        <f>SUM('28'!F62,'30'!F62)</f>
        <v>5</v>
      </c>
      <c r="G62" s="157">
        <f t="shared" si="24"/>
        <v>330</v>
      </c>
      <c r="H62" s="157">
        <f t="shared" si="24"/>
        <v>1688</v>
      </c>
      <c r="I62" s="141" t="s">
        <v>308</v>
      </c>
      <c r="J62" s="141" t="s">
        <v>308</v>
      </c>
      <c r="K62" s="157">
        <f>SUM('28'!K62,'30'!K62)</f>
        <v>43</v>
      </c>
      <c r="L62" s="157">
        <f>SUM('28'!L62,'30'!L62)</f>
        <v>187</v>
      </c>
      <c r="M62" s="157">
        <f>SUM('28'!M62,'30'!M62)</f>
        <v>100</v>
      </c>
      <c r="N62" s="157">
        <f>SUM('28'!N62,'30'!N62)</f>
        <v>611</v>
      </c>
      <c r="O62" s="157">
        <f>SUM('28'!O62,'30'!O62)</f>
        <v>1</v>
      </c>
      <c r="P62" s="157">
        <f>SUM('28'!P62,'30'!P62)</f>
        <v>6</v>
      </c>
      <c r="Q62" s="157">
        <f>SUM('28'!Q62,'30'!Q62)</f>
        <v>6</v>
      </c>
      <c r="R62" s="157">
        <f>SUM('28'!R62,'30'!R62)</f>
        <v>74</v>
      </c>
      <c r="S62" s="157">
        <f>SUM('28'!S62,'30'!S62)</f>
        <v>88</v>
      </c>
      <c r="T62" s="157">
        <f>SUM('28'!T62,'30'!T62)</f>
        <v>285</v>
      </c>
      <c r="U62" s="157">
        <f>SUM('28'!U62,'30'!U62)</f>
        <v>4</v>
      </c>
      <c r="V62" s="157">
        <f>SUM('28'!V62,'30'!V62)</f>
        <v>62</v>
      </c>
      <c r="W62" s="157">
        <f>SUM('28'!W62,'30'!W62)</f>
        <v>1</v>
      </c>
      <c r="X62" s="157">
        <f>SUM('28'!X62,'30'!X62)</f>
        <v>3</v>
      </c>
      <c r="Y62" s="157">
        <f>SUM('28'!Y62,'30'!Y62)</f>
        <v>83</v>
      </c>
      <c r="Z62" s="157">
        <f>SUM('28'!Z62,'30'!Z62)</f>
        <v>421</v>
      </c>
      <c r="AA62" s="157">
        <f>SUM('28'!AA62,'30'!AA62)</f>
        <v>4</v>
      </c>
      <c r="AB62" s="157">
        <f>SUM('28'!AB62,'30'!AB62)</f>
        <v>39</v>
      </c>
    </row>
    <row r="63" spans="1:28" ht="15" customHeight="1">
      <c r="A63" s="16"/>
      <c r="B63" s="17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</row>
    <row r="64" spans="1:228" ht="16.5" customHeight="1">
      <c r="A64" s="260" t="s">
        <v>149</v>
      </c>
      <c r="B64" s="261"/>
      <c r="C64" s="171">
        <f aca="true" t="shared" si="25" ref="C64:AB64">SUM(C65:C68)</f>
        <v>2392</v>
      </c>
      <c r="D64" s="171">
        <f t="shared" si="25"/>
        <v>14741</v>
      </c>
      <c r="E64" s="171">
        <f t="shared" si="25"/>
        <v>31</v>
      </c>
      <c r="F64" s="171">
        <f t="shared" si="25"/>
        <v>390</v>
      </c>
      <c r="G64" s="171">
        <f t="shared" si="25"/>
        <v>2361</v>
      </c>
      <c r="H64" s="171">
        <f t="shared" si="25"/>
        <v>14351</v>
      </c>
      <c r="I64" s="171">
        <f t="shared" si="25"/>
        <v>11</v>
      </c>
      <c r="J64" s="171">
        <f t="shared" si="25"/>
        <v>98</v>
      </c>
      <c r="K64" s="171">
        <f t="shared" si="25"/>
        <v>305</v>
      </c>
      <c r="L64" s="171">
        <f t="shared" si="25"/>
        <v>2274</v>
      </c>
      <c r="M64" s="171">
        <f t="shared" si="25"/>
        <v>183</v>
      </c>
      <c r="N64" s="171">
        <f t="shared" si="25"/>
        <v>2168</v>
      </c>
      <c r="O64" s="171">
        <f t="shared" si="25"/>
        <v>6</v>
      </c>
      <c r="P64" s="171">
        <f t="shared" si="25"/>
        <v>40</v>
      </c>
      <c r="Q64" s="171">
        <f t="shared" si="25"/>
        <v>75</v>
      </c>
      <c r="R64" s="171">
        <f t="shared" si="25"/>
        <v>690</v>
      </c>
      <c r="S64" s="171">
        <f t="shared" si="25"/>
        <v>914</v>
      </c>
      <c r="T64" s="171">
        <f t="shared" si="25"/>
        <v>3250</v>
      </c>
      <c r="U64" s="171">
        <f t="shared" si="25"/>
        <v>31</v>
      </c>
      <c r="V64" s="171">
        <f t="shared" si="25"/>
        <v>342</v>
      </c>
      <c r="W64" s="171">
        <f t="shared" si="25"/>
        <v>14</v>
      </c>
      <c r="X64" s="171">
        <f t="shared" si="25"/>
        <v>34</v>
      </c>
      <c r="Y64" s="171">
        <f t="shared" si="25"/>
        <v>775</v>
      </c>
      <c r="Z64" s="171">
        <f t="shared" si="25"/>
        <v>4775</v>
      </c>
      <c r="AA64" s="171">
        <f t="shared" si="25"/>
        <v>47</v>
      </c>
      <c r="AB64" s="171">
        <f t="shared" si="25"/>
        <v>680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</row>
    <row r="65" spans="1:28" s="103" customFormat="1" ht="16.5" customHeight="1">
      <c r="A65" s="146"/>
      <c r="B65" s="142" t="s">
        <v>150</v>
      </c>
      <c r="C65" s="157">
        <f aca="true" t="shared" si="26" ref="C65:D68">SUM(E65,G65)</f>
        <v>792</v>
      </c>
      <c r="D65" s="157">
        <f t="shared" si="26"/>
        <v>5055</v>
      </c>
      <c r="E65" s="157">
        <f>SUM('28'!E65,'30'!E65)</f>
        <v>9</v>
      </c>
      <c r="F65" s="157">
        <f>SUM('28'!F65,'30'!F65)</f>
        <v>87</v>
      </c>
      <c r="G65" s="157">
        <f aca="true" t="shared" si="27" ref="G65:H68">SUM(I65,K65,M65,O65,Q65,S65,U65,W65,Y65,AA65)</f>
        <v>783</v>
      </c>
      <c r="H65" s="157">
        <f t="shared" si="27"/>
        <v>4968</v>
      </c>
      <c r="I65" s="157">
        <f>SUM('28'!I65,'30'!I65)</f>
        <v>2</v>
      </c>
      <c r="J65" s="157">
        <f>SUM('28'!J65,'30'!J65)</f>
        <v>14</v>
      </c>
      <c r="K65" s="157">
        <f>SUM('28'!K65,'30'!K65)</f>
        <v>86</v>
      </c>
      <c r="L65" s="157">
        <f>SUM('28'!L65,'30'!L65)</f>
        <v>710</v>
      </c>
      <c r="M65" s="157">
        <f>SUM('28'!M65,'30'!M65)</f>
        <v>49</v>
      </c>
      <c r="N65" s="157">
        <f>SUM('28'!N65,'30'!N65)</f>
        <v>535</v>
      </c>
      <c r="O65" s="157">
        <f>SUM('28'!O65,'30'!O65)</f>
        <v>1</v>
      </c>
      <c r="P65" s="157">
        <f>SUM('28'!P65,'30'!P65)</f>
        <v>13</v>
      </c>
      <c r="Q65" s="157">
        <f>SUM('28'!Q65,'30'!Q65)</f>
        <v>31</v>
      </c>
      <c r="R65" s="157">
        <f>SUM('28'!R65,'30'!R65)</f>
        <v>256</v>
      </c>
      <c r="S65" s="157">
        <f>SUM('28'!S65,'30'!S65)</f>
        <v>311</v>
      </c>
      <c r="T65" s="157">
        <f>SUM('28'!T65,'30'!T65)</f>
        <v>1322</v>
      </c>
      <c r="U65" s="157">
        <f>SUM('28'!U65,'30'!U65)</f>
        <v>10</v>
      </c>
      <c r="V65" s="157">
        <f>SUM('28'!V65,'30'!V65)</f>
        <v>59</v>
      </c>
      <c r="W65" s="157">
        <f>SUM('28'!W65,'30'!W65)</f>
        <v>13</v>
      </c>
      <c r="X65" s="157">
        <f>SUM('28'!X65,'30'!X65)</f>
        <v>33</v>
      </c>
      <c r="Y65" s="157">
        <f>SUM('28'!Y65,'30'!Y65)</f>
        <v>265</v>
      </c>
      <c r="Z65" s="157">
        <f>SUM('28'!Z65,'30'!Z65)</f>
        <v>1803</v>
      </c>
      <c r="AA65" s="157">
        <f>SUM('28'!AA65,'30'!AA65)</f>
        <v>15</v>
      </c>
      <c r="AB65" s="157">
        <f>SUM('28'!AB65,'30'!AB65)</f>
        <v>223</v>
      </c>
    </row>
    <row r="66" spans="1:28" s="103" customFormat="1" ht="16.5" customHeight="1">
      <c r="A66" s="146"/>
      <c r="B66" s="142" t="s">
        <v>151</v>
      </c>
      <c r="C66" s="157">
        <f t="shared" si="26"/>
        <v>519</v>
      </c>
      <c r="D66" s="157">
        <f t="shared" si="26"/>
        <v>3080</v>
      </c>
      <c r="E66" s="157">
        <f>SUM('28'!E66,'30'!E66)</f>
        <v>8</v>
      </c>
      <c r="F66" s="157">
        <f>SUM('28'!F66,'30'!F66)</f>
        <v>108</v>
      </c>
      <c r="G66" s="157">
        <f t="shared" si="27"/>
        <v>511</v>
      </c>
      <c r="H66" s="157">
        <f t="shared" si="27"/>
        <v>2972</v>
      </c>
      <c r="I66" s="157">
        <f>SUM('28'!I66,'30'!I66)</f>
        <v>3</v>
      </c>
      <c r="J66" s="157">
        <f>SUM('28'!J66,'30'!J66)</f>
        <v>27</v>
      </c>
      <c r="K66" s="157">
        <f>SUM('28'!K66,'30'!K66)</f>
        <v>70</v>
      </c>
      <c r="L66" s="157">
        <f>SUM('28'!L66,'30'!L66)</f>
        <v>488</v>
      </c>
      <c r="M66" s="157">
        <f>SUM('28'!M66,'30'!M66)</f>
        <v>45</v>
      </c>
      <c r="N66" s="157">
        <f>SUM('28'!N66,'30'!N66)</f>
        <v>716</v>
      </c>
      <c r="O66" s="157">
        <f>SUM('28'!O66,'30'!O66)</f>
        <v>2</v>
      </c>
      <c r="P66" s="157">
        <f>SUM('28'!P66,'30'!P66)</f>
        <v>12</v>
      </c>
      <c r="Q66" s="157">
        <f>SUM('28'!Q66,'30'!Q66)</f>
        <v>13</v>
      </c>
      <c r="R66" s="157">
        <f>SUM('28'!R66,'30'!R66)</f>
        <v>115</v>
      </c>
      <c r="S66" s="157">
        <f>SUM('28'!S66,'30'!S66)</f>
        <v>185</v>
      </c>
      <c r="T66" s="157">
        <f>SUM('28'!T66,'30'!T66)</f>
        <v>555</v>
      </c>
      <c r="U66" s="157">
        <f>SUM('28'!U66,'30'!U66)</f>
        <v>5</v>
      </c>
      <c r="V66" s="157">
        <f>SUM('28'!V66,'30'!V66)</f>
        <v>54</v>
      </c>
      <c r="W66" s="141" t="s">
        <v>308</v>
      </c>
      <c r="X66" s="141" t="s">
        <v>308</v>
      </c>
      <c r="Y66" s="157">
        <f>SUM('28'!Y66,'30'!Y66)</f>
        <v>177</v>
      </c>
      <c r="Z66" s="157">
        <f>SUM('28'!Z66,'30'!Z66)</f>
        <v>866</v>
      </c>
      <c r="AA66" s="157">
        <f>SUM('28'!AA66,'30'!AA66)</f>
        <v>11</v>
      </c>
      <c r="AB66" s="157">
        <f>SUM('28'!AB66,'30'!AB66)</f>
        <v>139</v>
      </c>
    </row>
    <row r="67" spans="1:28" s="103" customFormat="1" ht="16.5" customHeight="1">
      <c r="A67" s="146"/>
      <c r="B67" s="142" t="s">
        <v>152</v>
      </c>
      <c r="C67" s="157">
        <f t="shared" si="26"/>
        <v>786</v>
      </c>
      <c r="D67" s="157">
        <f t="shared" si="26"/>
        <v>4642</v>
      </c>
      <c r="E67" s="157">
        <f>SUM('28'!E67,'30'!E67)</f>
        <v>9</v>
      </c>
      <c r="F67" s="157">
        <f>SUM('28'!F67,'30'!F67)</f>
        <v>139</v>
      </c>
      <c r="G67" s="157">
        <f t="shared" si="27"/>
        <v>777</v>
      </c>
      <c r="H67" s="157">
        <f t="shared" si="27"/>
        <v>4503</v>
      </c>
      <c r="I67" s="157">
        <f>SUM('28'!I67,'30'!I67)</f>
        <v>4</v>
      </c>
      <c r="J67" s="157">
        <f>SUM('28'!J67,'30'!J67)</f>
        <v>48</v>
      </c>
      <c r="K67" s="157">
        <f>SUM('28'!K67,'30'!K67)</f>
        <v>80</v>
      </c>
      <c r="L67" s="157">
        <f>SUM('28'!L67,'30'!L67)</f>
        <v>558</v>
      </c>
      <c r="M67" s="157">
        <f>SUM('28'!M67,'30'!M67)</f>
        <v>63</v>
      </c>
      <c r="N67" s="157">
        <f>SUM('28'!N67,'30'!N67)</f>
        <v>648</v>
      </c>
      <c r="O67" s="157">
        <f>SUM('28'!O67,'30'!O67)</f>
        <v>2</v>
      </c>
      <c r="P67" s="157">
        <f>SUM('28'!P67,'30'!P67)</f>
        <v>14</v>
      </c>
      <c r="Q67" s="157">
        <f>SUM('28'!Q67,'30'!Q67)</f>
        <v>22</v>
      </c>
      <c r="R67" s="157">
        <f>SUM('28'!R67,'30'!R67)</f>
        <v>254</v>
      </c>
      <c r="S67" s="157">
        <f>SUM('28'!S67,'30'!S67)</f>
        <v>334</v>
      </c>
      <c r="T67" s="157">
        <f>SUM('28'!T67,'30'!T67)</f>
        <v>1115</v>
      </c>
      <c r="U67" s="157">
        <f>SUM('28'!U67,'30'!U67)</f>
        <v>12</v>
      </c>
      <c r="V67" s="157">
        <f>SUM('28'!V67,'30'!V67)</f>
        <v>189</v>
      </c>
      <c r="W67" s="157">
        <f>SUM('28'!W67,'30'!W67)</f>
        <v>1</v>
      </c>
      <c r="X67" s="157">
        <f>SUM('28'!X67,'30'!X67)</f>
        <v>1</v>
      </c>
      <c r="Y67" s="157">
        <f>SUM('28'!Y67,'30'!Y67)</f>
        <v>245</v>
      </c>
      <c r="Z67" s="157">
        <f>SUM('28'!Z67,'30'!Z67)</f>
        <v>1456</v>
      </c>
      <c r="AA67" s="157">
        <f>SUM('28'!AA67,'30'!AA67)</f>
        <v>14</v>
      </c>
      <c r="AB67" s="157">
        <f>SUM('28'!AB67,'30'!AB67)</f>
        <v>220</v>
      </c>
    </row>
    <row r="68" spans="1:28" s="103" customFormat="1" ht="16.5" customHeight="1">
      <c r="A68" s="146"/>
      <c r="B68" s="142" t="s">
        <v>153</v>
      </c>
      <c r="C68" s="157">
        <f t="shared" si="26"/>
        <v>295</v>
      </c>
      <c r="D68" s="157">
        <f t="shared" si="26"/>
        <v>1964</v>
      </c>
      <c r="E68" s="157">
        <f>SUM('28'!E68,'30'!E68)</f>
        <v>5</v>
      </c>
      <c r="F68" s="157">
        <f>SUM('28'!F68,'30'!F68)</f>
        <v>56</v>
      </c>
      <c r="G68" s="157">
        <f t="shared" si="27"/>
        <v>290</v>
      </c>
      <c r="H68" s="157">
        <f t="shared" si="27"/>
        <v>1908</v>
      </c>
      <c r="I68" s="157">
        <f>SUM('28'!I68,'30'!I68)</f>
        <v>2</v>
      </c>
      <c r="J68" s="157">
        <f>SUM('28'!J68,'30'!J68)</f>
        <v>9</v>
      </c>
      <c r="K68" s="157">
        <f>SUM('28'!K68,'30'!K68)</f>
        <v>69</v>
      </c>
      <c r="L68" s="157">
        <f>SUM('28'!L68,'30'!L68)</f>
        <v>518</v>
      </c>
      <c r="M68" s="157">
        <f>SUM('28'!M68,'30'!M68)</f>
        <v>26</v>
      </c>
      <c r="N68" s="157">
        <f>SUM('28'!N68,'30'!N68)</f>
        <v>269</v>
      </c>
      <c r="O68" s="157">
        <f>SUM('28'!O68,'30'!O68)</f>
        <v>1</v>
      </c>
      <c r="P68" s="157">
        <f>SUM('28'!P68,'30'!P68)</f>
        <v>1</v>
      </c>
      <c r="Q68" s="157">
        <f>SUM('28'!Q68,'30'!Q68)</f>
        <v>9</v>
      </c>
      <c r="R68" s="157">
        <f>SUM('28'!R68,'30'!R68)</f>
        <v>65</v>
      </c>
      <c r="S68" s="157">
        <f>SUM('28'!S68,'30'!S68)</f>
        <v>84</v>
      </c>
      <c r="T68" s="157">
        <f>SUM('28'!T68,'30'!T68)</f>
        <v>258</v>
      </c>
      <c r="U68" s="157">
        <f>SUM('28'!U68,'30'!U68)</f>
        <v>4</v>
      </c>
      <c r="V68" s="157">
        <f>SUM('28'!V68,'30'!V68)</f>
        <v>40</v>
      </c>
      <c r="W68" s="141" t="s">
        <v>308</v>
      </c>
      <c r="X68" s="141" t="s">
        <v>308</v>
      </c>
      <c r="Y68" s="157">
        <f>SUM('28'!Y68,'30'!Y68)</f>
        <v>88</v>
      </c>
      <c r="Z68" s="157">
        <f>SUM('28'!Z68,'30'!Z68)</f>
        <v>650</v>
      </c>
      <c r="AA68" s="157">
        <f>SUM('28'!AA68,'30'!AA68)</f>
        <v>7</v>
      </c>
      <c r="AB68" s="157">
        <f>SUM('28'!AB68,'30'!AB68)</f>
        <v>98</v>
      </c>
    </row>
    <row r="69" spans="1:28" ht="15" customHeight="1">
      <c r="A69" s="16"/>
      <c r="B69" s="1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</row>
    <row r="70" spans="1:228" s="12" customFormat="1" ht="16.5" customHeight="1">
      <c r="A70" s="260" t="s">
        <v>154</v>
      </c>
      <c r="B70" s="261"/>
      <c r="C70" s="171">
        <f aca="true" t="shared" si="28" ref="C70:AB70">SUM(C71)</f>
        <v>492</v>
      </c>
      <c r="D70" s="171">
        <f t="shared" si="28"/>
        <v>3322</v>
      </c>
      <c r="E70" s="171">
        <f t="shared" si="28"/>
        <v>18</v>
      </c>
      <c r="F70" s="171">
        <f t="shared" si="28"/>
        <v>335</v>
      </c>
      <c r="G70" s="171">
        <f t="shared" si="28"/>
        <v>474</v>
      </c>
      <c r="H70" s="171">
        <f t="shared" si="28"/>
        <v>2987</v>
      </c>
      <c r="I70" s="172" t="s">
        <v>319</v>
      </c>
      <c r="J70" s="172" t="s">
        <v>319</v>
      </c>
      <c r="K70" s="171">
        <f t="shared" si="28"/>
        <v>65</v>
      </c>
      <c r="L70" s="171">
        <f t="shared" si="28"/>
        <v>393</v>
      </c>
      <c r="M70" s="171">
        <f t="shared" si="28"/>
        <v>24</v>
      </c>
      <c r="N70" s="171">
        <f t="shared" si="28"/>
        <v>593</v>
      </c>
      <c r="O70" s="171">
        <f t="shared" si="28"/>
        <v>2</v>
      </c>
      <c r="P70" s="171">
        <f t="shared" si="28"/>
        <v>8</v>
      </c>
      <c r="Q70" s="171">
        <f t="shared" si="28"/>
        <v>14</v>
      </c>
      <c r="R70" s="171">
        <f t="shared" si="28"/>
        <v>119</v>
      </c>
      <c r="S70" s="171">
        <f t="shared" si="28"/>
        <v>184</v>
      </c>
      <c r="T70" s="171">
        <f t="shared" si="28"/>
        <v>634</v>
      </c>
      <c r="U70" s="171">
        <f t="shared" si="28"/>
        <v>5</v>
      </c>
      <c r="V70" s="171">
        <f t="shared" si="28"/>
        <v>39</v>
      </c>
      <c r="W70" s="171">
        <f t="shared" si="28"/>
        <v>2</v>
      </c>
      <c r="X70" s="171">
        <f t="shared" si="28"/>
        <v>3</v>
      </c>
      <c r="Y70" s="171">
        <f t="shared" si="28"/>
        <v>168</v>
      </c>
      <c r="Z70" s="171">
        <f t="shared" si="28"/>
        <v>1065</v>
      </c>
      <c r="AA70" s="171">
        <f t="shared" si="28"/>
        <v>10</v>
      </c>
      <c r="AB70" s="171">
        <f t="shared" si="28"/>
        <v>133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</row>
    <row r="71" spans="1:28" s="103" customFormat="1" ht="16.5" customHeight="1">
      <c r="A71" s="145"/>
      <c r="B71" s="140" t="s">
        <v>155</v>
      </c>
      <c r="C71" s="169">
        <f>SUM(E71,G71)</f>
        <v>492</v>
      </c>
      <c r="D71" s="158">
        <f>SUM(F71,H71)</f>
        <v>3322</v>
      </c>
      <c r="E71" s="158">
        <f>SUM('28'!E71,'30'!E71)</f>
        <v>18</v>
      </c>
      <c r="F71" s="158">
        <f>SUM('28'!F71,'30'!F71)</f>
        <v>335</v>
      </c>
      <c r="G71" s="158">
        <f>SUM(I71,K71,M71,O71,Q71,S71,U71,W71,Y71,AA71)</f>
        <v>474</v>
      </c>
      <c r="H71" s="158">
        <f>SUM(J71,L71,N71,P71,R71,T71,V71,X71,Z71,AB71)</f>
        <v>2987</v>
      </c>
      <c r="I71" s="141" t="s">
        <v>308</v>
      </c>
      <c r="J71" s="141" t="s">
        <v>308</v>
      </c>
      <c r="K71" s="158">
        <f>SUM('28'!K71,'30'!K71)</f>
        <v>65</v>
      </c>
      <c r="L71" s="158">
        <f>SUM('28'!L71,'30'!L71)</f>
        <v>393</v>
      </c>
      <c r="M71" s="158">
        <f>SUM('28'!M71,'30'!M71)</f>
        <v>24</v>
      </c>
      <c r="N71" s="158">
        <f>SUM('28'!N71,'30'!N71)</f>
        <v>593</v>
      </c>
      <c r="O71" s="158">
        <f>SUM('28'!O71,'30'!O71)</f>
        <v>2</v>
      </c>
      <c r="P71" s="158">
        <f>SUM('28'!P71,'30'!P71)</f>
        <v>8</v>
      </c>
      <c r="Q71" s="158">
        <f>SUM('28'!Q71,'30'!Q71)</f>
        <v>14</v>
      </c>
      <c r="R71" s="158">
        <f>SUM('28'!R71,'30'!R71)</f>
        <v>119</v>
      </c>
      <c r="S71" s="158">
        <f>SUM('28'!S71,'30'!S71)</f>
        <v>184</v>
      </c>
      <c r="T71" s="158">
        <f>SUM('28'!T71,'30'!T71)</f>
        <v>634</v>
      </c>
      <c r="U71" s="158">
        <f>SUM('28'!U71,'30'!U71)</f>
        <v>5</v>
      </c>
      <c r="V71" s="158">
        <f>SUM('28'!V71,'30'!V71)</f>
        <v>39</v>
      </c>
      <c r="W71" s="158">
        <f>SUM('28'!W71,'30'!W71)</f>
        <v>2</v>
      </c>
      <c r="X71" s="158">
        <f>SUM('28'!X71,'30'!X71)</f>
        <v>3</v>
      </c>
      <c r="Y71" s="158">
        <f>SUM('28'!Y71,'30'!Y71)</f>
        <v>168</v>
      </c>
      <c r="Z71" s="158">
        <f>SUM('28'!Z71,'30'!Z71)</f>
        <v>1065</v>
      </c>
      <c r="AA71" s="158">
        <f>SUM('28'!AA71,'30'!AA71)</f>
        <v>10</v>
      </c>
      <c r="AB71" s="158">
        <f>SUM('28'!AB71,'30'!AB71)</f>
        <v>133</v>
      </c>
    </row>
    <row r="72" spans="1:10" ht="15" customHeight="1">
      <c r="A72" s="2" t="s">
        <v>174</v>
      </c>
      <c r="D72" s="12"/>
      <c r="E72" s="19"/>
      <c r="F72" s="19"/>
      <c r="G72" s="19"/>
      <c r="H72" s="19"/>
      <c r="I72" s="19"/>
      <c r="J72" s="19"/>
    </row>
    <row r="73" ht="15" customHeight="1">
      <c r="A73" s="2" t="s">
        <v>47</v>
      </c>
    </row>
  </sheetData>
  <sheetProtection/>
  <mergeCells count="61">
    <mergeCell ref="A2:AB2"/>
    <mergeCell ref="P7:P8"/>
    <mergeCell ref="Q7:Q8"/>
    <mergeCell ref="R7:R8"/>
    <mergeCell ref="O7:O8"/>
    <mergeCell ref="K5:L6"/>
    <mergeCell ref="M5:N6"/>
    <mergeCell ref="S5:T6"/>
    <mergeCell ref="U5:V6"/>
    <mergeCell ref="T7:T8"/>
    <mergeCell ref="O5:P6"/>
    <mergeCell ref="Q5:R6"/>
    <mergeCell ref="W5:X6"/>
    <mergeCell ref="A14:B14"/>
    <mergeCell ref="J7:J8"/>
    <mergeCell ref="G5:H6"/>
    <mergeCell ref="I5:J6"/>
    <mergeCell ref="W7:W8"/>
    <mergeCell ref="X7:X8"/>
    <mergeCell ref="U7:U8"/>
    <mergeCell ref="A15:B15"/>
    <mergeCell ref="C5:D6"/>
    <mergeCell ref="E5:F6"/>
    <mergeCell ref="C7:C8"/>
    <mergeCell ref="D7:D8"/>
    <mergeCell ref="A12:B12"/>
    <mergeCell ref="E7:E8"/>
    <mergeCell ref="F7:F8"/>
    <mergeCell ref="A5:B8"/>
    <mergeCell ref="A21:B21"/>
    <mergeCell ref="A27:B27"/>
    <mergeCell ref="A17:B17"/>
    <mergeCell ref="A18:B18"/>
    <mergeCell ref="A19:B19"/>
    <mergeCell ref="A20:B20"/>
    <mergeCell ref="A22:B22"/>
    <mergeCell ref="AB7:AB8"/>
    <mergeCell ref="K7:K8"/>
    <mergeCell ref="L7:L8"/>
    <mergeCell ref="M7:M8"/>
    <mergeCell ref="N7:N8"/>
    <mergeCell ref="Z7:Z8"/>
    <mergeCell ref="AA7:AA8"/>
    <mergeCell ref="Y7:Y8"/>
    <mergeCell ref="V7:V8"/>
    <mergeCell ref="AA5:AB6"/>
    <mergeCell ref="S7:S8"/>
    <mergeCell ref="A24:B24"/>
    <mergeCell ref="G7:G8"/>
    <mergeCell ref="Y5:Z6"/>
    <mergeCell ref="H7:H8"/>
    <mergeCell ref="A16:B16"/>
    <mergeCell ref="A10:B10"/>
    <mergeCell ref="A11:B11"/>
    <mergeCell ref="I7:I8"/>
    <mergeCell ref="A64:B64"/>
    <mergeCell ref="A70:B70"/>
    <mergeCell ref="A33:B33"/>
    <mergeCell ref="A43:B43"/>
    <mergeCell ref="A50:B50"/>
    <mergeCell ref="A56:B5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73"/>
  <sheetViews>
    <sheetView zoomScale="75" zoomScaleNormal="75" zoomScalePageLayoutView="0" workbookViewId="0" topLeftCell="H1">
      <selection activeCell="Z1" sqref="Z1"/>
    </sheetView>
  </sheetViews>
  <sheetFormatPr defaultColWidth="10.59765625" defaultRowHeight="15"/>
  <cols>
    <col min="1" max="1" width="2.59765625" style="63" customWidth="1"/>
    <col min="2" max="3" width="9.59765625" style="63" customWidth="1"/>
    <col min="4" max="4" width="10.69921875" style="63" customWidth="1"/>
    <col min="5" max="7" width="9.59765625" style="63" customWidth="1"/>
    <col min="8" max="8" width="11.19921875" style="63" customWidth="1"/>
    <col min="9" max="13" width="9.59765625" style="63" customWidth="1"/>
    <col min="14" max="14" width="11.19921875" style="63" customWidth="1"/>
    <col min="15" max="16" width="9.8984375" style="63" customWidth="1"/>
    <col min="17" max="19" width="9.59765625" style="63" customWidth="1"/>
    <col min="20" max="20" width="10.5" style="63" customWidth="1"/>
    <col min="21" max="25" width="9.59765625" style="63" customWidth="1"/>
    <col min="26" max="26" width="11.19921875" style="63" customWidth="1"/>
    <col min="27" max="16384" width="10.59765625" style="63" customWidth="1"/>
  </cols>
  <sheetData>
    <row r="1" spans="1:26" s="56" customFormat="1" ht="19.5" customHeight="1">
      <c r="A1" s="104" t="s">
        <v>175</v>
      </c>
      <c r="Z1" s="57" t="s">
        <v>176</v>
      </c>
    </row>
    <row r="2" spans="1:26" ht="19.5" customHeight="1">
      <c r="A2" s="318" t="s">
        <v>178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</row>
    <row r="3" spans="1:26" ht="19.5" customHeight="1">
      <c r="A3" s="295" t="s">
        <v>179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8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15.75" customHeight="1">
      <c r="A5" s="310" t="s">
        <v>180</v>
      </c>
      <c r="B5" s="311"/>
      <c r="C5" s="290" t="s">
        <v>181</v>
      </c>
      <c r="D5" s="291"/>
      <c r="E5" s="290" t="s">
        <v>182</v>
      </c>
      <c r="F5" s="291"/>
      <c r="G5" s="290" t="s">
        <v>183</v>
      </c>
      <c r="H5" s="291"/>
      <c r="I5" s="290" t="s">
        <v>184</v>
      </c>
      <c r="J5" s="291"/>
      <c r="K5" s="290" t="s">
        <v>185</v>
      </c>
      <c r="L5" s="291"/>
      <c r="M5" s="290" t="s">
        <v>186</v>
      </c>
      <c r="N5" s="291"/>
      <c r="O5" s="294" t="s">
        <v>177</v>
      </c>
      <c r="P5" s="291"/>
      <c r="Q5" s="290" t="s">
        <v>187</v>
      </c>
      <c r="R5" s="291"/>
      <c r="S5" s="290" t="s">
        <v>104</v>
      </c>
      <c r="T5" s="291"/>
      <c r="U5" s="290" t="s">
        <v>188</v>
      </c>
      <c r="V5" s="291"/>
      <c r="W5" s="290" t="s">
        <v>189</v>
      </c>
      <c r="X5" s="291"/>
      <c r="Y5" s="290" t="s">
        <v>190</v>
      </c>
      <c r="Z5" s="316"/>
    </row>
    <row r="6" spans="1:26" ht="15.75" customHeight="1">
      <c r="A6" s="312"/>
      <c r="B6" s="313"/>
      <c r="C6" s="292"/>
      <c r="D6" s="293"/>
      <c r="E6" s="292"/>
      <c r="F6" s="293"/>
      <c r="G6" s="292"/>
      <c r="H6" s="293"/>
      <c r="I6" s="292"/>
      <c r="J6" s="293"/>
      <c r="K6" s="292"/>
      <c r="L6" s="293"/>
      <c r="M6" s="292"/>
      <c r="N6" s="293"/>
      <c r="O6" s="292"/>
      <c r="P6" s="293"/>
      <c r="Q6" s="292"/>
      <c r="R6" s="293"/>
      <c r="S6" s="292"/>
      <c r="T6" s="293"/>
      <c r="U6" s="292"/>
      <c r="V6" s="293"/>
      <c r="W6" s="292"/>
      <c r="X6" s="293"/>
      <c r="Y6" s="292"/>
      <c r="Z6" s="317"/>
    </row>
    <row r="7" spans="1:26" ht="15.75" customHeight="1">
      <c r="A7" s="312"/>
      <c r="B7" s="313"/>
      <c r="C7" s="302" t="s">
        <v>171</v>
      </c>
      <c r="D7" s="302" t="s">
        <v>172</v>
      </c>
      <c r="E7" s="302" t="s">
        <v>171</v>
      </c>
      <c r="F7" s="302" t="s">
        <v>172</v>
      </c>
      <c r="G7" s="302" t="s">
        <v>171</v>
      </c>
      <c r="H7" s="302" t="s">
        <v>172</v>
      </c>
      <c r="I7" s="302" t="s">
        <v>171</v>
      </c>
      <c r="J7" s="302" t="s">
        <v>172</v>
      </c>
      <c r="K7" s="302" t="s">
        <v>171</v>
      </c>
      <c r="L7" s="302" t="s">
        <v>172</v>
      </c>
      <c r="M7" s="302" t="s">
        <v>171</v>
      </c>
      <c r="N7" s="302" t="s">
        <v>172</v>
      </c>
      <c r="O7" s="302" t="s">
        <v>171</v>
      </c>
      <c r="P7" s="302" t="s">
        <v>172</v>
      </c>
      <c r="Q7" s="302" t="s">
        <v>171</v>
      </c>
      <c r="R7" s="302" t="s">
        <v>172</v>
      </c>
      <c r="S7" s="302" t="s">
        <v>171</v>
      </c>
      <c r="T7" s="302" t="s">
        <v>172</v>
      </c>
      <c r="U7" s="302" t="s">
        <v>171</v>
      </c>
      <c r="V7" s="302" t="s">
        <v>172</v>
      </c>
      <c r="W7" s="302" t="s">
        <v>171</v>
      </c>
      <c r="X7" s="302" t="s">
        <v>172</v>
      </c>
      <c r="Y7" s="302" t="s">
        <v>171</v>
      </c>
      <c r="Z7" s="298" t="s">
        <v>172</v>
      </c>
    </row>
    <row r="8" spans="1:26" ht="15.75" customHeight="1">
      <c r="A8" s="314"/>
      <c r="B8" s="315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299"/>
    </row>
    <row r="9" spans="1:26" ht="15.75" customHeight="1">
      <c r="A9" s="124"/>
      <c r="B9" s="130"/>
      <c r="C9" s="131"/>
      <c r="D9" s="110" t="s">
        <v>105</v>
      </c>
      <c r="E9" s="131"/>
      <c r="F9" s="110" t="s">
        <v>105</v>
      </c>
      <c r="G9" s="131"/>
      <c r="H9" s="110" t="s">
        <v>105</v>
      </c>
      <c r="I9" s="131"/>
      <c r="J9" s="110" t="s">
        <v>105</v>
      </c>
      <c r="K9" s="131"/>
      <c r="L9" s="110" t="s">
        <v>105</v>
      </c>
      <c r="M9" s="131"/>
      <c r="N9" s="110" t="s">
        <v>105</v>
      </c>
      <c r="O9" s="131"/>
      <c r="P9" s="110" t="s">
        <v>105</v>
      </c>
      <c r="Q9" s="131"/>
      <c r="R9" s="110" t="s">
        <v>105</v>
      </c>
      <c r="S9" s="131"/>
      <c r="T9" s="110" t="s">
        <v>105</v>
      </c>
      <c r="U9" s="131"/>
      <c r="V9" s="110" t="s">
        <v>105</v>
      </c>
      <c r="W9" s="131"/>
      <c r="X9" s="110" t="s">
        <v>105</v>
      </c>
      <c r="Y9" s="131"/>
      <c r="Z9" s="110" t="s">
        <v>105</v>
      </c>
    </row>
    <row r="10" spans="1:26" ht="15.75" customHeight="1">
      <c r="A10" s="304" t="s">
        <v>15</v>
      </c>
      <c r="B10" s="305"/>
      <c r="C10" s="174">
        <f>SUM(E10,G10)</f>
        <v>75709</v>
      </c>
      <c r="D10" s="174">
        <f>SUM(F10,H10)</f>
        <v>584077</v>
      </c>
      <c r="E10" s="175">
        <v>228</v>
      </c>
      <c r="F10" s="175">
        <v>2979</v>
      </c>
      <c r="G10" s="174">
        <f>SUM(I10,K10,M10,O10,Q10,S10,U10,W10,Y10)</f>
        <v>75481</v>
      </c>
      <c r="H10" s="174">
        <f>SUM(J10,L10,N10,P10,R10,T10,V10,X10,Z10)</f>
        <v>581098</v>
      </c>
      <c r="I10" s="175">
        <v>58</v>
      </c>
      <c r="J10" s="175">
        <v>561</v>
      </c>
      <c r="K10" s="175">
        <v>8612</v>
      </c>
      <c r="L10" s="175">
        <v>63080</v>
      </c>
      <c r="M10" s="175">
        <v>12861</v>
      </c>
      <c r="N10" s="175">
        <v>143709</v>
      </c>
      <c r="O10" s="175">
        <v>44</v>
      </c>
      <c r="P10" s="175">
        <v>1905</v>
      </c>
      <c r="Q10" s="175">
        <v>1840</v>
      </c>
      <c r="R10" s="175">
        <v>34381</v>
      </c>
      <c r="S10" s="175">
        <v>29728</v>
      </c>
      <c r="T10" s="175">
        <v>174609</v>
      </c>
      <c r="U10" s="175">
        <v>1301</v>
      </c>
      <c r="V10" s="175">
        <v>18254</v>
      </c>
      <c r="W10" s="175">
        <v>2303</v>
      </c>
      <c r="X10" s="175">
        <v>6054</v>
      </c>
      <c r="Y10" s="175">
        <v>18734</v>
      </c>
      <c r="Z10" s="175">
        <v>138545</v>
      </c>
    </row>
    <row r="11" spans="1:26" ht="15.75" customHeight="1">
      <c r="A11" s="306" t="s">
        <v>314</v>
      </c>
      <c r="B11" s="307"/>
      <c r="C11" s="171">
        <f>SUM(C14)</f>
        <v>69983</v>
      </c>
      <c r="D11" s="171">
        <f>SUM(D14)</f>
        <v>541965</v>
      </c>
      <c r="E11" s="171">
        <f aca="true" t="shared" si="0" ref="E11:Z11">SUM(E14)</f>
        <v>233</v>
      </c>
      <c r="F11" s="171">
        <f t="shared" si="0"/>
        <v>2601</v>
      </c>
      <c r="G11" s="171">
        <f t="shared" si="0"/>
        <v>69750</v>
      </c>
      <c r="H11" s="171">
        <f t="shared" si="0"/>
        <v>539364</v>
      </c>
      <c r="I11" s="171">
        <f t="shared" si="0"/>
        <v>52</v>
      </c>
      <c r="J11" s="171">
        <f t="shared" si="0"/>
        <v>475</v>
      </c>
      <c r="K11" s="171">
        <f t="shared" si="0"/>
        <v>8106</v>
      </c>
      <c r="L11" s="171">
        <f t="shared" si="0"/>
        <v>57678</v>
      </c>
      <c r="M11" s="171">
        <f t="shared" si="0"/>
        <v>10354</v>
      </c>
      <c r="N11" s="171">
        <f t="shared" si="0"/>
        <v>117557</v>
      </c>
      <c r="O11" s="171">
        <f t="shared" si="0"/>
        <v>34</v>
      </c>
      <c r="P11" s="171">
        <f t="shared" si="0"/>
        <v>1609</v>
      </c>
      <c r="Q11" s="171">
        <f t="shared" si="0"/>
        <v>1853</v>
      </c>
      <c r="R11" s="171">
        <f t="shared" si="0"/>
        <v>30428</v>
      </c>
      <c r="S11" s="171">
        <f t="shared" si="0"/>
        <v>27269</v>
      </c>
      <c r="T11" s="171">
        <f t="shared" si="0"/>
        <v>168869</v>
      </c>
      <c r="U11" s="171">
        <f t="shared" si="0"/>
        <v>1244</v>
      </c>
      <c r="V11" s="171">
        <f t="shared" si="0"/>
        <v>15784</v>
      </c>
      <c r="W11" s="171">
        <f t="shared" si="0"/>
        <v>2235</v>
      </c>
      <c r="X11" s="171">
        <f t="shared" si="0"/>
        <v>5884</v>
      </c>
      <c r="Y11" s="171">
        <f t="shared" si="0"/>
        <v>18603</v>
      </c>
      <c r="Z11" s="171">
        <f t="shared" si="0"/>
        <v>141080</v>
      </c>
    </row>
    <row r="12" spans="1:26" s="136" customFormat="1" ht="15.75" customHeight="1">
      <c r="A12" s="300" t="s">
        <v>191</v>
      </c>
      <c r="B12" s="301"/>
      <c r="C12" s="128">
        <f aca="true" t="shared" si="1" ref="C12:Z12">100*C11/C10-100</f>
        <v>-7.563169504286151</v>
      </c>
      <c r="D12" s="128">
        <f t="shared" si="1"/>
        <v>-7.210008269457617</v>
      </c>
      <c r="E12" s="128">
        <f t="shared" si="1"/>
        <v>2.1929824561403564</v>
      </c>
      <c r="F12" s="128">
        <f t="shared" si="1"/>
        <v>-12.688821752265866</v>
      </c>
      <c r="G12" s="128">
        <f t="shared" si="1"/>
        <v>-7.592639207217715</v>
      </c>
      <c r="H12" s="128">
        <f t="shared" si="1"/>
        <v>-7.1819211217384975</v>
      </c>
      <c r="I12" s="128">
        <f t="shared" si="1"/>
        <v>-10.34482758620689</v>
      </c>
      <c r="J12" s="128">
        <f t="shared" si="1"/>
        <v>-15.32976827094474</v>
      </c>
      <c r="K12" s="128">
        <f t="shared" si="1"/>
        <v>-5.875522526706916</v>
      </c>
      <c r="L12" s="128">
        <f t="shared" si="1"/>
        <v>-8.56372859860494</v>
      </c>
      <c r="M12" s="128">
        <f t="shared" si="1"/>
        <v>-19.493040976595907</v>
      </c>
      <c r="N12" s="128">
        <f t="shared" si="1"/>
        <v>-18.197886005747733</v>
      </c>
      <c r="O12" s="128">
        <f t="shared" si="1"/>
        <v>-22.727272727272734</v>
      </c>
      <c r="P12" s="128">
        <f t="shared" si="1"/>
        <v>-15.538057742782158</v>
      </c>
      <c r="Q12" s="128">
        <f t="shared" si="1"/>
        <v>0.7065217391304373</v>
      </c>
      <c r="R12" s="128">
        <f t="shared" si="1"/>
        <v>-11.497629504668282</v>
      </c>
      <c r="S12" s="128">
        <f t="shared" si="1"/>
        <v>-8.271663078579124</v>
      </c>
      <c r="T12" s="128">
        <f t="shared" si="1"/>
        <v>-3.2873448676757846</v>
      </c>
      <c r="U12" s="128">
        <f t="shared" si="1"/>
        <v>-4.3812451960030785</v>
      </c>
      <c r="V12" s="128">
        <f t="shared" si="1"/>
        <v>-13.531280815163797</v>
      </c>
      <c r="W12" s="128">
        <f t="shared" si="1"/>
        <v>-2.9526704298740754</v>
      </c>
      <c r="X12" s="128">
        <f t="shared" si="1"/>
        <v>-2.808060786257016</v>
      </c>
      <c r="Y12" s="128">
        <f t="shared" si="1"/>
        <v>-0.6992633714102681</v>
      </c>
      <c r="Z12" s="128">
        <f t="shared" si="1"/>
        <v>1.8297304125013483</v>
      </c>
    </row>
    <row r="13" spans="1:26" ht="15" customHeight="1">
      <c r="A13" s="124"/>
      <c r="B13" s="130"/>
      <c r="C13" s="111"/>
      <c r="D13" s="111"/>
      <c r="E13" s="111"/>
      <c r="F13" s="111"/>
      <c r="G13" s="173"/>
      <c r="H13" s="173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5" customHeight="1">
      <c r="A14" s="308" t="s">
        <v>192</v>
      </c>
      <c r="B14" s="309"/>
      <c r="C14" s="171">
        <f aca="true" t="shared" si="2" ref="C14:Z14">SUM(C15:C24,C27,C33,C43,C50,C56,C64,C70)</f>
        <v>69983</v>
      </c>
      <c r="D14" s="171">
        <f t="shared" si="2"/>
        <v>541965</v>
      </c>
      <c r="E14" s="171">
        <f t="shared" si="2"/>
        <v>233</v>
      </c>
      <c r="F14" s="171">
        <f t="shared" si="2"/>
        <v>2601</v>
      </c>
      <c r="G14" s="171">
        <f t="shared" si="2"/>
        <v>69750</v>
      </c>
      <c r="H14" s="171">
        <f t="shared" si="2"/>
        <v>539364</v>
      </c>
      <c r="I14" s="171">
        <f t="shared" si="2"/>
        <v>52</v>
      </c>
      <c r="J14" s="171">
        <f t="shared" si="2"/>
        <v>475</v>
      </c>
      <c r="K14" s="171">
        <f t="shared" si="2"/>
        <v>8106</v>
      </c>
      <c r="L14" s="171">
        <f t="shared" si="2"/>
        <v>57678</v>
      </c>
      <c r="M14" s="171">
        <f t="shared" si="2"/>
        <v>10354</v>
      </c>
      <c r="N14" s="171">
        <f t="shared" si="2"/>
        <v>117557</v>
      </c>
      <c r="O14" s="171">
        <f t="shared" si="2"/>
        <v>34</v>
      </c>
      <c r="P14" s="171">
        <f t="shared" si="2"/>
        <v>1609</v>
      </c>
      <c r="Q14" s="171">
        <f t="shared" si="2"/>
        <v>1853</v>
      </c>
      <c r="R14" s="171">
        <f t="shared" si="2"/>
        <v>30428</v>
      </c>
      <c r="S14" s="171">
        <f t="shared" si="2"/>
        <v>27269</v>
      </c>
      <c r="T14" s="171">
        <f t="shared" si="2"/>
        <v>168869</v>
      </c>
      <c r="U14" s="171">
        <f t="shared" si="2"/>
        <v>1244</v>
      </c>
      <c r="V14" s="171">
        <f t="shared" si="2"/>
        <v>15784</v>
      </c>
      <c r="W14" s="171">
        <f t="shared" si="2"/>
        <v>2235</v>
      </c>
      <c r="X14" s="171">
        <f t="shared" si="2"/>
        <v>5884</v>
      </c>
      <c r="Y14" s="171">
        <f t="shared" si="2"/>
        <v>18603</v>
      </c>
      <c r="Z14" s="171">
        <f t="shared" si="2"/>
        <v>141080</v>
      </c>
    </row>
    <row r="15" spans="1:230" s="133" customFormat="1" ht="15.75" customHeight="1">
      <c r="A15" s="296" t="s">
        <v>107</v>
      </c>
      <c r="B15" s="297"/>
      <c r="C15" s="171">
        <f>SUM(E15,G15)</f>
        <v>28943</v>
      </c>
      <c r="D15" s="171">
        <f>SUM(F15,H15)</f>
        <v>242386</v>
      </c>
      <c r="E15" s="172">
        <v>36</v>
      </c>
      <c r="F15" s="172">
        <v>273</v>
      </c>
      <c r="G15" s="171">
        <f>SUM(I15,K15,M15,O15,Q15,S15,U15,W15,Y15)</f>
        <v>28907</v>
      </c>
      <c r="H15" s="171">
        <f>SUM(J15,L15,N15,P15,R15,T15,V15,X15,Z15)</f>
        <v>242113</v>
      </c>
      <c r="I15" s="172">
        <v>7</v>
      </c>
      <c r="J15" s="172">
        <v>39</v>
      </c>
      <c r="K15" s="172">
        <v>2856</v>
      </c>
      <c r="L15" s="172">
        <v>25404</v>
      </c>
      <c r="M15" s="172">
        <v>2583</v>
      </c>
      <c r="N15" s="172">
        <v>28325</v>
      </c>
      <c r="O15" s="172">
        <v>8</v>
      </c>
      <c r="P15" s="172">
        <v>513</v>
      </c>
      <c r="Q15" s="172">
        <v>857</v>
      </c>
      <c r="R15" s="172">
        <v>16001</v>
      </c>
      <c r="S15" s="172">
        <v>12388</v>
      </c>
      <c r="T15" s="172">
        <v>88500</v>
      </c>
      <c r="U15" s="172">
        <v>663</v>
      </c>
      <c r="V15" s="172">
        <v>10282</v>
      </c>
      <c r="W15" s="172">
        <v>1371</v>
      </c>
      <c r="X15" s="172">
        <v>3998</v>
      </c>
      <c r="Y15" s="172">
        <v>8174</v>
      </c>
      <c r="Z15" s="172">
        <v>69051</v>
      </c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</row>
    <row r="16" spans="1:230" ht="15.75" customHeight="1">
      <c r="A16" s="296" t="s">
        <v>108</v>
      </c>
      <c r="B16" s="297"/>
      <c r="C16" s="171">
        <f aca="true" t="shared" si="3" ref="C16:D22">SUM(E16,G16)</f>
        <v>3383</v>
      </c>
      <c r="D16" s="171">
        <f t="shared" si="3"/>
        <v>25684</v>
      </c>
      <c r="E16" s="172">
        <v>7</v>
      </c>
      <c r="F16" s="172">
        <v>166</v>
      </c>
      <c r="G16" s="171">
        <f aca="true" t="shared" si="4" ref="G16:G22">SUM(I16,K16,M16,O16,Q16,S16,U16,W16,Y16)</f>
        <v>3376</v>
      </c>
      <c r="H16" s="171">
        <f aca="true" t="shared" si="5" ref="H16:H22">SUM(J16,L16,N16,P16,R16,T16,V16,X16,Z16)</f>
        <v>25518</v>
      </c>
      <c r="I16" s="172">
        <v>4</v>
      </c>
      <c r="J16" s="172">
        <v>44</v>
      </c>
      <c r="K16" s="172">
        <v>356</v>
      </c>
      <c r="L16" s="172">
        <v>2725</v>
      </c>
      <c r="M16" s="172">
        <v>283</v>
      </c>
      <c r="N16" s="172">
        <v>4327</v>
      </c>
      <c r="O16" s="172">
        <v>6</v>
      </c>
      <c r="P16" s="172">
        <v>350</v>
      </c>
      <c r="Q16" s="172">
        <v>93</v>
      </c>
      <c r="R16" s="172">
        <v>1391</v>
      </c>
      <c r="S16" s="172">
        <v>1510</v>
      </c>
      <c r="T16" s="172">
        <v>7393</v>
      </c>
      <c r="U16" s="172">
        <v>73</v>
      </c>
      <c r="V16" s="172">
        <v>662</v>
      </c>
      <c r="W16" s="172">
        <v>79</v>
      </c>
      <c r="X16" s="172">
        <v>158</v>
      </c>
      <c r="Y16" s="172">
        <v>972</v>
      </c>
      <c r="Z16" s="172">
        <v>8468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</row>
    <row r="17" spans="1:230" ht="15.75" customHeight="1">
      <c r="A17" s="296" t="s">
        <v>109</v>
      </c>
      <c r="B17" s="297"/>
      <c r="C17" s="171">
        <f t="shared" si="3"/>
        <v>6828</v>
      </c>
      <c r="D17" s="171">
        <f t="shared" si="3"/>
        <v>50300</v>
      </c>
      <c r="E17" s="172">
        <v>15</v>
      </c>
      <c r="F17" s="172">
        <v>84</v>
      </c>
      <c r="G17" s="171">
        <f t="shared" si="4"/>
        <v>6813</v>
      </c>
      <c r="H17" s="171">
        <f t="shared" si="5"/>
        <v>50216</v>
      </c>
      <c r="I17" s="172">
        <v>2</v>
      </c>
      <c r="J17" s="172">
        <v>10</v>
      </c>
      <c r="K17" s="172">
        <v>739</v>
      </c>
      <c r="L17" s="172">
        <v>4579</v>
      </c>
      <c r="M17" s="172">
        <v>1503</v>
      </c>
      <c r="N17" s="172">
        <v>14984</v>
      </c>
      <c r="O17" s="172">
        <v>4</v>
      </c>
      <c r="P17" s="172">
        <v>222</v>
      </c>
      <c r="Q17" s="172">
        <v>139</v>
      </c>
      <c r="R17" s="172">
        <v>2454</v>
      </c>
      <c r="S17" s="172">
        <v>2487</v>
      </c>
      <c r="T17" s="172">
        <v>14274</v>
      </c>
      <c r="U17" s="172">
        <v>119</v>
      </c>
      <c r="V17" s="172">
        <v>1086</v>
      </c>
      <c r="W17" s="172">
        <v>176</v>
      </c>
      <c r="X17" s="172">
        <v>414</v>
      </c>
      <c r="Y17" s="172">
        <v>1644</v>
      </c>
      <c r="Z17" s="172">
        <v>12193</v>
      </c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</row>
    <row r="18" spans="1:230" ht="15.75" customHeight="1">
      <c r="A18" s="296" t="s">
        <v>110</v>
      </c>
      <c r="B18" s="297"/>
      <c r="C18" s="171">
        <f t="shared" si="3"/>
        <v>1815</v>
      </c>
      <c r="D18" s="171">
        <f t="shared" si="3"/>
        <v>8893</v>
      </c>
      <c r="E18" s="172">
        <v>11</v>
      </c>
      <c r="F18" s="172">
        <v>218</v>
      </c>
      <c r="G18" s="171">
        <f t="shared" si="4"/>
        <v>1804</v>
      </c>
      <c r="H18" s="171">
        <f t="shared" si="5"/>
        <v>8675</v>
      </c>
      <c r="I18" s="172" t="s">
        <v>23</v>
      </c>
      <c r="J18" s="172" t="s">
        <v>23</v>
      </c>
      <c r="K18" s="172">
        <v>152</v>
      </c>
      <c r="L18" s="172">
        <v>1475</v>
      </c>
      <c r="M18" s="172">
        <v>483</v>
      </c>
      <c r="N18" s="172">
        <v>2299</v>
      </c>
      <c r="O18" s="172">
        <v>3</v>
      </c>
      <c r="P18" s="172">
        <v>52</v>
      </c>
      <c r="Q18" s="172">
        <v>30</v>
      </c>
      <c r="R18" s="172">
        <v>230</v>
      </c>
      <c r="S18" s="172">
        <v>667</v>
      </c>
      <c r="T18" s="172">
        <v>2514</v>
      </c>
      <c r="U18" s="172">
        <v>24</v>
      </c>
      <c r="V18" s="172">
        <v>205</v>
      </c>
      <c r="W18" s="172">
        <v>9</v>
      </c>
      <c r="X18" s="172">
        <v>18</v>
      </c>
      <c r="Y18" s="172">
        <v>436</v>
      </c>
      <c r="Z18" s="172">
        <v>1882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</row>
    <row r="19" spans="1:230" ht="15.75" customHeight="1">
      <c r="A19" s="296" t="s">
        <v>111</v>
      </c>
      <c r="B19" s="297"/>
      <c r="C19" s="171">
        <f t="shared" si="3"/>
        <v>1347</v>
      </c>
      <c r="D19" s="171">
        <f t="shared" si="3"/>
        <v>7647</v>
      </c>
      <c r="E19" s="172">
        <v>14</v>
      </c>
      <c r="F19" s="172">
        <v>285</v>
      </c>
      <c r="G19" s="171">
        <f t="shared" si="4"/>
        <v>1333</v>
      </c>
      <c r="H19" s="171">
        <f t="shared" si="5"/>
        <v>7362</v>
      </c>
      <c r="I19" s="172">
        <v>3</v>
      </c>
      <c r="J19" s="172">
        <v>19</v>
      </c>
      <c r="K19" s="172">
        <v>177</v>
      </c>
      <c r="L19" s="172">
        <v>1287</v>
      </c>
      <c r="M19" s="172">
        <v>118</v>
      </c>
      <c r="N19" s="172">
        <v>1647</v>
      </c>
      <c r="O19" s="172">
        <v>4</v>
      </c>
      <c r="P19" s="172">
        <v>95</v>
      </c>
      <c r="Q19" s="172">
        <v>50</v>
      </c>
      <c r="R19" s="172">
        <v>385</v>
      </c>
      <c r="S19" s="172">
        <v>548</v>
      </c>
      <c r="T19" s="172">
        <v>1904</v>
      </c>
      <c r="U19" s="172">
        <v>15</v>
      </c>
      <c r="V19" s="172">
        <v>149</v>
      </c>
      <c r="W19" s="172">
        <v>1</v>
      </c>
      <c r="X19" s="172">
        <v>7</v>
      </c>
      <c r="Y19" s="172">
        <v>417</v>
      </c>
      <c r="Z19" s="172">
        <v>1869</v>
      </c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</row>
    <row r="20" spans="1:230" ht="15.75" customHeight="1">
      <c r="A20" s="296" t="s">
        <v>112</v>
      </c>
      <c r="B20" s="297"/>
      <c r="C20" s="171">
        <f t="shared" si="3"/>
        <v>3866</v>
      </c>
      <c r="D20" s="171">
        <f t="shared" si="3"/>
        <v>28238</v>
      </c>
      <c r="E20" s="172">
        <v>4</v>
      </c>
      <c r="F20" s="172">
        <v>45</v>
      </c>
      <c r="G20" s="171">
        <f t="shared" si="4"/>
        <v>3862</v>
      </c>
      <c r="H20" s="171">
        <f t="shared" si="5"/>
        <v>28193</v>
      </c>
      <c r="I20" s="172" t="s">
        <v>23</v>
      </c>
      <c r="J20" s="172" t="s">
        <v>23</v>
      </c>
      <c r="K20" s="172">
        <v>356</v>
      </c>
      <c r="L20" s="172">
        <v>1976</v>
      </c>
      <c r="M20" s="172">
        <v>744</v>
      </c>
      <c r="N20" s="172">
        <v>7381</v>
      </c>
      <c r="O20" s="172">
        <v>1</v>
      </c>
      <c r="P20" s="172">
        <v>9</v>
      </c>
      <c r="Q20" s="172">
        <v>66</v>
      </c>
      <c r="R20" s="172">
        <v>905</v>
      </c>
      <c r="S20" s="172">
        <v>1566</v>
      </c>
      <c r="T20" s="172">
        <v>8231</v>
      </c>
      <c r="U20" s="172">
        <v>51</v>
      </c>
      <c r="V20" s="172">
        <v>497</v>
      </c>
      <c r="W20" s="172">
        <v>142</v>
      </c>
      <c r="X20" s="172">
        <v>249</v>
      </c>
      <c r="Y20" s="172">
        <v>936</v>
      </c>
      <c r="Z20" s="172">
        <v>8945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</row>
    <row r="21" spans="1:230" s="133" customFormat="1" ht="15.75" customHeight="1">
      <c r="A21" s="296" t="s">
        <v>113</v>
      </c>
      <c r="B21" s="297"/>
      <c r="C21" s="171">
        <f t="shared" si="3"/>
        <v>1692</v>
      </c>
      <c r="D21" s="171">
        <f t="shared" si="3"/>
        <v>10440</v>
      </c>
      <c r="E21" s="172">
        <v>9</v>
      </c>
      <c r="F21" s="172">
        <v>38</v>
      </c>
      <c r="G21" s="171">
        <f t="shared" si="4"/>
        <v>1683</v>
      </c>
      <c r="H21" s="171">
        <f t="shared" si="5"/>
        <v>10402</v>
      </c>
      <c r="I21" s="172" t="s">
        <v>23</v>
      </c>
      <c r="J21" s="172" t="s">
        <v>23</v>
      </c>
      <c r="K21" s="172">
        <v>224</v>
      </c>
      <c r="L21" s="172">
        <v>1375</v>
      </c>
      <c r="M21" s="172">
        <v>242</v>
      </c>
      <c r="N21" s="172">
        <v>2826</v>
      </c>
      <c r="O21" s="172">
        <v>1</v>
      </c>
      <c r="P21" s="172">
        <v>8</v>
      </c>
      <c r="Q21" s="172">
        <v>45</v>
      </c>
      <c r="R21" s="172">
        <v>415</v>
      </c>
      <c r="S21" s="172">
        <v>632</v>
      </c>
      <c r="T21" s="172">
        <v>2969</v>
      </c>
      <c r="U21" s="172">
        <v>19</v>
      </c>
      <c r="V21" s="172">
        <v>220</v>
      </c>
      <c r="W21" s="172">
        <v>28</v>
      </c>
      <c r="X21" s="172">
        <v>56</v>
      </c>
      <c r="Y21" s="172">
        <v>492</v>
      </c>
      <c r="Z21" s="172">
        <v>2533</v>
      </c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</row>
    <row r="22" spans="1:230" ht="15.75" customHeight="1">
      <c r="A22" s="296" t="s">
        <v>114</v>
      </c>
      <c r="B22" s="297"/>
      <c r="C22" s="171">
        <f t="shared" si="3"/>
        <v>2968</v>
      </c>
      <c r="D22" s="171">
        <f t="shared" si="3"/>
        <v>33036</v>
      </c>
      <c r="E22" s="172">
        <v>19</v>
      </c>
      <c r="F22" s="172">
        <v>232</v>
      </c>
      <c r="G22" s="171">
        <f t="shared" si="4"/>
        <v>2949</v>
      </c>
      <c r="H22" s="171">
        <f t="shared" si="5"/>
        <v>32804</v>
      </c>
      <c r="I22" s="172" t="s">
        <v>23</v>
      </c>
      <c r="J22" s="172" t="s">
        <v>23</v>
      </c>
      <c r="K22" s="172">
        <v>418</v>
      </c>
      <c r="L22" s="172">
        <v>2637</v>
      </c>
      <c r="M22" s="172">
        <v>499</v>
      </c>
      <c r="N22" s="172">
        <v>12574</v>
      </c>
      <c r="O22" s="172">
        <v>2</v>
      </c>
      <c r="P22" s="172">
        <v>16</v>
      </c>
      <c r="Q22" s="172">
        <v>104</v>
      </c>
      <c r="R22" s="172">
        <v>2621</v>
      </c>
      <c r="S22" s="172">
        <v>1033</v>
      </c>
      <c r="T22" s="172">
        <v>8565</v>
      </c>
      <c r="U22" s="172">
        <v>40</v>
      </c>
      <c r="V22" s="172">
        <v>405</v>
      </c>
      <c r="W22" s="172">
        <v>86</v>
      </c>
      <c r="X22" s="172">
        <v>261</v>
      </c>
      <c r="Y22" s="172">
        <v>767</v>
      </c>
      <c r="Z22" s="172">
        <v>5725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</row>
    <row r="23" spans="1:26" ht="15" customHeight="1">
      <c r="A23" s="116"/>
      <c r="B23" s="117"/>
      <c r="C23" s="176"/>
      <c r="D23" s="176"/>
      <c r="E23" s="172"/>
      <c r="F23" s="172"/>
      <c r="G23" s="176"/>
      <c r="H23" s="176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30" s="133" customFormat="1" ht="15.75" customHeight="1">
      <c r="A24" s="296" t="s">
        <v>115</v>
      </c>
      <c r="B24" s="297"/>
      <c r="C24" s="171">
        <f aca="true" t="shared" si="6" ref="C24:H24">SUM(C25)</f>
        <v>919</v>
      </c>
      <c r="D24" s="171">
        <f t="shared" si="6"/>
        <v>4348</v>
      </c>
      <c r="E24" s="171">
        <f t="shared" si="6"/>
        <v>1</v>
      </c>
      <c r="F24" s="171">
        <f t="shared" si="6"/>
        <v>19</v>
      </c>
      <c r="G24" s="171">
        <f t="shared" si="6"/>
        <v>918</v>
      </c>
      <c r="H24" s="171">
        <f t="shared" si="6"/>
        <v>4329</v>
      </c>
      <c r="I24" s="172" t="s">
        <v>23</v>
      </c>
      <c r="J24" s="172" t="s">
        <v>23</v>
      </c>
      <c r="K24" s="171">
        <f>SUM(K25)</f>
        <v>54</v>
      </c>
      <c r="L24" s="171">
        <f>SUM(L25)</f>
        <v>170</v>
      </c>
      <c r="M24" s="171">
        <f>SUM(M25)</f>
        <v>401</v>
      </c>
      <c r="N24" s="171">
        <f>SUM(N25)</f>
        <v>1237</v>
      </c>
      <c r="O24" s="172" t="s">
        <v>23</v>
      </c>
      <c r="P24" s="172" t="s">
        <v>23</v>
      </c>
      <c r="Q24" s="171">
        <f aca="true" t="shared" si="7" ref="Q24:Z24">SUM(Q25)</f>
        <v>3</v>
      </c>
      <c r="R24" s="171">
        <f t="shared" si="7"/>
        <v>45</v>
      </c>
      <c r="S24" s="171">
        <f t="shared" si="7"/>
        <v>257</v>
      </c>
      <c r="T24" s="171">
        <f t="shared" si="7"/>
        <v>950</v>
      </c>
      <c r="U24" s="171">
        <f t="shared" si="7"/>
        <v>9</v>
      </c>
      <c r="V24" s="171">
        <f t="shared" si="7"/>
        <v>68</v>
      </c>
      <c r="W24" s="171">
        <f t="shared" si="7"/>
        <v>21</v>
      </c>
      <c r="X24" s="171">
        <f t="shared" si="7"/>
        <v>24</v>
      </c>
      <c r="Y24" s="171">
        <f t="shared" si="7"/>
        <v>173</v>
      </c>
      <c r="Z24" s="171">
        <f t="shared" si="7"/>
        <v>1835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</row>
    <row r="25" spans="1:26" s="112" customFormat="1" ht="15.75" customHeight="1">
      <c r="A25" s="121"/>
      <c r="B25" s="120" t="s">
        <v>116</v>
      </c>
      <c r="C25" s="174">
        <f>SUM(E25,G25)</f>
        <v>919</v>
      </c>
      <c r="D25" s="174">
        <f>SUM(F25,H25)</f>
        <v>4348</v>
      </c>
      <c r="E25" s="175">
        <v>1</v>
      </c>
      <c r="F25" s="175">
        <v>19</v>
      </c>
      <c r="G25" s="174">
        <f>SUM(I25,K25,M25,O25,Q25,S25,U25,W25,Y25)</f>
        <v>918</v>
      </c>
      <c r="H25" s="174">
        <f>SUM(J25,L25,N25,P25,R25,T25,V25,X25,Z25)</f>
        <v>4329</v>
      </c>
      <c r="I25" s="175" t="s">
        <v>23</v>
      </c>
      <c r="J25" s="175" t="s">
        <v>23</v>
      </c>
      <c r="K25" s="175">
        <v>54</v>
      </c>
      <c r="L25" s="175">
        <v>170</v>
      </c>
      <c r="M25" s="175">
        <v>401</v>
      </c>
      <c r="N25" s="175">
        <v>1237</v>
      </c>
      <c r="O25" s="175" t="s">
        <v>23</v>
      </c>
      <c r="P25" s="175" t="s">
        <v>23</v>
      </c>
      <c r="Q25" s="175">
        <v>3</v>
      </c>
      <c r="R25" s="175">
        <v>45</v>
      </c>
      <c r="S25" s="175">
        <v>257</v>
      </c>
      <c r="T25" s="175">
        <v>950</v>
      </c>
      <c r="U25" s="175">
        <v>9</v>
      </c>
      <c r="V25" s="175">
        <v>68</v>
      </c>
      <c r="W25" s="175">
        <v>21</v>
      </c>
      <c r="X25" s="175">
        <v>24</v>
      </c>
      <c r="Y25" s="175">
        <v>173</v>
      </c>
      <c r="Z25" s="175">
        <v>1835</v>
      </c>
    </row>
    <row r="26" spans="1:26" ht="15" customHeight="1">
      <c r="A26" s="121"/>
      <c r="B26" s="122"/>
      <c r="C26" s="177"/>
      <c r="D26" s="177"/>
      <c r="E26" s="175"/>
      <c r="F26" s="175"/>
      <c r="G26" s="177"/>
      <c r="H26" s="177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1:230" s="133" customFormat="1" ht="15.75" customHeight="1">
      <c r="A27" s="296" t="s">
        <v>117</v>
      </c>
      <c r="B27" s="297"/>
      <c r="C27" s="171">
        <f aca="true" t="shared" si="8" ref="C27:N27">SUM(C28:C31)</f>
        <v>2710</v>
      </c>
      <c r="D27" s="171">
        <f t="shared" si="8"/>
        <v>23960</v>
      </c>
      <c r="E27" s="171">
        <f t="shared" si="8"/>
        <v>9</v>
      </c>
      <c r="F27" s="171">
        <f t="shared" si="8"/>
        <v>58</v>
      </c>
      <c r="G27" s="171">
        <f t="shared" si="8"/>
        <v>2701</v>
      </c>
      <c r="H27" s="171">
        <f t="shared" si="8"/>
        <v>23902</v>
      </c>
      <c r="I27" s="171">
        <f t="shared" si="8"/>
        <v>4</v>
      </c>
      <c r="J27" s="171">
        <f t="shared" si="8"/>
        <v>54</v>
      </c>
      <c r="K27" s="171">
        <f t="shared" si="8"/>
        <v>418</v>
      </c>
      <c r="L27" s="171">
        <f t="shared" si="8"/>
        <v>2050</v>
      </c>
      <c r="M27" s="171">
        <f t="shared" si="8"/>
        <v>749</v>
      </c>
      <c r="N27" s="171">
        <f t="shared" si="8"/>
        <v>12198</v>
      </c>
      <c r="O27" s="172" t="s">
        <v>23</v>
      </c>
      <c r="P27" s="172" t="s">
        <v>23</v>
      </c>
      <c r="Q27" s="171">
        <f aca="true" t="shared" si="9" ref="Q27:Z27">SUM(Q28:Q31)</f>
        <v>73</v>
      </c>
      <c r="R27" s="171">
        <f t="shared" si="9"/>
        <v>1052</v>
      </c>
      <c r="S27" s="171">
        <f t="shared" si="9"/>
        <v>843</v>
      </c>
      <c r="T27" s="171">
        <f t="shared" si="9"/>
        <v>4599</v>
      </c>
      <c r="U27" s="171">
        <f t="shared" si="9"/>
        <v>31</v>
      </c>
      <c r="V27" s="171">
        <f t="shared" si="9"/>
        <v>268</v>
      </c>
      <c r="W27" s="171">
        <f t="shared" si="9"/>
        <v>33</v>
      </c>
      <c r="X27" s="171">
        <f t="shared" si="9"/>
        <v>59</v>
      </c>
      <c r="Y27" s="171">
        <f t="shared" si="9"/>
        <v>550</v>
      </c>
      <c r="Z27" s="171">
        <f t="shared" si="9"/>
        <v>3622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</row>
    <row r="28" spans="1:26" s="112" customFormat="1" ht="15.75" customHeight="1">
      <c r="A28" s="121"/>
      <c r="B28" s="120" t="s">
        <v>118</v>
      </c>
      <c r="C28" s="174">
        <f>SUM(E28,G28)</f>
        <v>783</v>
      </c>
      <c r="D28" s="174">
        <f>SUM(F28,H28)</f>
        <v>7399</v>
      </c>
      <c r="E28" s="175">
        <v>1</v>
      </c>
      <c r="F28" s="175">
        <v>5</v>
      </c>
      <c r="G28" s="174">
        <f aca="true" t="shared" si="10" ref="G28:H31">SUM(I28,K28,M28,O28,Q28,S28,U28,W28,Y28)</f>
        <v>782</v>
      </c>
      <c r="H28" s="174">
        <f t="shared" si="10"/>
        <v>7394</v>
      </c>
      <c r="I28" s="175" t="s">
        <v>23</v>
      </c>
      <c r="J28" s="175" t="s">
        <v>23</v>
      </c>
      <c r="K28" s="175">
        <v>95</v>
      </c>
      <c r="L28" s="175">
        <v>376</v>
      </c>
      <c r="M28" s="175">
        <v>270</v>
      </c>
      <c r="N28" s="175">
        <v>4867</v>
      </c>
      <c r="O28" s="175" t="s">
        <v>23</v>
      </c>
      <c r="P28" s="175" t="s">
        <v>23</v>
      </c>
      <c r="Q28" s="175">
        <v>24</v>
      </c>
      <c r="R28" s="175">
        <v>382</v>
      </c>
      <c r="S28" s="175">
        <v>221</v>
      </c>
      <c r="T28" s="175">
        <v>1054</v>
      </c>
      <c r="U28" s="175">
        <v>5</v>
      </c>
      <c r="V28" s="175">
        <v>74</v>
      </c>
      <c r="W28" s="175">
        <v>8</v>
      </c>
      <c r="X28" s="175">
        <v>16</v>
      </c>
      <c r="Y28" s="175">
        <v>159</v>
      </c>
      <c r="Z28" s="175">
        <v>625</v>
      </c>
    </row>
    <row r="29" spans="1:26" s="112" customFormat="1" ht="15.75" customHeight="1">
      <c r="A29" s="121"/>
      <c r="B29" s="120" t="s">
        <v>119</v>
      </c>
      <c r="C29" s="174">
        <f aca="true" t="shared" si="11" ref="C29:D31">SUM(E29,G29)</f>
        <v>1071</v>
      </c>
      <c r="D29" s="174">
        <f t="shared" si="11"/>
        <v>6692</v>
      </c>
      <c r="E29" s="175">
        <v>4</v>
      </c>
      <c r="F29" s="175">
        <v>32</v>
      </c>
      <c r="G29" s="174">
        <f t="shared" si="10"/>
        <v>1067</v>
      </c>
      <c r="H29" s="174">
        <f t="shared" si="10"/>
        <v>6660</v>
      </c>
      <c r="I29" s="175">
        <v>1</v>
      </c>
      <c r="J29" s="175">
        <v>15</v>
      </c>
      <c r="K29" s="175">
        <v>150</v>
      </c>
      <c r="L29" s="175">
        <v>660</v>
      </c>
      <c r="M29" s="175">
        <v>289</v>
      </c>
      <c r="N29" s="175">
        <v>2646</v>
      </c>
      <c r="O29" s="175" t="s">
        <v>23</v>
      </c>
      <c r="P29" s="175" t="s">
        <v>23</v>
      </c>
      <c r="Q29" s="175">
        <v>13</v>
      </c>
      <c r="R29" s="175">
        <v>160</v>
      </c>
      <c r="S29" s="175">
        <v>385</v>
      </c>
      <c r="T29" s="175">
        <v>1790</v>
      </c>
      <c r="U29" s="175">
        <v>12</v>
      </c>
      <c r="V29" s="175">
        <v>117</v>
      </c>
      <c r="W29" s="175">
        <v>11</v>
      </c>
      <c r="X29" s="175">
        <v>18</v>
      </c>
      <c r="Y29" s="175">
        <v>206</v>
      </c>
      <c r="Z29" s="175">
        <v>1254</v>
      </c>
    </row>
    <row r="30" spans="1:26" s="112" customFormat="1" ht="15.75" customHeight="1">
      <c r="A30" s="121"/>
      <c r="B30" s="120" t="s">
        <v>120</v>
      </c>
      <c r="C30" s="174">
        <f t="shared" si="11"/>
        <v>591</v>
      </c>
      <c r="D30" s="174">
        <f t="shared" si="11"/>
        <v>5994</v>
      </c>
      <c r="E30" s="175">
        <v>2</v>
      </c>
      <c r="F30" s="175">
        <v>13</v>
      </c>
      <c r="G30" s="174">
        <f t="shared" si="10"/>
        <v>589</v>
      </c>
      <c r="H30" s="174">
        <f t="shared" si="10"/>
        <v>5981</v>
      </c>
      <c r="I30" s="175">
        <v>3</v>
      </c>
      <c r="J30" s="175">
        <v>39</v>
      </c>
      <c r="K30" s="175">
        <v>112</v>
      </c>
      <c r="L30" s="175">
        <v>658</v>
      </c>
      <c r="M30" s="175">
        <v>116</v>
      </c>
      <c r="N30" s="175">
        <v>2323</v>
      </c>
      <c r="O30" s="175" t="s">
        <v>23</v>
      </c>
      <c r="P30" s="175" t="s">
        <v>23</v>
      </c>
      <c r="Q30" s="175">
        <v>24</v>
      </c>
      <c r="R30" s="175">
        <v>339</v>
      </c>
      <c r="S30" s="175">
        <v>186</v>
      </c>
      <c r="T30" s="175">
        <v>1057</v>
      </c>
      <c r="U30" s="175">
        <v>8</v>
      </c>
      <c r="V30" s="175">
        <v>54</v>
      </c>
      <c r="W30" s="175">
        <v>13</v>
      </c>
      <c r="X30" s="175">
        <v>22</v>
      </c>
      <c r="Y30" s="175">
        <v>127</v>
      </c>
      <c r="Z30" s="175">
        <v>1489</v>
      </c>
    </row>
    <row r="31" spans="1:26" s="112" customFormat="1" ht="15.75" customHeight="1">
      <c r="A31" s="121"/>
      <c r="B31" s="120" t="s">
        <v>121</v>
      </c>
      <c r="C31" s="174">
        <f t="shared" si="11"/>
        <v>265</v>
      </c>
      <c r="D31" s="174">
        <f t="shared" si="11"/>
        <v>3875</v>
      </c>
      <c r="E31" s="175">
        <v>2</v>
      </c>
      <c r="F31" s="175">
        <v>8</v>
      </c>
      <c r="G31" s="174">
        <f t="shared" si="10"/>
        <v>263</v>
      </c>
      <c r="H31" s="174">
        <f t="shared" si="10"/>
        <v>3867</v>
      </c>
      <c r="I31" s="175" t="s">
        <v>23</v>
      </c>
      <c r="J31" s="175" t="s">
        <v>23</v>
      </c>
      <c r="K31" s="175">
        <v>61</v>
      </c>
      <c r="L31" s="175">
        <v>356</v>
      </c>
      <c r="M31" s="175">
        <v>74</v>
      </c>
      <c r="N31" s="175">
        <v>2362</v>
      </c>
      <c r="O31" s="175" t="s">
        <v>23</v>
      </c>
      <c r="P31" s="175" t="s">
        <v>23</v>
      </c>
      <c r="Q31" s="175">
        <v>12</v>
      </c>
      <c r="R31" s="175">
        <v>171</v>
      </c>
      <c r="S31" s="175">
        <v>51</v>
      </c>
      <c r="T31" s="175">
        <v>698</v>
      </c>
      <c r="U31" s="175">
        <v>6</v>
      </c>
      <c r="V31" s="175">
        <v>23</v>
      </c>
      <c r="W31" s="175">
        <v>1</v>
      </c>
      <c r="X31" s="175">
        <v>3</v>
      </c>
      <c r="Y31" s="175">
        <v>58</v>
      </c>
      <c r="Z31" s="175">
        <v>254</v>
      </c>
    </row>
    <row r="32" spans="1:26" ht="15" customHeight="1">
      <c r="A32" s="121"/>
      <c r="B32" s="122"/>
      <c r="C32" s="177"/>
      <c r="D32" s="177"/>
      <c r="E32" s="175"/>
      <c r="F32" s="175"/>
      <c r="G32" s="177"/>
      <c r="H32" s="177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30" s="133" customFormat="1" ht="15.75" customHeight="1">
      <c r="A33" s="296" t="s">
        <v>122</v>
      </c>
      <c r="B33" s="297"/>
      <c r="C33" s="171">
        <f aca="true" t="shared" si="12" ref="C33:Z33">SUM(C34:C41)</f>
        <v>4270</v>
      </c>
      <c r="D33" s="171">
        <f t="shared" si="12"/>
        <v>37258</v>
      </c>
      <c r="E33" s="171">
        <f t="shared" si="12"/>
        <v>16</v>
      </c>
      <c r="F33" s="171">
        <f t="shared" si="12"/>
        <v>120</v>
      </c>
      <c r="G33" s="171">
        <f t="shared" si="12"/>
        <v>4254</v>
      </c>
      <c r="H33" s="171">
        <f t="shared" si="12"/>
        <v>37138</v>
      </c>
      <c r="I33" s="171">
        <f t="shared" si="12"/>
        <v>9</v>
      </c>
      <c r="J33" s="171">
        <f t="shared" si="12"/>
        <v>131</v>
      </c>
      <c r="K33" s="171">
        <f t="shared" si="12"/>
        <v>615</v>
      </c>
      <c r="L33" s="171">
        <f t="shared" si="12"/>
        <v>4179</v>
      </c>
      <c r="M33" s="171">
        <f t="shared" si="12"/>
        <v>466</v>
      </c>
      <c r="N33" s="171">
        <f t="shared" si="12"/>
        <v>7444</v>
      </c>
      <c r="O33" s="171">
        <f t="shared" si="12"/>
        <v>2</v>
      </c>
      <c r="P33" s="171">
        <f t="shared" si="12"/>
        <v>103</v>
      </c>
      <c r="Q33" s="171">
        <f t="shared" si="12"/>
        <v>141</v>
      </c>
      <c r="R33" s="171">
        <f t="shared" si="12"/>
        <v>2343</v>
      </c>
      <c r="S33" s="171">
        <f t="shared" si="12"/>
        <v>1647</v>
      </c>
      <c r="T33" s="171">
        <f t="shared" si="12"/>
        <v>13452</v>
      </c>
      <c r="U33" s="171">
        <f t="shared" si="12"/>
        <v>68</v>
      </c>
      <c r="V33" s="171">
        <f t="shared" si="12"/>
        <v>658</v>
      </c>
      <c r="W33" s="171">
        <f t="shared" si="12"/>
        <v>179</v>
      </c>
      <c r="X33" s="171">
        <f t="shared" si="12"/>
        <v>415</v>
      </c>
      <c r="Y33" s="171">
        <f t="shared" si="12"/>
        <v>1127</v>
      </c>
      <c r="Z33" s="171">
        <f t="shared" si="12"/>
        <v>8413</v>
      </c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</row>
    <row r="34" spans="1:26" s="112" customFormat="1" ht="15.75" customHeight="1">
      <c r="A34" s="121"/>
      <c r="B34" s="120" t="s">
        <v>123</v>
      </c>
      <c r="C34" s="174">
        <f>SUM(E34,G34)</f>
        <v>692</v>
      </c>
      <c r="D34" s="174">
        <f>SUM(F34,H34)</f>
        <v>4083</v>
      </c>
      <c r="E34" s="175">
        <v>1</v>
      </c>
      <c r="F34" s="175">
        <v>14</v>
      </c>
      <c r="G34" s="174">
        <f>SUM(I34,K34,M34,O34,Q34,S34,U34,W34,Y34)</f>
        <v>691</v>
      </c>
      <c r="H34" s="174">
        <f>SUM(J34,L34,N34,P34,R34,T34,V34,X34,Z34)</f>
        <v>4069</v>
      </c>
      <c r="I34" s="175">
        <v>1</v>
      </c>
      <c r="J34" s="175">
        <v>3</v>
      </c>
      <c r="K34" s="175">
        <v>106</v>
      </c>
      <c r="L34" s="175">
        <v>458</v>
      </c>
      <c r="M34" s="175">
        <v>150</v>
      </c>
      <c r="N34" s="175">
        <v>1645</v>
      </c>
      <c r="O34" s="175" t="s">
        <v>23</v>
      </c>
      <c r="P34" s="175" t="s">
        <v>23</v>
      </c>
      <c r="Q34" s="175">
        <v>24</v>
      </c>
      <c r="R34" s="175">
        <v>395</v>
      </c>
      <c r="S34" s="175">
        <v>238</v>
      </c>
      <c r="T34" s="175">
        <v>857</v>
      </c>
      <c r="U34" s="175">
        <v>10</v>
      </c>
      <c r="V34" s="175">
        <v>69</v>
      </c>
      <c r="W34" s="175">
        <v>14</v>
      </c>
      <c r="X34" s="175">
        <v>20</v>
      </c>
      <c r="Y34" s="175">
        <v>148</v>
      </c>
      <c r="Z34" s="175">
        <v>622</v>
      </c>
    </row>
    <row r="35" spans="1:26" s="112" customFormat="1" ht="15.75" customHeight="1">
      <c r="A35" s="121"/>
      <c r="B35" s="120" t="s">
        <v>124</v>
      </c>
      <c r="C35" s="174">
        <f aca="true" t="shared" si="13" ref="C35:D41">SUM(E35,G35)</f>
        <v>880</v>
      </c>
      <c r="D35" s="174">
        <f t="shared" si="13"/>
        <v>8817</v>
      </c>
      <c r="E35" s="175">
        <v>7</v>
      </c>
      <c r="F35" s="175">
        <v>42</v>
      </c>
      <c r="G35" s="174">
        <f aca="true" t="shared" si="14" ref="G35:G41">SUM(I35,K35,M35,O35,Q35,S35,U35,W35,Y35)</f>
        <v>873</v>
      </c>
      <c r="H35" s="174">
        <f aca="true" t="shared" si="15" ref="H35:H41">SUM(J35,L35,N35,P35,R35,T35,V35,X35,Z35)</f>
        <v>8775</v>
      </c>
      <c r="I35" s="175">
        <v>3</v>
      </c>
      <c r="J35" s="175">
        <v>70</v>
      </c>
      <c r="K35" s="175">
        <v>161</v>
      </c>
      <c r="L35" s="175">
        <v>898</v>
      </c>
      <c r="M35" s="175">
        <v>98</v>
      </c>
      <c r="N35" s="175">
        <v>2821</v>
      </c>
      <c r="O35" s="175" t="s">
        <v>23</v>
      </c>
      <c r="P35" s="175" t="s">
        <v>23</v>
      </c>
      <c r="Q35" s="175">
        <v>29</v>
      </c>
      <c r="R35" s="175">
        <v>458</v>
      </c>
      <c r="S35" s="175">
        <v>324</v>
      </c>
      <c r="T35" s="175">
        <v>2842</v>
      </c>
      <c r="U35" s="175">
        <v>12</v>
      </c>
      <c r="V35" s="175">
        <v>82</v>
      </c>
      <c r="W35" s="175">
        <v>9</v>
      </c>
      <c r="X35" s="175">
        <v>17</v>
      </c>
      <c r="Y35" s="175">
        <v>237</v>
      </c>
      <c r="Z35" s="175">
        <v>1587</v>
      </c>
    </row>
    <row r="36" spans="1:26" s="112" customFormat="1" ht="15.75" customHeight="1">
      <c r="A36" s="121"/>
      <c r="B36" s="120" t="s">
        <v>125</v>
      </c>
      <c r="C36" s="174">
        <f t="shared" si="13"/>
        <v>2259</v>
      </c>
      <c r="D36" s="174">
        <f t="shared" si="13"/>
        <v>21869</v>
      </c>
      <c r="E36" s="175">
        <v>1</v>
      </c>
      <c r="F36" s="175">
        <v>1</v>
      </c>
      <c r="G36" s="174">
        <f t="shared" si="14"/>
        <v>2258</v>
      </c>
      <c r="H36" s="174">
        <f t="shared" si="15"/>
        <v>21868</v>
      </c>
      <c r="I36" s="175" t="s">
        <v>23</v>
      </c>
      <c r="J36" s="175" t="s">
        <v>23</v>
      </c>
      <c r="K36" s="175">
        <v>265</v>
      </c>
      <c r="L36" s="175">
        <v>2137</v>
      </c>
      <c r="M36" s="175">
        <v>170</v>
      </c>
      <c r="N36" s="175">
        <v>2633</v>
      </c>
      <c r="O36" s="175" t="s">
        <v>23</v>
      </c>
      <c r="P36" s="175" t="s">
        <v>23</v>
      </c>
      <c r="Q36" s="175">
        <v>77</v>
      </c>
      <c r="R36" s="175">
        <v>1436</v>
      </c>
      <c r="S36" s="175">
        <v>943</v>
      </c>
      <c r="T36" s="175">
        <v>9322</v>
      </c>
      <c r="U36" s="175">
        <v>43</v>
      </c>
      <c r="V36" s="175">
        <v>492</v>
      </c>
      <c r="W36" s="175">
        <v>155</v>
      </c>
      <c r="X36" s="175">
        <v>377</v>
      </c>
      <c r="Y36" s="175">
        <v>605</v>
      </c>
      <c r="Z36" s="175">
        <v>5471</v>
      </c>
    </row>
    <row r="37" spans="1:26" s="112" customFormat="1" ht="15.75" customHeight="1">
      <c r="A37" s="121"/>
      <c r="B37" s="120" t="s">
        <v>126</v>
      </c>
      <c r="C37" s="174">
        <f t="shared" si="13"/>
        <v>71</v>
      </c>
      <c r="D37" s="174">
        <f t="shared" si="13"/>
        <v>329</v>
      </c>
      <c r="E37" s="175">
        <v>2</v>
      </c>
      <c r="F37" s="175">
        <v>10</v>
      </c>
      <c r="G37" s="174">
        <f t="shared" si="14"/>
        <v>69</v>
      </c>
      <c r="H37" s="174">
        <f t="shared" si="15"/>
        <v>319</v>
      </c>
      <c r="I37" s="175">
        <v>1</v>
      </c>
      <c r="J37" s="175">
        <v>6</v>
      </c>
      <c r="K37" s="175">
        <v>11</v>
      </c>
      <c r="L37" s="175">
        <v>85</v>
      </c>
      <c r="M37" s="175">
        <v>13</v>
      </c>
      <c r="N37" s="175">
        <v>95</v>
      </c>
      <c r="O37" s="175" t="s">
        <v>23</v>
      </c>
      <c r="P37" s="175" t="s">
        <v>23</v>
      </c>
      <c r="Q37" s="175">
        <v>1</v>
      </c>
      <c r="R37" s="175">
        <v>5</v>
      </c>
      <c r="S37" s="175">
        <v>20</v>
      </c>
      <c r="T37" s="175">
        <v>48</v>
      </c>
      <c r="U37" s="175">
        <v>1</v>
      </c>
      <c r="V37" s="175">
        <v>3</v>
      </c>
      <c r="W37" s="175">
        <v>1</v>
      </c>
      <c r="X37" s="175">
        <v>1</v>
      </c>
      <c r="Y37" s="175">
        <v>21</v>
      </c>
      <c r="Z37" s="175">
        <v>76</v>
      </c>
    </row>
    <row r="38" spans="1:26" s="112" customFormat="1" ht="15.75" customHeight="1">
      <c r="A38" s="121"/>
      <c r="B38" s="120" t="s">
        <v>127</v>
      </c>
      <c r="C38" s="174">
        <f t="shared" si="13"/>
        <v>77</v>
      </c>
      <c r="D38" s="174">
        <f t="shared" si="13"/>
        <v>539</v>
      </c>
      <c r="E38" s="175">
        <v>1</v>
      </c>
      <c r="F38" s="175">
        <v>5</v>
      </c>
      <c r="G38" s="174">
        <f t="shared" si="14"/>
        <v>76</v>
      </c>
      <c r="H38" s="174">
        <f t="shared" si="15"/>
        <v>534</v>
      </c>
      <c r="I38" s="175">
        <v>1</v>
      </c>
      <c r="J38" s="175">
        <v>17</v>
      </c>
      <c r="K38" s="175">
        <v>12</v>
      </c>
      <c r="L38" s="175">
        <v>135</v>
      </c>
      <c r="M38" s="175">
        <v>8</v>
      </c>
      <c r="N38" s="175">
        <v>79</v>
      </c>
      <c r="O38" s="175">
        <v>1</v>
      </c>
      <c r="P38" s="175">
        <v>99</v>
      </c>
      <c r="Q38" s="175">
        <v>2</v>
      </c>
      <c r="R38" s="175">
        <v>11</v>
      </c>
      <c r="S38" s="175">
        <v>30</v>
      </c>
      <c r="T38" s="175">
        <v>101</v>
      </c>
      <c r="U38" s="175" t="s">
        <v>23</v>
      </c>
      <c r="V38" s="175" t="s">
        <v>23</v>
      </c>
      <c r="W38" s="175" t="s">
        <v>23</v>
      </c>
      <c r="X38" s="175" t="s">
        <v>23</v>
      </c>
      <c r="Y38" s="175">
        <v>22</v>
      </c>
      <c r="Z38" s="175">
        <v>92</v>
      </c>
    </row>
    <row r="39" spans="1:26" s="112" customFormat="1" ht="15.75" customHeight="1">
      <c r="A39" s="121"/>
      <c r="B39" s="120" t="s">
        <v>128</v>
      </c>
      <c r="C39" s="174">
        <f t="shared" si="13"/>
        <v>117</v>
      </c>
      <c r="D39" s="174">
        <f t="shared" si="13"/>
        <v>572</v>
      </c>
      <c r="E39" s="175" t="s">
        <v>23</v>
      </c>
      <c r="F39" s="175" t="s">
        <v>23</v>
      </c>
      <c r="G39" s="174">
        <f t="shared" si="14"/>
        <v>117</v>
      </c>
      <c r="H39" s="174">
        <f t="shared" si="15"/>
        <v>572</v>
      </c>
      <c r="I39" s="175">
        <v>2</v>
      </c>
      <c r="J39" s="175">
        <v>21</v>
      </c>
      <c r="K39" s="175">
        <v>37</v>
      </c>
      <c r="L39" s="175">
        <v>164</v>
      </c>
      <c r="M39" s="175">
        <v>12</v>
      </c>
      <c r="N39" s="175">
        <v>31</v>
      </c>
      <c r="O39" s="175" t="s">
        <v>23</v>
      </c>
      <c r="P39" s="175" t="s">
        <v>23</v>
      </c>
      <c r="Q39" s="175">
        <v>2</v>
      </c>
      <c r="R39" s="175">
        <v>4</v>
      </c>
      <c r="S39" s="175">
        <v>39</v>
      </c>
      <c r="T39" s="175">
        <v>116</v>
      </c>
      <c r="U39" s="175">
        <v>1</v>
      </c>
      <c r="V39" s="175">
        <v>6</v>
      </c>
      <c r="W39" s="175" t="s">
        <v>23</v>
      </c>
      <c r="X39" s="175" t="s">
        <v>23</v>
      </c>
      <c r="Y39" s="175">
        <v>24</v>
      </c>
      <c r="Z39" s="175">
        <v>230</v>
      </c>
    </row>
    <row r="40" spans="1:26" s="112" customFormat="1" ht="15.75" customHeight="1">
      <c r="A40" s="121"/>
      <c r="B40" s="120" t="s">
        <v>129</v>
      </c>
      <c r="C40" s="174">
        <f t="shared" si="13"/>
        <v>69</v>
      </c>
      <c r="D40" s="174">
        <f t="shared" si="13"/>
        <v>387</v>
      </c>
      <c r="E40" s="175" t="s">
        <v>23</v>
      </c>
      <c r="F40" s="175" t="s">
        <v>23</v>
      </c>
      <c r="G40" s="174">
        <f t="shared" si="14"/>
        <v>69</v>
      </c>
      <c r="H40" s="174">
        <f t="shared" si="15"/>
        <v>387</v>
      </c>
      <c r="I40" s="175" t="s">
        <v>23</v>
      </c>
      <c r="J40" s="175" t="s">
        <v>23</v>
      </c>
      <c r="K40" s="175">
        <v>6</v>
      </c>
      <c r="L40" s="175">
        <v>75</v>
      </c>
      <c r="M40" s="175">
        <v>5</v>
      </c>
      <c r="N40" s="175">
        <v>33</v>
      </c>
      <c r="O40" s="175">
        <v>1</v>
      </c>
      <c r="P40" s="175">
        <v>4</v>
      </c>
      <c r="Q40" s="175">
        <v>4</v>
      </c>
      <c r="R40" s="175">
        <v>25</v>
      </c>
      <c r="S40" s="175">
        <v>17</v>
      </c>
      <c r="T40" s="175">
        <v>53</v>
      </c>
      <c r="U40" s="175" t="s">
        <v>23</v>
      </c>
      <c r="V40" s="175" t="s">
        <v>23</v>
      </c>
      <c r="W40" s="175" t="s">
        <v>23</v>
      </c>
      <c r="X40" s="175" t="s">
        <v>23</v>
      </c>
      <c r="Y40" s="175">
        <v>36</v>
      </c>
      <c r="Z40" s="175">
        <v>197</v>
      </c>
    </row>
    <row r="41" spans="1:26" s="112" customFormat="1" ht="15.75" customHeight="1">
      <c r="A41" s="121"/>
      <c r="B41" s="120" t="s">
        <v>130</v>
      </c>
      <c r="C41" s="174">
        <f t="shared" si="13"/>
        <v>105</v>
      </c>
      <c r="D41" s="174">
        <f t="shared" si="13"/>
        <v>662</v>
      </c>
      <c r="E41" s="175">
        <v>4</v>
      </c>
      <c r="F41" s="175">
        <v>48</v>
      </c>
      <c r="G41" s="174">
        <f t="shared" si="14"/>
        <v>101</v>
      </c>
      <c r="H41" s="174">
        <f t="shared" si="15"/>
        <v>614</v>
      </c>
      <c r="I41" s="175">
        <v>1</v>
      </c>
      <c r="J41" s="175">
        <v>14</v>
      </c>
      <c r="K41" s="175">
        <v>17</v>
      </c>
      <c r="L41" s="175">
        <v>227</v>
      </c>
      <c r="M41" s="175">
        <v>10</v>
      </c>
      <c r="N41" s="175">
        <v>107</v>
      </c>
      <c r="O41" s="175" t="s">
        <v>23</v>
      </c>
      <c r="P41" s="175" t="s">
        <v>23</v>
      </c>
      <c r="Q41" s="175">
        <v>2</v>
      </c>
      <c r="R41" s="175">
        <v>9</v>
      </c>
      <c r="S41" s="175">
        <v>36</v>
      </c>
      <c r="T41" s="175">
        <v>113</v>
      </c>
      <c r="U41" s="175">
        <v>1</v>
      </c>
      <c r="V41" s="175">
        <v>6</v>
      </c>
      <c r="W41" s="175" t="s">
        <v>23</v>
      </c>
      <c r="X41" s="175" t="s">
        <v>23</v>
      </c>
      <c r="Y41" s="175">
        <v>34</v>
      </c>
      <c r="Z41" s="175">
        <v>138</v>
      </c>
    </row>
    <row r="42" spans="1:26" ht="15" customHeight="1">
      <c r="A42" s="121"/>
      <c r="B42" s="122"/>
      <c r="C42" s="177"/>
      <c r="D42" s="177"/>
      <c r="E42" s="175"/>
      <c r="F42" s="175"/>
      <c r="G42" s="177"/>
      <c r="H42" s="177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30" ht="15.75" customHeight="1">
      <c r="A43" s="296" t="s">
        <v>131</v>
      </c>
      <c r="B43" s="297"/>
      <c r="C43" s="171">
        <f aca="true" t="shared" si="16" ref="C43:Z43">SUM(C44:C48)</f>
        <v>4418</v>
      </c>
      <c r="D43" s="171">
        <f t="shared" si="16"/>
        <v>28765</v>
      </c>
      <c r="E43" s="171">
        <f t="shared" si="16"/>
        <v>19</v>
      </c>
      <c r="F43" s="171">
        <f t="shared" si="16"/>
        <v>125</v>
      </c>
      <c r="G43" s="171">
        <f t="shared" si="16"/>
        <v>4399</v>
      </c>
      <c r="H43" s="171">
        <f t="shared" si="16"/>
        <v>28640</v>
      </c>
      <c r="I43" s="171">
        <f t="shared" si="16"/>
        <v>3</v>
      </c>
      <c r="J43" s="171">
        <f t="shared" si="16"/>
        <v>16</v>
      </c>
      <c r="K43" s="171">
        <f t="shared" si="16"/>
        <v>712</v>
      </c>
      <c r="L43" s="171">
        <f t="shared" si="16"/>
        <v>3597</v>
      </c>
      <c r="M43" s="171">
        <f t="shared" si="16"/>
        <v>1202</v>
      </c>
      <c r="N43" s="171">
        <f t="shared" si="16"/>
        <v>9778</v>
      </c>
      <c r="O43" s="171">
        <f t="shared" si="16"/>
        <v>2</v>
      </c>
      <c r="P43" s="171">
        <f t="shared" si="16"/>
        <v>8</v>
      </c>
      <c r="Q43" s="171">
        <f t="shared" si="16"/>
        <v>90</v>
      </c>
      <c r="R43" s="171">
        <f t="shared" si="16"/>
        <v>989</v>
      </c>
      <c r="S43" s="171">
        <f t="shared" si="16"/>
        <v>1226</v>
      </c>
      <c r="T43" s="171">
        <f t="shared" si="16"/>
        <v>6369</v>
      </c>
      <c r="U43" s="171">
        <f t="shared" si="16"/>
        <v>50</v>
      </c>
      <c r="V43" s="171">
        <f t="shared" si="16"/>
        <v>507</v>
      </c>
      <c r="W43" s="171">
        <f t="shared" si="16"/>
        <v>79</v>
      </c>
      <c r="X43" s="171">
        <f t="shared" si="16"/>
        <v>145</v>
      </c>
      <c r="Y43" s="171">
        <f t="shared" si="16"/>
        <v>1035</v>
      </c>
      <c r="Z43" s="171">
        <f t="shared" si="16"/>
        <v>7231</v>
      </c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</row>
    <row r="44" spans="1:26" s="112" customFormat="1" ht="15.75" customHeight="1">
      <c r="A44" s="121"/>
      <c r="B44" s="120" t="s">
        <v>132</v>
      </c>
      <c r="C44" s="174">
        <f>SUM(E44,G44)</f>
        <v>1207</v>
      </c>
      <c r="D44" s="174">
        <f>SUM(F44,H44)</f>
        <v>8287</v>
      </c>
      <c r="E44" s="175">
        <v>4</v>
      </c>
      <c r="F44" s="175">
        <v>13</v>
      </c>
      <c r="G44" s="174">
        <f aca="true" t="shared" si="17" ref="G44:H48">SUM(I44,K44,M44,O44,Q44,S44,U44,W44,Y44)</f>
        <v>1203</v>
      </c>
      <c r="H44" s="174">
        <f t="shared" si="17"/>
        <v>8274</v>
      </c>
      <c r="I44" s="175" t="s">
        <v>23</v>
      </c>
      <c r="J44" s="175" t="s">
        <v>23</v>
      </c>
      <c r="K44" s="175">
        <v>235</v>
      </c>
      <c r="L44" s="175">
        <v>1433</v>
      </c>
      <c r="M44" s="175">
        <v>189</v>
      </c>
      <c r="N44" s="175">
        <v>2346</v>
      </c>
      <c r="O44" s="175">
        <v>1</v>
      </c>
      <c r="P44" s="175">
        <v>7</v>
      </c>
      <c r="Q44" s="175">
        <v>26</v>
      </c>
      <c r="R44" s="175">
        <v>326</v>
      </c>
      <c r="S44" s="175">
        <v>361</v>
      </c>
      <c r="T44" s="175">
        <v>2313</v>
      </c>
      <c r="U44" s="175">
        <v>14</v>
      </c>
      <c r="V44" s="175">
        <v>144</v>
      </c>
      <c r="W44" s="175">
        <v>30</v>
      </c>
      <c r="X44" s="175">
        <v>55</v>
      </c>
      <c r="Y44" s="175">
        <v>347</v>
      </c>
      <c r="Z44" s="175">
        <v>1650</v>
      </c>
    </row>
    <row r="45" spans="1:26" s="112" customFormat="1" ht="15.75" customHeight="1">
      <c r="A45" s="121"/>
      <c r="B45" s="120" t="s">
        <v>133</v>
      </c>
      <c r="C45" s="174">
        <f aca="true" t="shared" si="18" ref="C45:D48">SUM(E45,G45)</f>
        <v>866</v>
      </c>
      <c r="D45" s="174">
        <f t="shared" si="18"/>
        <v>4497</v>
      </c>
      <c r="E45" s="175">
        <v>4</v>
      </c>
      <c r="F45" s="175">
        <v>26</v>
      </c>
      <c r="G45" s="174">
        <f t="shared" si="17"/>
        <v>862</v>
      </c>
      <c r="H45" s="174">
        <f t="shared" si="17"/>
        <v>4471</v>
      </c>
      <c r="I45" s="175">
        <v>1</v>
      </c>
      <c r="J45" s="175">
        <v>5</v>
      </c>
      <c r="K45" s="175">
        <v>99</v>
      </c>
      <c r="L45" s="175">
        <v>391</v>
      </c>
      <c r="M45" s="175">
        <v>363</v>
      </c>
      <c r="N45" s="175">
        <v>2070</v>
      </c>
      <c r="O45" s="175" t="s">
        <v>23</v>
      </c>
      <c r="P45" s="175" t="s">
        <v>23</v>
      </c>
      <c r="Q45" s="175">
        <v>18</v>
      </c>
      <c r="R45" s="175">
        <v>205</v>
      </c>
      <c r="S45" s="175">
        <v>196</v>
      </c>
      <c r="T45" s="175">
        <v>937</v>
      </c>
      <c r="U45" s="175">
        <v>6</v>
      </c>
      <c r="V45" s="175">
        <v>54</v>
      </c>
      <c r="W45" s="175">
        <v>18</v>
      </c>
      <c r="X45" s="175">
        <v>29</v>
      </c>
      <c r="Y45" s="175">
        <v>161</v>
      </c>
      <c r="Z45" s="175">
        <v>780</v>
      </c>
    </row>
    <row r="46" spans="1:26" s="112" customFormat="1" ht="15.75" customHeight="1">
      <c r="A46" s="121"/>
      <c r="B46" s="120" t="s">
        <v>134</v>
      </c>
      <c r="C46" s="174">
        <f t="shared" si="18"/>
        <v>732</v>
      </c>
      <c r="D46" s="174">
        <f t="shared" si="18"/>
        <v>3903</v>
      </c>
      <c r="E46" s="175">
        <v>4</v>
      </c>
      <c r="F46" s="175">
        <v>40</v>
      </c>
      <c r="G46" s="174">
        <f t="shared" si="17"/>
        <v>728</v>
      </c>
      <c r="H46" s="174">
        <f t="shared" si="17"/>
        <v>3863</v>
      </c>
      <c r="I46" s="175" t="s">
        <v>23</v>
      </c>
      <c r="J46" s="175" t="s">
        <v>23</v>
      </c>
      <c r="K46" s="175">
        <v>74</v>
      </c>
      <c r="L46" s="175">
        <v>480</v>
      </c>
      <c r="M46" s="175">
        <v>307</v>
      </c>
      <c r="N46" s="175">
        <v>1723</v>
      </c>
      <c r="O46" s="175" t="s">
        <v>23</v>
      </c>
      <c r="P46" s="175" t="s">
        <v>23</v>
      </c>
      <c r="Q46" s="175">
        <v>11</v>
      </c>
      <c r="R46" s="175">
        <v>170</v>
      </c>
      <c r="S46" s="175">
        <v>202</v>
      </c>
      <c r="T46" s="175">
        <v>885</v>
      </c>
      <c r="U46" s="175">
        <v>5</v>
      </c>
      <c r="V46" s="175">
        <v>37</v>
      </c>
      <c r="W46" s="175">
        <v>9</v>
      </c>
      <c r="X46" s="175">
        <v>17</v>
      </c>
      <c r="Y46" s="175">
        <v>120</v>
      </c>
      <c r="Z46" s="175">
        <v>551</v>
      </c>
    </row>
    <row r="47" spans="1:26" s="112" customFormat="1" ht="15.75" customHeight="1">
      <c r="A47" s="121"/>
      <c r="B47" s="120" t="s">
        <v>135</v>
      </c>
      <c r="C47" s="174">
        <f t="shared" si="18"/>
        <v>598</v>
      </c>
      <c r="D47" s="174">
        <f t="shared" si="18"/>
        <v>5534</v>
      </c>
      <c r="E47" s="175">
        <v>2</v>
      </c>
      <c r="F47" s="175">
        <v>17</v>
      </c>
      <c r="G47" s="174">
        <f t="shared" si="17"/>
        <v>596</v>
      </c>
      <c r="H47" s="174">
        <f t="shared" si="17"/>
        <v>5517</v>
      </c>
      <c r="I47" s="175">
        <v>2</v>
      </c>
      <c r="J47" s="175">
        <v>11</v>
      </c>
      <c r="K47" s="175">
        <v>74</v>
      </c>
      <c r="L47" s="175">
        <v>366</v>
      </c>
      <c r="M47" s="175">
        <v>204</v>
      </c>
      <c r="N47" s="175">
        <v>2866</v>
      </c>
      <c r="O47" s="175">
        <v>1</v>
      </c>
      <c r="P47" s="175">
        <v>1</v>
      </c>
      <c r="Q47" s="175">
        <v>15</v>
      </c>
      <c r="R47" s="175">
        <v>126</v>
      </c>
      <c r="S47" s="175">
        <v>148</v>
      </c>
      <c r="T47" s="175">
        <v>705</v>
      </c>
      <c r="U47" s="175">
        <v>9</v>
      </c>
      <c r="V47" s="175">
        <v>129</v>
      </c>
      <c r="W47" s="175">
        <v>6</v>
      </c>
      <c r="X47" s="175">
        <v>11</v>
      </c>
      <c r="Y47" s="175">
        <v>137</v>
      </c>
      <c r="Z47" s="175">
        <v>1302</v>
      </c>
    </row>
    <row r="48" spans="1:26" s="112" customFormat="1" ht="15.75" customHeight="1">
      <c r="A48" s="121"/>
      <c r="B48" s="120" t="s">
        <v>136</v>
      </c>
      <c r="C48" s="174">
        <f t="shared" si="18"/>
        <v>1015</v>
      </c>
      <c r="D48" s="174">
        <f t="shared" si="18"/>
        <v>6544</v>
      </c>
      <c r="E48" s="175">
        <v>5</v>
      </c>
      <c r="F48" s="175">
        <v>29</v>
      </c>
      <c r="G48" s="174">
        <f t="shared" si="17"/>
        <v>1010</v>
      </c>
      <c r="H48" s="174">
        <f t="shared" si="17"/>
        <v>6515</v>
      </c>
      <c r="I48" s="175" t="s">
        <v>23</v>
      </c>
      <c r="J48" s="175" t="s">
        <v>23</v>
      </c>
      <c r="K48" s="175">
        <v>230</v>
      </c>
      <c r="L48" s="175">
        <v>927</v>
      </c>
      <c r="M48" s="175">
        <v>139</v>
      </c>
      <c r="N48" s="175">
        <v>773</v>
      </c>
      <c r="O48" s="175" t="s">
        <v>23</v>
      </c>
      <c r="P48" s="175" t="s">
        <v>23</v>
      </c>
      <c r="Q48" s="175">
        <v>20</v>
      </c>
      <c r="R48" s="175">
        <v>162</v>
      </c>
      <c r="S48" s="175">
        <v>319</v>
      </c>
      <c r="T48" s="175">
        <v>1529</v>
      </c>
      <c r="U48" s="175">
        <v>16</v>
      </c>
      <c r="V48" s="175">
        <v>143</v>
      </c>
      <c r="W48" s="175">
        <v>16</v>
      </c>
      <c r="X48" s="175">
        <v>33</v>
      </c>
      <c r="Y48" s="175">
        <v>270</v>
      </c>
      <c r="Z48" s="175">
        <v>2948</v>
      </c>
    </row>
    <row r="49" spans="1:26" ht="15" customHeight="1">
      <c r="A49" s="121"/>
      <c r="B49" s="122"/>
      <c r="C49" s="177"/>
      <c r="D49" s="177"/>
      <c r="E49" s="175"/>
      <c r="F49" s="175"/>
      <c r="G49" s="177"/>
      <c r="H49" s="177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</row>
    <row r="50" spans="1:230" ht="15.75" customHeight="1">
      <c r="A50" s="296" t="s">
        <v>137</v>
      </c>
      <c r="B50" s="297"/>
      <c r="C50" s="171">
        <f aca="true" t="shared" si="19" ref="C50:Z50">SUM(C51:C54)</f>
        <v>2153</v>
      </c>
      <c r="D50" s="171">
        <f t="shared" si="19"/>
        <v>14833</v>
      </c>
      <c r="E50" s="171">
        <f t="shared" si="19"/>
        <v>17</v>
      </c>
      <c r="F50" s="171">
        <f t="shared" si="19"/>
        <v>157</v>
      </c>
      <c r="G50" s="171">
        <f t="shared" si="19"/>
        <v>2136</v>
      </c>
      <c r="H50" s="171">
        <f t="shared" si="19"/>
        <v>14676</v>
      </c>
      <c r="I50" s="171">
        <f t="shared" si="19"/>
        <v>3</v>
      </c>
      <c r="J50" s="171">
        <f t="shared" si="19"/>
        <v>21</v>
      </c>
      <c r="K50" s="171">
        <f t="shared" si="19"/>
        <v>384</v>
      </c>
      <c r="L50" s="171">
        <f t="shared" si="19"/>
        <v>2262</v>
      </c>
      <c r="M50" s="171">
        <f t="shared" si="19"/>
        <v>352</v>
      </c>
      <c r="N50" s="171">
        <f t="shared" si="19"/>
        <v>5545</v>
      </c>
      <c r="O50" s="171">
        <f t="shared" si="19"/>
        <v>1</v>
      </c>
      <c r="P50" s="171">
        <f t="shared" si="19"/>
        <v>233</v>
      </c>
      <c r="Q50" s="171">
        <f t="shared" si="19"/>
        <v>53</v>
      </c>
      <c r="R50" s="171">
        <f t="shared" si="19"/>
        <v>499</v>
      </c>
      <c r="S50" s="171">
        <f t="shared" si="19"/>
        <v>718</v>
      </c>
      <c r="T50" s="171">
        <f t="shared" si="19"/>
        <v>2755</v>
      </c>
      <c r="U50" s="171">
        <f t="shared" si="19"/>
        <v>17</v>
      </c>
      <c r="V50" s="171">
        <f t="shared" si="19"/>
        <v>194</v>
      </c>
      <c r="W50" s="171">
        <f t="shared" si="19"/>
        <v>10</v>
      </c>
      <c r="X50" s="171">
        <f t="shared" si="19"/>
        <v>33</v>
      </c>
      <c r="Y50" s="171">
        <f t="shared" si="19"/>
        <v>598</v>
      </c>
      <c r="Z50" s="171">
        <f t="shared" si="19"/>
        <v>3134</v>
      </c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</row>
    <row r="51" spans="1:26" s="112" customFormat="1" ht="15.75" customHeight="1">
      <c r="A51" s="123"/>
      <c r="B51" s="120" t="s">
        <v>138</v>
      </c>
      <c r="C51" s="174">
        <f>SUM(E51,G51)</f>
        <v>559</v>
      </c>
      <c r="D51" s="174">
        <f>SUM(F51,H51)</f>
        <v>2770</v>
      </c>
      <c r="E51" s="175">
        <v>5</v>
      </c>
      <c r="F51" s="175">
        <v>55</v>
      </c>
      <c r="G51" s="174">
        <f aca="true" t="shared" si="20" ref="G51:H54">SUM(I51,K51,M51,O51,Q51,S51,U51,W51,Y51)</f>
        <v>554</v>
      </c>
      <c r="H51" s="174">
        <f t="shared" si="20"/>
        <v>2715</v>
      </c>
      <c r="I51" s="175" t="s">
        <v>23</v>
      </c>
      <c r="J51" s="175" t="s">
        <v>23</v>
      </c>
      <c r="K51" s="175">
        <v>93</v>
      </c>
      <c r="L51" s="175">
        <v>403</v>
      </c>
      <c r="M51" s="175">
        <v>51</v>
      </c>
      <c r="N51" s="175">
        <v>666</v>
      </c>
      <c r="O51" s="175" t="s">
        <v>23</v>
      </c>
      <c r="P51" s="175" t="s">
        <v>23</v>
      </c>
      <c r="Q51" s="175">
        <v>16</v>
      </c>
      <c r="R51" s="175">
        <v>154</v>
      </c>
      <c r="S51" s="175">
        <v>221</v>
      </c>
      <c r="T51" s="175">
        <v>781</v>
      </c>
      <c r="U51" s="175">
        <v>5</v>
      </c>
      <c r="V51" s="175">
        <v>72</v>
      </c>
      <c r="W51" s="175" t="s">
        <v>23</v>
      </c>
      <c r="X51" s="175" t="s">
        <v>23</v>
      </c>
      <c r="Y51" s="175">
        <v>168</v>
      </c>
      <c r="Z51" s="175">
        <v>639</v>
      </c>
    </row>
    <row r="52" spans="1:26" s="112" customFormat="1" ht="15.75" customHeight="1">
      <c r="A52" s="123"/>
      <c r="B52" s="120" t="s">
        <v>139</v>
      </c>
      <c r="C52" s="174">
        <f aca="true" t="shared" si="21" ref="C52:D54">SUM(E52,G52)</f>
        <v>298</v>
      </c>
      <c r="D52" s="174">
        <f t="shared" si="21"/>
        <v>2352</v>
      </c>
      <c r="E52" s="175">
        <v>4</v>
      </c>
      <c r="F52" s="175">
        <v>40</v>
      </c>
      <c r="G52" s="174">
        <f t="shared" si="20"/>
        <v>294</v>
      </c>
      <c r="H52" s="174">
        <f t="shared" si="20"/>
        <v>2312</v>
      </c>
      <c r="I52" s="175">
        <v>1</v>
      </c>
      <c r="J52" s="175">
        <v>15</v>
      </c>
      <c r="K52" s="175">
        <v>51</v>
      </c>
      <c r="L52" s="175">
        <v>374</v>
      </c>
      <c r="M52" s="175">
        <v>58</v>
      </c>
      <c r="N52" s="175">
        <v>1251</v>
      </c>
      <c r="O52" s="175" t="s">
        <v>23</v>
      </c>
      <c r="P52" s="175" t="s">
        <v>23</v>
      </c>
      <c r="Q52" s="175">
        <v>5</v>
      </c>
      <c r="R52" s="175">
        <v>46</v>
      </c>
      <c r="S52" s="175">
        <v>105</v>
      </c>
      <c r="T52" s="175">
        <v>353</v>
      </c>
      <c r="U52" s="175">
        <v>4</v>
      </c>
      <c r="V52" s="175">
        <v>24</v>
      </c>
      <c r="W52" s="175">
        <v>1</v>
      </c>
      <c r="X52" s="175">
        <v>2</v>
      </c>
      <c r="Y52" s="175">
        <v>69</v>
      </c>
      <c r="Z52" s="175">
        <v>247</v>
      </c>
    </row>
    <row r="53" spans="1:26" s="112" customFormat="1" ht="15.75" customHeight="1">
      <c r="A53" s="123"/>
      <c r="B53" s="120" t="s">
        <v>140</v>
      </c>
      <c r="C53" s="174">
        <f t="shared" si="21"/>
        <v>905</v>
      </c>
      <c r="D53" s="174">
        <f t="shared" si="21"/>
        <v>7037</v>
      </c>
      <c r="E53" s="175">
        <v>5</v>
      </c>
      <c r="F53" s="175">
        <v>42</v>
      </c>
      <c r="G53" s="174">
        <f t="shared" si="20"/>
        <v>900</v>
      </c>
      <c r="H53" s="174">
        <f t="shared" si="20"/>
        <v>6995</v>
      </c>
      <c r="I53" s="175">
        <v>2</v>
      </c>
      <c r="J53" s="175">
        <v>6</v>
      </c>
      <c r="K53" s="175">
        <v>182</v>
      </c>
      <c r="L53" s="175">
        <v>1099</v>
      </c>
      <c r="M53" s="175">
        <v>142</v>
      </c>
      <c r="N53" s="175">
        <v>2699</v>
      </c>
      <c r="O53" s="175">
        <v>1</v>
      </c>
      <c r="P53" s="175">
        <v>233</v>
      </c>
      <c r="Q53" s="175">
        <v>25</v>
      </c>
      <c r="R53" s="175">
        <v>186</v>
      </c>
      <c r="S53" s="175">
        <v>277</v>
      </c>
      <c r="T53" s="175">
        <v>1058</v>
      </c>
      <c r="U53" s="175">
        <v>5</v>
      </c>
      <c r="V53" s="175">
        <v>75</v>
      </c>
      <c r="W53" s="175">
        <v>7</v>
      </c>
      <c r="X53" s="175">
        <v>17</v>
      </c>
      <c r="Y53" s="175">
        <v>259</v>
      </c>
      <c r="Z53" s="175">
        <v>1622</v>
      </c>
    </row>
    <row r="54" spans="1:26" s="112" customFormat="1" ht="15.75" customHeight="1">
      <c r="A54" s="123"/>
      <c r="B54" s="120" t="s">
        <v>141</v>
      </c>
      <c r="C54" s="174">
        <f t="shared" si="21"/>
        <v>391</v>
      </c>
      <c r="D54" s="174">
        <f t="shared" si="21"/>
        <v>2674</v>
      </c>
      <c r="E54" s="175">
        <v>3</v>
      </c>
      <c r="F54" s="175">
        <v>20</v>
      </c>
      <c r="G54" s="174">
        <f t="shared" si="20"/>
        <v>388</v>
      </c>
      <c r="H54" s="174">
        <f t="shared" si="20"/>
        <v>2654</v>
      </c>
      <c r="I54" s="175" t="s">
        <v>23</v>
      </c>
      <c r="J54" s="175" t="s">
        <v>23</v>
      </c>
      <c r="K54" s="175">
        <v>58</v>
      </c>
      <c r="L54" s="175">
        <v>386</v>
      </c>
      <c r="M54" s="175">
        <v>101</v>
      </c>
      <c r="N54" s="175">
        <v>929</v>
      </c>
      <c r="O54" s="175" t="s">
        <v>23</v>
      </c>
      <c r="P54" s="175" t="s">
        <v>23</v>
      </c>
      <c r="Q54" s="175">
        <v>7</v>
      </c>
      <c r="R54" s="175">
        <v>113</v>
      </c>
      <c r="S54" s="175">
        <v>115</v>
      </c>
      <c r="T54" s="175">
        <v>563</v>
      </c>
      <c r="U54" s="175">
        <v>3</v>
      </c>
      <c r="V54" s="175">
        <v>23</v>
      </c>
      <c r="W54" s="175">
        <v>2</v>
      </c>
      <c r="X54" s="175">
        <v>14</v>
      </c>
      <c r="Y54" s="175">
        <v>102</v>
      </c>
      <c r="Z54" s="175">
        <v>626</v>
      </c>
    </row>
    <row r="55" spans="1:26" ht="15" customHeight="1">
      <c r="A55" s="124"/>
      <c r="B55" s="122"/>
      <c r="C55" s="177"/>
      <c r="D55" s="177"/>
      <c r="E55" s="175"/>
      <c r="F55" s="175"/>
      <c r="G55" s="177"/>
      <c r="H55" s="177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</row>
    <row r="56" spans="1:230" ht="15.75" customHeight="1">
      <c r="A56" s="296" t="s">
        <v>142</v>
      </c>
      <c r="B56" s="297"/>
      <c r="C56" s="171">
        <f aca="true" t="shared" si="22" ref="C56:N56">SUM(C57:C62)</f>
        <v>2018</v>
      </c>
      <c r="D56" s="171">
        <f t="shared" si="22"/>
        <v>10967</v>
      </c>
      <c r="E56" s="171">
        <f t="shared" si="22"/>
        <v>8</v>
      </c>
      <c r="F56" s="171">
        <f t="shared" si="22"/>
        <v>76</v>
      </c>
      <c r="G56" s="171">
        <f t="shared" si="22"/>
        <v>2010</v>
      </c>
      <c r="H56" s="171">
        <f t="shared" si="22"/>
        <v>10891</v>
      </c>
      <c r="I56" s="171">
        <f t="shared" si="22"/>
        <v>6</v>
      </c>
      <c r="J56" s="171">
        <f t="shared" si="22"/>
        <v>43</v>
      </c>
      <c r="K56" s="171">
        <f t="shared" si="22"/>
        <v>275</v>
      </c>
      <c r="L56" s="171">
        <f t="shared" si="22"/>
        <v>1295</v>
      </c>
      <c r="M56" s="171">
        <f t="shared" si="22"/>
        <v>522</v>
      </c>
      <c r="N56" s="171">
        <f t="shared" si="22"/>
        <v>4231</v>
      </c>
      <c r="O56" s="172" t="s">
        <v>23</v>
      </c>
      <c r="P56" s="172" t="s">
        <v>23</v>
      </c>
      <c r="Q56" s="171">
        <f aca="true" t="shared" si="23" ref="Q56:Z56">SUM(Q57:Q62)</f>
        <v>41</v>
      </c>
      <c r="R56" s="171">
        <f t="shared" si="23"/>
        <v>522</v>
      </c>
      <c r="S56" s="171">
        <f t="shared" si="23"/>
        <v>652</v>
      </c>
      <c r="T56" s="171">
        <f t="shared" si="23"/>
        <v>2531</v>
      </c>
      <c r="U56" s="171">
        <f t="shared" si="23"/>
        <v>29</v>
      </c>
      <c r="V56" s="171">
        <f t="shared" si="23"/>
        <v>202</v>
      </c>
      <c r="W56" s="171">
        <f t="shared" si="23"/>
        <v>5</v>
      </c>
      <c r="X56" s="171">
        <f t="shared" si="23"/>
        <v>10</v>
      </c>
      <c r="Y56" s="171">
        <f t="shared" si="23"/>
        <v>480</v>
      </c>
      <c r="Z56" s="171">
        <f t="shared" si="23"/>
        <v>2057</v>
      </c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</row>
    <row r="57" spans="1:26" s="112" customFormat="1" ht="15.75" customHeight="1">
      <c r="A57" s="121"/>
      <c r="B57" s="120" t="s">
        <v>143</v>
      </c>
      <c r="C57" s="174">
        <f>SUM(E57,G57)</f>
        <v>321</v>
      </c>
      <c r="D57" s="174">
        <f>SUM(F57,H57)</f>
        <v>1900</v>
      </c>
      <c r="E57" s="175" t="s">
        <v>23</v>
      </c>
      <c r="F57" s="175" t="s">
        <v>23</v>
      </c>
      <c r="G57" s="174">
        <f aca="true" t="shared" si="24" ref="G57:H62">SUM(I57,K57,M57,O57,Q57,S57,U57,W57,Y57)</f>
        <v>321</v>
      </c>
      <c r="H57" s="174">
        <f t="shared" si="24"/>
        <v>1900</v>
      </c>
      <c r="I57" s="175">
        <v>3</v>
      </c>
      <c r="J57" s="175">
        <v>16</v>
      </c>
      <c r="K57" s="175">
        <v>36</v>
      </c>
      <c r="L57" s="175">
        <v>157</v>
      </c>
      <c r="M57" s="175">
        <v>91</v>
      </c>
      <c r="N57" s="175">
        <v>848</v>
      </c>
      <c r="O57" s="175" t="s">
        <v>23</v>
      </c>
      <c r="P57" s="175" t="s">
        <v>23</v>
      </c>
      <c r="Q57" s="175">
        <v>6</v>
      </c>
      <c r="R57" s="175">
        <v>73</v>
      </c>
      <c r="S57" s="175">
        <v>107</v>
      </c>
      <c r="T57" s="175">
        <v>478</v>
      </c>
      <c r="U57" s="175">
        <v>5</v>
      </c>
      <c r="V57" s="175">
        <v>29</v>
      </c>
      <c r="W57" s="175" t="s">
        <v>23</v>
      </c>
      <c r="X57" s="175" t="s">
        <v>23</v>
      </c>
      <c r="Y57" s="175">
        <v>73</v>
      </c>
      <c r="Z57" s="175">
        <v>299</v>
      </c>
    </row>
    <row r="58" spans="1:26" s="112" customFormat="1" ht="15.75" customHeight="1">
      <c r="A58" s="121"/>
      <c r="B58" s="120" t="s">
        <v>144</v>
      </c>
      <c r="C58" s="174">
        <f aca="true" t="shared" si="25" ref="C58:D62">SUM(E58,G58)</f>
        <v>332</v>
      </c>
      <c r="D58" s="174">
        <f t="shared" si="25"/>
        <v>1706</v>
      </c>
      <c r="E58" s="175" t="s">
        <v>23</v>
      </c>
      <c r="F58" s="175" t="s">
        <v>23</v>
      </c>
      <c r="G58" s="174">
        <f t="shared" si="24"/>
        <v>332</v>
      </c>
      <c r="H58" s="174">
        <f t="shared" si="24"/>
        <v>1706</v>
      </c>
      <c r="I58" s="175">
        <v>2</v>
      </c>
      <c r="J58" s="175">
        <v>12</v>
      </c>
      <c r="K58" s="175">
        <v>37</v>
      </c>
      <c r="L58" s="175">
        <v>153</v>
      </c>
      <c r="M58" s="175">
        <v>105</v>
      </c>
      <c r="N58" s="175">
        <v>757</v>
      </c>
      <c r="O58" s="175" t="s">
        <v>23</v>
      </c>
      <c r="P58" s="175" t="s">
        <v>23</v>
      </c>
      <c r="Q58" s="175">
        <v>11</v>
      </c>
      <c r="R58" s="175">
        <v>215</v>
      </c>
      <c r="S58" s="175">
        <v>97</v>
      </c>
      <c r="T58" s="175">
        <v>290</v>
      </c>
      <c r="U58" s="175">
        <v>6</v>
      </c>
      <c r="V58" s="175">
        <v>31</v>
      </c>
      <c r="W58" s="175">
        <v>1</v>
      </c>
      <c r="X58" s="175">
        <v>2</v>
      </c>
      <c r="Y58" s="175">
        <v>73</v>
      </c>
      <c r="Z58" s="175">
        <v>246</v>
      </c>
    </row>
    <row r="59" spans="1:26" s="112" customFormat="1" ht="15.75" customHeight="1">
      <c r="A59" s="121"/>
      <c r="B59" s="120" t="s">
        <v>145</v>
      </c>
      <c r="C59" s="174">
        <f t="shared" si="25"/>
        <v>390</v>
      </c>
      <c r="D59" s="174">
        <f t="shared" si="25"/>
        <v>1985</v>
      </c>
      <c r="E59" s="175">
        <v>5</v>
      </c>
      <c r="F59" s="175">
        <v>56</v>
      </c>
      <c r="G59" s="174">
        <f t="shared" si="24"/>
        <v>385</v>
      </c>
      <c r="H59" s="174">
        <f t="shared" si="24"/>
        <v>1929</v>
      </c>
      <c r="I59" s="175" t="s">
        <v>23</v>
      </c>
      <c r="J59" s="175" t="s">
        <v>23</v>
      </c>
      <c r="K59" s="175">
        <v>73</v>
      </c>
      <c r="L59" s="175">
        <v>405</v>
      </c>
      <c r="M59" s="175">
        <v>41</v>
      </c>
      <c r="N59" s="175">
        <v>435</v>
      </c>
      <c r="O59" s="175" t="s">
        <v>23</v>
      </c>
      <c r="P59" s="175" t="s">
        <v>23</v>
      </c>
      <c r="Q59" s="175">
        <v>9</v>
      </c>
      <c r="R59" s="175">
        <v>88</v>
      </c>
      <c r="S59" s="175">
        <v>154</v>
      </c>
      <c r="T59" s="175">
        <v>501</v>
      </c>
      <c r="U59" s="175">
        <v>3</v>
      </c>
      <c r="V59" s="175">
        <v>21</v>
      </c>
      <c r="W59" s="175">
        <v>1</v>
      </c>
      <c r="X59" s="175">
        <v>1</v>
      </c>
      <c r="Y59" s="175">
        <v>104</v>
      </c>
      <c r="Z59" s="175">
        <v>478</v>
      </c>
    </row>
    <row r="60" spans="1:26" s="112" customFormat="1" ht="15.75" customHeight="1">
      <c r="A60" s="121"/>
      <c r="B60" s="120" t="s">
        <v>146</v>
      </c>
      <c r="C60" s="174">
        <f t="shared" si="25"/>
        <v>475</v>
      </c>
      <c r="D60" s="174">
        <f t="shared" si="25"/>
        <v>3060</v>
      </c>
      <c r="E60" s="175" t="s">
        <v>23</v>
      </c>
      <c r="F60" s="175" t="s">
        <v>23</v>
      </c>
      <c r="G60" s="174">
        <f t="shared" si="24"/>
        <v>475</v>
      </c>
      <c r="H60" s="174">
        <f t="shared" si="24"/>
        <v>3060</v>
      </c>
      <c r="I60" s="175">
        <v>1</v>
      </c>
      <c r="J60" s="175">
        <v>15</v>
      </c>
      <c r="K60" s="175">
        <v>45</v>
      </c>
      <c r="L60" s="175">
        <v>285</v>
      </c>
      <c r="M60" s="175">
        <v>172</v>
      </c>
      <c r="N60" s="175">
        <v>1466</v>
      </c>
      <c r="O60" s="175" t="s">
        <v>23</v>
      </c>
      <c r="P60" s="175" t="s">
        <v>23</v>
      </c>
      <c r="Q60" s="175">
        <v>8</v>
      </c>
      <c r="R60" s="175">
        <v>65</v>
      </c>
      <c r="S60" s="175">
        <v>153</v>
      </c>
      <c r="T60" s="175">
        <v>856</v>
      </c>
      <c r="U60" s="175">
        <v>7</v>
      </c>
      <c r="V60" s="175">
        <v>48</v>
      </c>
      <c r="W60" s="175">
        <v>2</v>
      </c>
      <c r="X60" s="175">
        <v>4</v>
      </c>
      <c r="Y60" s="175">
        <v>87</v>
      </c>
      <c r="Z60" s="175">
        <v>321</v>
      </c>
    </row>
    <row r="61" spans="1:26" s="112" customFormat="1" ht="15.75" customHeight="1">
      <c r="A61" s="121"/>
      <c r="B61" s="120" t="s">
        <v>147</v>
      </c>
      <c r="C61" s="174">
        <f t="shared" si="25"/>
        <v>191</v>
      </c>
      <c r="D61" s="174">
        <f t="shared" si="25"/>
        <v>854</v>
      </c>
      <c r="E61" s="175">
        <v>2</v>
      </c>
      <c r="F61" s="175">
        <v>15</v>
      </c>
      <c r="G61" s="174">
        <f t="shared" si="24"/>
        <v>189</v>
      </c>
      <c r="H61" s="174">
        <f t="shared" si="24"/>
        <v>839</v>
      </c>
      <c r="I61" s="175" t="s">
        <v>23</v>
      </c>
      <c r="J61" s="175" t="s">
        <v>23</v>
      </c>
      <c r="K61" s="175">
        <v>41</v>
      </c>
      <c r="L61" s="175">
        <v>108</v>
      </c>
      <c r="M61" s="175">
        <v>13</v>
      </c>
      <c r="N61" s="175">
        <v>114</v>
      </c>
      <c r="O61" s="175" t="s">
        <v>23</v>
      </c>
      <c r="P61" s="175" t="s">
        <v>23</v>
      </c>
      <c r="Q61" s="175">
        <v>3</v>
      </c>
      <c r="R61" s="175">
        <v>37</v>
      </c>
      <c r="S61" s="175">
        <v>54</v>
      </c>
      <c r="T61" s="175">
        <v>127</v>
      </c>
      <c r="U61" s="175">
        <v>4</v>
      </c>
      <c r="V61" s="175">
        <v>11</v>
      </c>
      <c r="W61" s="175" t="s">
        <v>23</v>
      </c>
      <c r="X61" s="175" t="s">
        <v>23</v>
      </c>
      <c r="Y61" s="175">
        <v>74</v>
      </c>
      <c r="Z61" s="175">
        <v>442</v>
      </c>
    </row>
    <row r="62" spans="1:26" s="112" customFormat="1" ht="15.75" customHeight="1">
      <c r="A62" s="121"/>
      <c r="B62" s="120" t="s">
        <v>148</v>
      </c>
      <c r="C62" s="174">
        <f t="shared" si="25"/>
        <v>309</v>
      </c>
      <c r="D62" s="174">
        <f t="shared" si="25"/>
        <v>1462</v>
      </c>
      <c r="E62" s="175">
        <v>1</v>
      </c>
      <c r="F62" s="175">
        <v>5</v>
      </c>
      <c r="G62" s="174">
        <f t="shared" si="24"/>
        <v>308</v>
      </c>
      <c r="H62" s="174">
        <f t="shared" si="24"/>
        <v>1457</v>
      </c>
      <c r="I62" s="175" t="s">
        <v>23</v>
      </c>
      <c r="J62" s="175" t="s">
        <v>23</v>
      </c>
      <c r="K62" s="175">
        <v>43</v>
      </c>
      <c r="L62" s="175">
        <v>187</v>
      </c>
      <c r="M62" s="175">
        <v>100</v>
      </c>
      <c r="N62" s="175">
        <v>611</v>
      </c>
      <c r="O62" s="175" t="s">
        <v>23</v>
      </c>
      <c r="P62" s="175" t="s">
        <v>23</v>
      </c>
      <c r="Q62" s="175">
        <v>4</v>
      </c>
      <c r="R62" s="175">
        <v>44</v>
      </c>
      <c r="S62" s="175">
        <v>87</v>
      </c>
      <c r="T62" s="175">
        <v>279</v>
      </c>
      <c r="U62" s="175">
        <v>4</v>
      </c>
      <c r="V62" s="175">
        <v>62</v>
      </c>
      <c r="W62" s="175">
        <v>1</v>
      </c>
      <c r="X62" s="175">
        <v>3</v>
      </c>
      <c r="Y62" s="175">
        <v>69</v>
      </c>
      <c r="Z62" s="175">
        <v>271</v>
      </c>
    </row>
    <row r="63" spans="1:26" ht="15" customHeight="1">
      <c r="A63" s="121"/>
      <c r="B63" s="122"/>
      <c r="C63" s="177"/>
      <c r="D63" s="177"/>
      <c r="E63" s="175"/>
      <c r="F63" s="175"/>
      <c r="G63" s="177"/>
      <c r="H63" s="177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30" ht="15.75" customHeight="1">
      <c r="A64" s="296" t="s">
        <v>149</v>
      </c>
      <c r="B64" s="297"/>
      <c r="C64" s="171">
        <f aca="true" t="shared" si="26" ref="C64:N64">SUM(C65:C68)</f>
        <v>2204</v>
      </c>
      <c r="D64" s="171">
        <f t="shared" si="26"/>
        <v>12273</v>
      </c>
      <c r="E64" s="171">
        <f t="shared" si="26"/>
        <v>31</v>
      </c>
      <c r="F64" s="171">
        <f t="shared" si="26"/>
        <v>390</v>
      </c>
      <c r="G64" s="171">
        <f t="shared" si="26"/>
        <v>2173</v>
      </c>
      <c r="H64" s="171">
        <f t="shared" si="26"/>
        <v>11883</v>
      </c>
      <c r="I64" s="171">
        <f t="shared" si="26"/>
        <v>11</v>
      </c>
      <c r="J64" s="171">
        <f t="shared" si="26"/>
        <v>98</v>
      </c>
      <c r="K64" s="171">
        <f t="shared" si="26"/>
        <v>305</v>
      </c>
      <c r="L64" s="171">
        <f t="shared" si="26"/>
        <v>2274</v>
      </c>
      <c r="M64" s="171">
        <f t="shared" si="26"/>
        <v>183</v>
      </c>
      <c r="N64" s="171">
        <f t="shared" si="26"/>
        <v>2168</v>
      </c>
      <c r="O64" s="172" t="s">
        <v>23</v>
      </c>
      <c r="P64" s="172" t="s">
        <v>23</v>
      </c>
      <c r="Q64" s="171">
        <f aca="true" t="shared" si="27" ref="Q64:Z64">SUM(Q65:Q68)</f>
        <v>57</v>
      </c>
      <c r="R64" s="171">
        <f t="shared" si="27"/>
        <v>498</v>
      </c>
      <c r="S64" s="171">
        <f t="shared" si="27"/>
        <v>911</v>
      </c>
      <c r="T64" s="171">
        <f t="shared" si="27"/>
        <v>3229</v>
      </c>
      <c r="U64" s="171">
        <f t="shared" si="27"/>
        <v>31</v>
      </c>
      <c r="V64" s="171">
        <f t="shared" si="27"/>
        <v>342</v>
      </c>
      <c r="W64" s="171">
        <f t="shared" si="27"/>
        <v>14</v>
      </c>
      <c r="X64" s="171">
        <f t="shared" si="27"/>
        <v>34</v>
      </c>
      <c r="Y64" s="171">
        <f t="shared" si="27"/>
        <v>661</v>
      </c>
      <c r="Z64" s="171">
        <f t="shared" si="27"/>
        <v>3240</v>
      </c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</row>
    <row r="65" spans="1:26" s="112" customFormat="1" ht="15.75" customHeight="1">
      <c r="A65" s="121"/>
      <c r="B65" s="120" t="s">
        <v>150</v>
      </c>
      <c r="C65" s="174">
        <f>SUM(E65,G65)</f>
        <v>739</v>
      </c>
      <c r="D65" s="174">
        <f>SUM(F65,H65)</f>
        <v>4222</v>
      </c>
      <c r="E65" s="175">
        <v>9</v>
      </c>
      <c r="F65" s="175">
        <v>87</v>
      </c>
      <c r="G65" s="174">
        <f aca="true" t="shared" si="28" ref="G65:H68">SUM(I65,K65,M65,O65,Q65,S65,U65,W65,Y65)</f>
        <v>730</v>
      </c>
      <c r="H65" s="174">
        <f t="shared" si="28"/>
        <v>4135</v>
      </c>
      <c r="I65" s="175">
        <v>2</v>
      </c>
      <c r="J65" s="175">
        <v>14</v>
      </c>
      <c r="K65" s="175">
        <v>86</v>
      </c>
      <c r="L65" s="175">
        <v>710</v>
      </c>
      <c r="M65" s="175">
        <v>49</v>
      </c>
      <c r="N65" s="175">
        <v>535</v>
      </c>
      <c r="O65" s="175" t="s">
        <v>23</v>
      </c>
      <c r="P65" s="175" t="s">
        <v>23</v>
      </c>
      <c r="Q65" s="175">
        <v>26</v>
      </c>
      <c r="R65" s="175">
        <v>193</v>
      </c>
      <c r="S65" s="175">
        <v>309</v>
      </c>
      <c r="T65" s="175">
        <v>1312</v>
      </c>
      <c r="U65" s="175">
        <v>10</v>
      </c>
      <c r="V65" s="175">
        <v>59</v>
      </c>
      <c r="W65" s="175">
        <v>13</v>
      </c>
      <c r="X65" s="175">
        <v>33</v>
      </c>
      <c r="Y65" s="175">
        <v>235</v>
      </c>
      <c r="Z65" s="175">
        <v>1279</v>
      </c>
    </row>
    <row r="66" spans="1:26" s="112" customFormat="1" ht="15.75" customHeight="1">
      <c r="A66" s="121"/>
      <c r="B66" s="120" t="s">
        <v>151</v>
      </c>
      <c r="C66" s="174">
        <f aca="true" t="shared" si="29" ref="C66:D68">SUM(E66,G66)</f>
        <v>476</v>
      </c>
      <c r="D66" s="174">
        <f t="shared" si="29"/>
        <v>2640</v>
      </c>
      <c r="E66" s="175">
        <v>8</v>
      </c>
      <c r="F66" s="175">
        <v>108</v>
      </c>
      <c r="G66" s="174">
        <f t="shared" si="28"/>
        <v>468</v>
      </c>
      <c r="H66" s="174">
        <f t="shared" si="28"/>
        <v>2532</v>
      </c>
      <c r="I66" s="175">
        <v>3</v>
      </c>
      <c r="J66" s="175">
        <v>27</v>
      </c>
      <c r="K66" s="175">
        <v>70</v>
      </c>
      <c r="L66" s="175">
        <v>488</v>
      </c>
      <c r="M66" s="175">
        <v>45</v>
      </c>
      <c r="N66" s="175">
        <v>716</v>
      </c>
      <c r="O66" s="175" t="s">
        <v>23</v>
      </c>
      <c r="P66" s="175" t="s">
        <v>23</v>
      </c>
      <c r="Q66" s="175">
        <v>6</v>
      </c>
      <c r="R66" s="175">
        <v>51</v>
      </c>
      <c r="S66" s="175">
        <v>184</v>
      </c>
      <c r="T66" s="175">
        <v>544</v>
      </c>
      <c r="U66" s="175">
        <v>5</v>
      </c>
      <c r="V66" s="175">
        <v>54</v>
      </c>
      <c r="W66" s="175" t="s">
        <v>23</v>
      </c>
      <c r="X66" s="175" t="s">
        <v>23</v>
      </c>
      <c r="Y66" s="175">
        <v>155</v>
      </c>
      <c r="Z66" s="175">
        <v>652</v>
      </c>
    </row>
    <row r="67" spans="1:26" s="112" customFormat="1" ht="15.75" customHeight="1">
      <c r="A67" s="121"/>
      <c r="B67" s="120" t="s">
        <v>152</v>
      </c>
      <c r="C67" s="174">
        <f t="shared" si="29"/>
        <v>723</v>
      </c>
      <c r="D67" s="174">
        <f t="shared" si="29"/>
        <v>3765</v>
      </c>
      <c r="E67" s="175">
        <v>9</v>
      </c>
      <c r="F67" s="175">
        <v>139</v>
      </c>
      <c r="G67" s="174">
        <f t="shared" si="28"/>
        <v>714</v>
      </c>
      <c r="H67" s="174">
        <f t="shared" si="28"/>
        <v>3626</v>
      </c>
      <c r="I67" s="175">
        <v>4</v>
      </c>
      <c r="J67" s="175">
        <v>48</v>
      </c>
      <c r="K67" s="175">
        <v>80</v>
      </c>
      <c r="L67" s="175">
        <v>558</v>
      </c>
      <c r="M67" s="175">
        <v>63</v>
      </c>
      <c r="N67" s="175">
        <v>648</v>
      </c>
      <c r="O67" s="175" t="s">
        <v>23</v>
      </c>
      <c r="P67" s="175" t="s">
        <v>23</v>
      </c>
      <c r="Q67" s="175">
        <v>17</v>
      </c>
      <c r="R67" s="175">
        <v>207</v>
      </c>
      <c r="S67" s="175">
        <v>334</v>
      </c>
      <c r="T67" s="175">
        <v>1115</v>
      </c>
      <c r="U67" s="175">
        <v>12</v>
      </c>
      <c r="V67" s="175">
        <v>189</v>
      </c>
      <c r="W67" s="175">
        <v>1</v>
      </c>
      <c r="X67" s="175">
        <v>1</v>
      </c>
      <c r="Y67" s="175">
        <v>203</v>
      </c>
      <c r="Z67" s="175">
        <v>860</v>
      </c>
    </row>
    <row r="68" spans="1:26" s="112" customFormat="1" ht="15.75" customHeight="1">
      <c r="A68" s="121"/>
      <c r="B68" s="120" t="s">
        <v>153</v>
      </c>
      <c r="C68" s="174">
        <f t="shared" si="29"/>
        <v>266</v>
      </c>
      <c r="D68" s="174">
        <f t="shared" si="29"/>
        <v>1646</v>
      </c>
      <c r="E68" s="175">
        <v>5</v>
      </c>
      <c r="F68" s="175">
        <v>56</v>
      </c>
      <c r="G68" s="174">
        <f t="shared" si="28"/>
        <v>261</v>
      </c>
      <c r="H68" s="174">
        <f t="shared" si="28"/>
        <v>1590</v>
      </c>
      <c r="I68" s="175">
        <v>2</v>
      </c>
      <c r="J68" s="175">
        <v>9</v>
      </c>
      <c r="K68" s="175">
        <v>69</v>
      </c>
      <c r="L68" s="175">
        <v>518</v>
      </c>
      <c r="M68" s="175">
        <v>26</v>
      </c>
      <c r="N68" s="175">
        <v>269</v>
      </c>
      <c r="O68" s="175" t="s">
        <v>23</v>
      </c>
      <c r="P68" s="175" t="s">
        <v>23</v>
      </c>
      <c r="Q68" s="175">
        <v>8</v>
      </c>
      <c r="R68" s="175">
        <v>47</v>
      </c>
      <c r="S68" s="175">
        <v>84</v>
      </c>
      <c r="T68" s="175">
        <v>258</v>
      </c>
      <c r="U68" s="175">
        <v>4</v>
      </c>
      <c r="V68" s="175">
        <v>40</v>
      </c>
      <c r="W68" s="175" t="s">
        <v>23</v>
      </c>
      <c r="X68" s="175" t="s">
        <v>23</v>
      </c>
      <c r="Y68" s="175">
        <v>68</v>
      </c>
      <c r="Z68" s="175">
        <v>449</v>
      </c>
    </row>
    <row r="69" spans="1:26" ht="15" customHeight="1">
      <c r="A69" s="121"/>
      <c r="B69" s="122"/>
      <c r="C69" s="177"/>
      <c r="D69" s="177"/>
      <c r="E69" s="175"/>
      <c r="F69" s="175"/>
      <c r="G69" s="177"/>
      <c r="H69" s="177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</row>
    <row r="70" spans="1:230" s="133" customFormat="1" ht="15.75" customHeight="1">
      <c r="A70" s="296" t="s">
        <v>154</v>
      </c>
      <c r="B70" s="297"/>
      <c r="C70" s="171">
        <f aca="true" t="shared" si="30" ref="C70:H70">SUM(C71)</f>
        <v>449</v>
      </c>
      <c r="D70" s="171">
        <f t="shared" si="30"/>
        <v>2937</v>
      </c>
      <c r="E70" s="171">
        <f t="shared" si="30"/>
        <v>17</v>
      </c>
      <c r="F70" s="171">
        <f t="shared" si="30"/>
        <v>315</v>
      </c>
      <c r="G70" s="171">
        <f t="shared" si="30"/>
        <v>432</v>
      </c>
      <c r="H70" s="171">
        <f t="shared" si="30"/>
        <v>2622</v>
      </c>
      <c r="I70" s="172" t="s">
        <v>23</v>
      </c>
      <c r="J70" s="172" t="s">
        <v>23</v>
      </c>
      <c r="K70" s="171">
        <f>SUM(K71)</f>
        <v>65</v>
      </c>
      <c r="L70" s="171">
        <f>SUM(L71)</f>
        <v>393</v>
      </c>
      <c r="M70" s="171">
        <f>SUM(M71)</f>
        <v>24</v>
      </c>
      <c r="N70" s="171">
        <f>SUM(N71)</f>
        <v>593</v>
      </c>
      <c r="O70" s="172" t="s">
        <v>23</v>
      </c>
      <c r="P70" s="172" t="s">
        <v>23</v>
      </c>
      <c r="Q70" s="171">
        <f aca="true" t="shared" si="31" ref="Q70:Z70">SUM(Q71)</f>
        <v>11</v>
      </c>
      <c r="R70" s="171">
        <f t="shared" si="31"/>
        <v>78</v>
      </c>
      <c r="S70" s="171">
        <f t="shared" si="31"/>
        <v>184</v>
      </c>
      <c r="T70" s="171">
        <f t="shared" si="31"/>
        <v>634</v>
      </c>
      <c r="U70" s="171">
        <f t="shared" si="31"/>
        <v>5</v>
      </c>
      <c r="V70" s="171">
        <f t="shared" si="31"/>
        <v>39</v>
      </c>
      <c r="W70" s="171">
        <f t="shared" si="31"/>
        <v>2</v>
      </c>
      <c r="X70" s="171">
        <f t="shared" si="31"/>
        <v>3</v>
      </c>
      <c r="Y70" s="171">
        <f t="shared" si="31"/>
        <v>141</v>
      </c>
      <c r="Z70" s="171">
        <f t="shared" si="31"/>
        <v>882</v>
      </c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</row>
    <row r="71" spans="1:26" s="112" customFormat="1" ht="15.75" customHeight="1">
      <c r="A71" s="134"/>
      <c r="B71" s="126" t="s">
        <v>155</v>
      </c>
      <c r="C71" s="178">
        <f>SUM(E71,G71)</f>
        <v>449</v>
      </c>
      <c r="D71" s="179">
        <f>SUM(F71,H71)</f>
        <v>2937</v>
      </c>
      <c r="E71" s="175">
        <v>17</v>
      </c>
      <c r="F71" s="175">
        <v>315</v>
      </c>
      <c r="G71" s="179">
        <f>SUM(I71,K71,M71,O71,Q71,S71,U71,W71,Y71)</f>
        <v>432</v>
      </c>
      <c r="H71" s="179">
        <f>SUM(J71,L71,N71,P71,R71,T71,V71,X71,Z71)</f>
        <v>2622</v>
      </c>
      <c r="I71" s="175" t="s">
        <v>23</v>
      </c>
      <c r="J71" s="175" t="s">
        <v>23</v>
      </c>
      <c r="K71" s="175">
        <v>65</v>
      </c>
      <c r="L71" s="175">
        <v>393</v>
      </c>
      <c r="M71" s="175">
        <v>24</v>
      </c>
      <c r="N71" s="175">
        <v>593</v>
      </c>
      <c r="O71" s="175" t="s">
        <v>23</v>
      </c>
      <c r="P71" s="175" t="s">
        <v>23</v>
      </c>
      <c r="Q71" s="175">
        <v>11</v>
      </c>
      <c r="R71" s="175">
        <v>78</v>
      </c>
      <c r="S71" s="175">
        <v>184</v>
      </c>
      <c r="T71" s="175">
        <v>634</v>
      </c>
      <c r="U71" s="175">
        <v>5</v>
      </c>
      <c r="V71" s="175">
        <v>39</v>
      </c>
      <c r="W71" s="175">
        <v>2</v>
      </c>
      <c r="X71" s="175">
        <v>3</v>
      </c>
      <c r="Y71" s="175">
        <v>141</v>
      </c>
      <c r="Z71" s="175">
        <v>882</v>
      </c>
    </row>
    <row r="72" spans="1:26" ht="15" customHeight="1">
      <c r="A72" s="63" t="s">
        <v>193</v>
      </c>
      <c r="E72" s="135"/>
      <c r="F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5" customHeight="1">
      <c r="A73" s="63" t="s">
        <v>47</v>
      </c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</sheetData>
  <sheetProtection/>
  <mergeCells count="59">
    <mergeCell ref="Y5:Z6"/>
    <mergeCell ref="A2:Z2"/>
    <mergeCell ref="I7:I8"/>
    <mergeCell ref="J7:J8"/>
    <mergeCell ref="C7:C8"/>
    <mergeCell ref="D7:D8"/>
    <mergeCell ref="E7:E8"/>
    <mergeCell ref="F7:F8"/>
    <mergeCell ref="K7:K8"/>
    <mergeCell ref="L7:L8"/>
    <mergeCell ref="G7:G8"/>
    <mergeCell ref="H7:H8"/>
    <mergeCell ref="X7:X8"/>
    <mergeCell ref="Q7:Q8"/>
    <mergeCell ref="R7:R8"/>
    <mergeCell ref="S7:S8"/>
    <mergeCell ref="T7:T8"/>
    <mergeCell ref="W7:W8"/>
    <mergeCell ref="U7:U8"/>
    <mergeCell ref="V7:V8"/>
    <mergeCell ref="Y7:Y8"/>
    <mergeCell ref="A17:B17"/>
    <mergeCell ref="A18:B18"/>
    <mergeCell ref="A10:B10"/>
    <mergeCell ref="A11:B11"/>
    <mergeCell ref="A14:B14"/>
    <mergeCell ref="A5:B8"/>
    <mergeCell ref="C5:D6"/>
    <mergeCell ref="I5:J6"/>
    <mergeCell ref="K5:L6"/>
    <mergeCell ref="A21:B21"/>
    <mergeCell ref="A22:B22"/>
    <mergeCell ref="A70:B70"/>
    <mergeCell ref="A24:B24"/>
    <mergeCell ref="A27:B27"/>
    <mergeCell ref="A33:B33"/>
    <mergeCell ref="A43:B43"/>
    <mergeCell ref="A56:B56"/>
    <mergeCell ref="A64:B64"/>
    <mergeCell ref="U5:V6"/>
    <mergeCell ref="W5:X6"/>
    <mergeCell ref="A19:B19"/>
    <mergeCell ref="A20:B20"/>
    <mergeCell ref="M7:M8"/>
    <mergeCell ref="N7:N8"/>
    <mergeCell ref="O7:O8"/>
    <mergeCell ref="P7:P8"/>
    <mergeCell ref="E5:F6"/>
    <mergeCell ref="G5:H6"/>
    <mergeCell ref="M5:N6"/>
    <mergeCell ref="O5:P6"/>
    <mergeCell ref="A3:Z3"/>
    <mergeCell ref="A50:B50"/>
    <mergeCell ref="A15:B15"/>
    <mergeCell ref="A16:B16"/>
    <mergeCell ref="Z7:Z8"/>
    <mergeCell ref="A12:B12"/>
    <mergeCell ref="Q5:R6"/>
    <mergeCell ref="S5:T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="75" zoomScaleNormal="75" zoomScalePageLayoutView="0" workbookViewId="0" topLeftCell="L1">
      <selection activeCell="AB1" sqref="AB1"/>
    </sheetView>
  </sheetViews>
  <sheetFormatPr defaultColWidth="10.59765625" defaultRowHeight="15"/>
  <cols>
    <col min="1" max="1" width="2.59765625" style="63" customWidth="1"/>
    <col min="2" max="2" width="9.59765625" style="63" customWidth="1"/>
    <col min="3" max="3" width="8.3984375" style="63" customWidth="1"/>
    <col min="4" max="4" width="10.59765625" style="63" customWidth="1"/>
    <col min="5" max="7" width="8.3984375" style="63" customWidth="1"/>
    <col min="8" max="8" width="10" style="63" customWidth="1"/>
    <col min="9" max="14" width="8.3984375" style="63" customWidth="1"/>
    <col min="15" max="16" width="9.8984375" style="63" customWidth="1"/>
    <col min="17" max="25" width="8.3984375" style="63" customWidth="1"/>
    <col min="26" max="26" width="9.69921875" style="63" customWidth="1"/>
    <col min="27" max="27" width="8.3984375" style="63" customWidth="1"/>
    <col min="28" max="28" width="10.19921875" style="63" customWidth="1"/>
    <col min="29" max="16384" width="10.59765625" style="63" customWidth="1"/>
  </cols>
  <sheetData>
    <row r="1" spans="1:28" s="56" customFormat="1" ht="19.5" customHeight="1">
      <c r="A1" s="104" t="s">
        <v>194</v>
      </c>
      <c r="AB1" s="57" t="s">
        <v>195</v>
      </c>
    </row>
    <row r="2" spans="1:28" ht="18" customHeight="1">
      <c r="A2" s="318" t="s">
        <v>196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</row>
    <row r="3" spans="1:28" ht="18" customHeight="1">
      <c r="A3" s="295" t="s">
        <v>197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28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 ht="15" customHeight="1">
      <c r="A5" s="310" t="s">
        <v>158</v>
      </c>
      <c r="B5" s="329"/>
      <c r="C5" s="319" t="s">
        <v>159</v>
      </c>
      <c r="D5" s="320"/>
      <c r="E5" s="319" t="s">
        <v>160</v>
      </c>
      <c r="F5" s="320"/>
      <c r="G5" s="319" t="s">
        <v>198</v>
      </c>
      <c r="H5" s="320"/>
      <c r="I5" s="319" t="s">
        <v>184</v>
      </c>
      <c r="J5" s="320"/>
      <c r="K5" s="319" t="s">
        <v>185</v>
      </c>
      <c r="L5" s="320"/>
      <c r="M5" s="319" t="s">
        <v>186</v>
      </c>
      <c r="N5" s="320"/>
      <c r="O5" s="290" t="s">
        <v>199</v>
      </c>
      <c r="P5" s="323"/>
      <c r="Q5" s="319" t="s">
        <v>200</v>
      </c>
      <c r="R5" s="320"/>
      <c r="S5" s="290" t="s">
        <v>201</v>
      </c>
      <c r="T5" s="323"/>
      <c r="U5" s="319" t="s">
        <v>188</v>
      </c>
      <c r="V5" s="320"/>
      <c r="W5" s="319" t="s">
        <v>189</v>
      </c>
      <c r="X5" s="320"/>
      <c r="Y5" s="319" t="s">
        <v>202</v>
      </c>
      <c r="Z5" s="320"/>
      <c r="AA5" s="290" t="s">
        <v>203</v>
      </c>
      <c r="AB5" s="326"/>
    </row>
    <row r="6" spans="1:28" ht="15" customHeight="1">
      <c r="A6" s="330"/>
      <c r="B6" s="331"/>
      <c r="C6" s="321"/>
      <c r="D6" s="322"/>
      <c r="E6" s="321"/>
      <c r="F6" s="322"/>
      <c r="G6" s="321"/>
      <c r="H6" s="322"/>
      <c r="I6" s="321"/>
      <c r="J6" s="322"/>
      <c r="K6" s="321"/>
      <c r="L6" s="322"/>
      <c r="M6" s="321"/>
      <c r="N6" s="322"/>
      <c r="O6" s="292"/>
      <c r="P6" s="293"/>
      <c r="Q6" s="321"/>
      <c r="R6" s="322"/>
      <c r="S6" s="292"/>
      <c r="T6" s="293"/>
      <c r="U6" s="321"/>
      <c r="V6" s="322"/>
      <c r="W6" s="321"/>
      <c r="X6" s="322"/>
      <c r="Y6" s="321"/>
      <c r="Z6" s="322"/>
      <c r="AA6" s="292"/>
      <c r="AB6" s="317"/>
    </row>
    <row r="7" spans="1:28" ht="15" customHeight="1">
      <c r="A7" s="332"/>
      <c r="B7" s="331"/>
      <c r="C7" s="302" t="s">
        <v>171</v>
      </c>
      <c r="D7" s="302" t="s">
        <v>172</v>
      </c>
      <c r="E7" s="302" t="s">
        <v>171</v>
      </c>
      <c r="F7" s="302" t="s">
        <v>172</v>
      </c>
      <c r="G7" s="302" t="s">
        <v>171</v>
      </c>
      <c r="H7" s="302" t="s">
        <v>172</v>
      </c>
      <c r="I7" s="302" t="s">
        <v>171</v>
      </c>
      <c r="J7" s="302" t="s">
        <v>172</v>
      </c>
      <c r="K7" s="302" t="s">
        <v>171</v>
      </c>
      <c r="L7" s="302" t="s">
        <v>172</v>
      </c>
      <c r="M7" s="302" t="s">
        <v>171</v>
      </c>
      <c r="N7" s="302" t="s">
        <v>172</v>
      </c>
      <c r="O7" s="302" t="s">
        <v>171</v>
      </c>
      <c r="P7" s="302" t="s">
        <v>172</v>
      </c>
      <c r="Q7" s="302" t="s">
        <v>171</v>
      </c>
      <c r="R7" s="302" t="s">
        <v>172</v>
      </c>
      <c r="S7" s="302" t="s">
        <v>171</v>
      </c>
      <c r="T7" s="302" t="s">
        <v>172</v>
      </c>
      <c r="U7" s="302" t="s">
        <v>171</v>
      </c>
      <c r="V7" s="302" t="s">
        <v>172</v>
      </c>
      <c r="W7" s="302" t="s">
        <v>171</v>
      </c>
      <c r="X7" s="302" t="s">
        <v>172</v>
      </c>
      <c r="Y7" s="302" t="s">
        <v>171</v>
      </c>
      <c r="Z7" s="302" t="s">
        <v>172</v>
      </c>
      <c r="AA7" s="302" t="s">
        <v>171</v>
      </c>
      <c r="AB7" s="298" t="s">
        <v>172</v>
      </c>
    </row>
    <row r="8" spans="1:28" ht="15" customHeight="1">
      <c r="A8" s="333"/>
      <c r="B8" s="334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299"/>
    </row>
    <row r="9" spans="1:28" ht="15" customHeight="1">
      <c r="A9" s="107"/>
      <c r="B9" s="108"/>
      <c r="C9" s="109"/>
      <c r="D9" s="110" t="s">
        <v>105</v>
      </c>
      <c r="E9" s="109"/>
      <c r="F9" s="110" t="s">
        <v>105</v>
      </c>
      <c r="G9" s="109"/>
      <c r="H9" s="110" t="s">
        <v>105</v>
      </c>
      <c r="I9" s="109"/>
      <c r="J9" s="110" t="s">
        <v>105</v>
      </c>
      <c r="K9" s="109"/>
      <c r="L9" s="110" t="s">
        <v>105</v>
      </c>
      <c r="M9" s="109"/>
      <c r="N9" s="110" t="s">
        <v>105</v>
      </c>
      <c r="O9" s="109"/>
      <c r="P9" s="110" t="s">
        <v>105</v>
      </c>
      <c r="Q9" s="109"/>
      <c r="R9" s="110" t="s">
        <v>105</v>
      </c>
      <c r="S9" s="109"/>
      <c r="T9" s="110" t="s">
        <v>105</v>
      </c>
      <c r="U9" s="109"/>
      <c r="V9" s="110" t="s">
        <v>105</v>
      </c>
      <c r="W9" s="109"/>
      <c r="X9" s="110" t="s">
        <v>105</v>
      </c>
      <c r="Y9" s="109"/>
      <c r="Z9" s="110" t="s">
        <v>105</v>
      </c>
      <c r="AA9" s="109"/>
      <c r="AB9" s="110" t="s">
        <v>105</v>
      </c>
    </row>
    <row r="10" spans="1:28" s="112" customFormat="1" ht="15" customHeight="1">
      <c r="A10" s="324" t="s">
        <v>316</v>
      </c>
      <c r="B10" s="325"/>
      <c r="C10" s="174">
        <f>SUM(E10,G10)</f>
        <v>2511</v>
      </c>
      <c r="D10" s="174">
        <f>SUM(F10,H10)</f>
        <v>56696</v>
      </c>
      <c r="E10" s="174">
        <v>8</v>
      </c>
      <c r="F10" s="174">
        <v>57</v>
      </c>
      <c r="G10" s="174">
        <f>SUM(I10,K10,M10,O10,Q10,S10,U10,W10,Y10,AA10)</f>
        <v>2503</v>
      </c>
      <c r="H10" s="174">
        <f>SUM(J10,L10,N10,P10,R10,T10,V10,X10,Z10,AB10)</f>
        <v>56639</v>
      </c>
      <c r="I10" s="111" t="s">
        <v>23</v>
      </c>
      <c r="J10" s="111" t="s">
        <v>23</v>
      </c>
      <c r="K10" s="111" t="s">
        <v>23</v>
      </c>
      <c r="L10" s="111" t="s">
        <v>23</v>
      </c>
      <c r="M10" s="111" t="s">
        <v>23</v>
      </c>
      <c r="N10" s="111" t="s">
        <v>23</v>
      </c>
      <c r="O10" s="175">
        <v>82</v>
      </c>
      <c r="P10" s="175">
        <v>1145</v>
      </c>
      <c r="Q10" s="175">
        <v>262</v>
      </c>
      <c r="R10" s="175">
        <v>3863</v>
      </c>
      <c r="S10" s="175">
        <v>27</v>
      </c>
      <c r="T10" s="175">
        <v>350</v>
      </c>
      <c r="U10" s="175">
        <v>2</v>
      </c>
      <c r="V10" s="175">
        <v>285</v>
      </c>
      <c r="W10" s="175">
        <v>8</v>
      </c>
      <c r="X10" s="175">
        <v>17</v>
      </c>
      <c r="Y10" s="175">
        <v>1499</v>
      </c>
      <c r="Z10" s="175">
        <v>32245</v>
      </c>
      <c r="AA10" s="175">
        <v>623</v>
      </c>
      <c r="AB10" s="175">
        <v>18734</v>
      </c>
    </row>
    <row r="11" spans="1:28" s="85" customFormat="1" ht="15" customHeight="1">
      <c r="A11" s="306" t="s">
        <v>317</v>
      </c>
      <c r="B11" s="307"/>
      <c r="C11" s="171">
        <f>SUM(C14)</f>
        <v>2655</v>
      </c>
      <c r="D11" s="171">
        <f>SUM(D14)</f>
        <v>59093</v>
      </c>
      <c r="E11" s="171">
        <f aca="true" t="shared" si="0" ref="E11:AB11">SUM(E14)</f>
        <v>8</v>
      </c>
      <c r="F11" s="171">
        <f t="shared" si="0"/>
        <v>66</v>
      </c>
      <c r="G11" s="171">
        <f t="shared" si="0"/>
        <v>2647</v>
      </c>
      <c r="H11" s="171">
        <f t="shared" si="0"/>
        <v>59027</v>
      </c>
      <c r="I11" s="113" t="s">
        <v>23</v>
      </c>
      <c r="J11" s="113" t="s">
        <v>23</v>
      </c>
      <c r="K11" s="113" t="s">
        <v>23</v>
      </c>
      <c r="L11" s="113" t="s">
        <v>23</v>
      </c>
      <c r="M11" s="171">
        <f t="shared" si="0"/>
        <v>1</v>
      </c>
      <c r="N11" s="113" t="s">
        <v>23</v>
      </c>
      <c r="O11" s="171">
        <f t="shared" si="0"/>
        <v>77</v>
      </c>
      <c r="P11" s="171">
        <f t="shared" si="0"/>
        <v>1098</v>
      </c>
      <c r="Q11" s="171">
        <f t="shared" si="0"/>
        <v>261</v>
      </c>
      <c r="R11" s="171">
        <f t="shared" si="0"/>
        <v>3931</v>
      </c>
      <c r="S11" s="171">
        <f t="shared" si="0"/>
        <v>30</v>
      </c>
      <c r="T11" s="171">
        <f t="shared" si="0"/>
        <v>342</v>
      </c>
      <c r="U11" s="171">
        <f t="shared" si="0"/>
        <v>1</v>
      </c>
      <c r="V11" s="171">
        <f t="shared" si="0"/>
        <v>256</v>
      </c>
      <c r="W11" s="171">
        <f t="shared" si="0"/>
        <v>13</v>
      </c>
      <c r="X11" s="171">
        <f t="shared" si="0"/>
        <v>31</v>
      </c>
      <c r="Y11" s="171">
        <f t="shared" si="0"/>
        <v>1651</v>
      </c>
      <c r="Z11" s="171">
        <f t="shared" si="0"/>
        <v>33335</v>
      </c>
      <c r="AA11" s="171">
        <f t="shared" si="0"/>
        <v>613</v>
      </c>
      <c r="AB11" s="171">
        <f t="shared" si="0"/>
        <v>20034</v>
      </c>
    </row>
    <row r="12" spans="1:28" s="129" customFormat="1" ht="15" customHeight="1">
      <c r="A12" s="327" t="s">
        <v>191</v>
      </c>
      <c r="B12" s="328"/>
      <c r="C12" s="180">
        <f aca="true" t="shared" si="1" ref="C12:H12">100*C11/C10-100</f>
        <v>5.73476702508961</v>
      </c>
      <c r="D12" s="180">
        <f t="shared" si="1"/>
        <v>4.227811485819103</v>
      </c>
      <c r="E12" s="180">
        <f t="shared" si="1"/>
        <v>0</v>
      </c>
      <c r="F12" s="180">
        <f t="shared" si="1"/>
        <v>15.78947368421052</v>
      </c>
      <c r="G12" s="180">
        <f t="shared" si="1"/>
        <v>5.75309628445865</v>
      </c>
      <c r="H12" s="180">
        <f t="shared" si="1"/>
        <v>4.216176133053196</v>
      </c>
      <c r="I12" s="128" t="s">
        <v>23</v>
      </c>
      <c r="J12" s="128" t="s">
        <v>23</v>
      </c>
      <c r="K12" s="128" t="s">
        <v>23</v>
      </c>
      <c r="L12" s="128" t="s">
        <v>23</v>
      </c>
      <c r="M12" s="128" t="s">
        <v>204</v>
      </c>
      <c r="N12" s="128" t="s">
        <v>23</v>
      </c>
      <c r="O12" s="128">
        <f aca="true" t="shared" si="2" ref="O12:AB12">100*O11/O10-100</f>
        <v>-6.097560975609753</v>
      </c>
      <c r="P12" s="128">
        <f t="shared" si="2"/>
        <v>-4.104803493449779</v>
      </c>
      <c r="Q12" s="128">
        <f t="shared" si="2"/>
        <v>-0.3816793893129784</v>
      </c>
      <c r="R12" s="128">
        <f t="shared" si="2"/>
        <v>1.7602899301061399</v>
      </c>
      <c r="S12" s="128">
        <f t="shared" si="2"/>
        <v>11.111111111111114</v>
      </c>
      <c r="T12" s="128">
        <f t="shared" si="2"/>
        <v>-2.285714285714292</v>
      </c>
      <c r="U12" s="128">
        <f t="shared" si="2"/>
        <v>-50</v>
      </c>
      <c r="V12" s="128">
        <f t="shared" si="2"/>
        <v>-10.175438596491233</v>
      </c>
      <c r="W12" s="128">
        <f t="shared" si="2"/>
        <v>62.5</v>
      </c>
      <c r="X12" s="128">
        <f t="shared" si="2"/>
        <v>82.35294117647058</v>
      </c>
      <c r="Y12" s="128">
        <f t="shared" si="2"/>
        <v>10.140093395597063</v>
      </c>
      <c r="Z12" s="128">
        <f t="shared" si="2"/>
        <v>3.380369049465031</v>
      </c>
      <c r="AA12" s="128">
        <f t="shared" si="2"/>
        <v>-1.6051364365971068</v>
      </c>
      <c r="AB12" s="128">
        <f t="shared" si="2"/>
        <v>6.93925483078894</v>
      </c>
    </row>
    <row r="13" spans="1:28" ht="15" customHeight="1">
      <c r="A13" s="114"/>
      <c r="B13" s="115"/>
      <c r="C13" s="110"/>
      <c r="D13" s="110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s="85" customFormat="1" ht="15" customHeight="1">
      <c r="A14" s="296" t="s">
        <v>106</v>
      </c>
      <c r="B14" s="297"/>
      <c r="C14" s="171">
        <f>SUM(C15:C24,C27,C33,C43,C50,C56,C64,C70)</f>
        <v>2655</v>
      </c>
      <c r="D14" s="171">
        <f aca="true" t="shared" si="3" ref="D14:AB14">SUM(D15:D24,D27,D33,D43,D50,D56,D64,D70)</f>
        <v>59093</v>
      </c>
      <c r="E14" s="171">
        <f t="shared" si="3"/>
        <v>8</v>
      </c>
      <c r="F14" s="171">
        <f t="shared" si="3"/>
        <v>66</v>
      </c>
      <c r="G14" s="171">
        <f t="shared" si="3"/>
        <v>2647</v>
      </c>
      <c r="H14" s="171">
        <f t="shared" si="3"/>
        <v>59027</v>
      </c>
      <c r="I14" s="113" t="s">
        <v>23</v>
      </c>
      <c r="J14" s="113" t="s">
        <v>23</v>
      </c>
      <c r="K14" s="113" t="s">
        <v>23</v>
      </c>
      <c r="L14" s="113" t="s">
        <v>23</v>
      </c>
      <c r="M14" s="171">
        <f t="shared" si="3"/>
        <v>1</v>
      </c>
      <c r="N14" s="113" t="s">
        <v>23</v>
      </c>
      <c r="O14" s="171">
        <f t="shared" si="3"/>
        <v>77</v>
      </c>
      <c r="P14" s="171">
        <f t="shared" si="3"/>
        <v>1098</v>
      </c>
      <c r="Q14" s="171">
        <f t="shared" si="3"/>
        <v>261</v>
      </c>
      <c r="R14" s="171">
        <f t="shared" si="3"/>
        <v>3931</v>
      </c>
      <c r="S14" s="171">
        <f t="shared" si="3"/>
        <v>30</v>
      </c>
      <c r="T14" s="171">
        <f t="shared" si="3"/>
        <v>342</v>
      </c>
      <c r="U14" s="171">
        <f t="shared" si="3"/>
        <v>1</v>
      </c>
      <c r="V14" s="171">
        <f t="shared" si="3"/>
        <v>256</v>
      </c>
      <c r="W14" s="171">
        <f t="shared" si="3"/>
        <v>13</v>
      </c>
      <c r="X14" s="171">
        <f t="shared" si="3"/>
        <v>31</v>
      </c>
      <c r="Y14" s="171">
        <f t="shared" si="3"/>
        <v>1651</v>
      </c>
      <c r="Z14" s="171">
        <f t="shared" si="3"/>
        <v>33335</v>
      </c>
      <c r="AA14" s="171">
        <f t="shared" si="3"/>
        <v>613</v>
      </c>
      <c r="AB14" s="171">
        <f t="shared" si="3"/>
        <v>20034</v>
      </c>
    </row>
    <row r="15" spans="1:28" s="85" customFormat="1" ht="15" customHeight="1">
      <c r="A15" s="296" t="s">
        <v>107</v>
      </c>
      <c r="B15" s="297"/>
      <c r="C15" s="171">
        <f>SUM(E15,G15)</f>
        <v>595</v>
      </c>
      <c r="D15" s="171">
        <f>SUM(F15,H15)</f>
        <v>25599</v>
      </c>
      <c r="E15" s="172">
        <v>2</v>
      </c>
      <c r="F15" s="172">
        <v>30</v>
      </c>
      <c r="G15" s="171">
        <f>SUM(I15,K15,M15,O15,Q15,S15,U15,W15,Y15,AA15)</f>
        <v>593</v>
      </c>
      <c r="H15" s="171">
        <f>SUM(J15,L15,N15,P15,R15,T15,V15,X15,Z15,AB15)</f>
        <v>25569</v>
      </c>
      <c r="I15" s="113" t="s">
        <v>23</v>
      </c>
      <c r="J15" s="113" t="s">
        <v>23</v>
      </c>
      <c r="K15" s="113" t="s">
        <v>23</v>
      </c>
      <c r="L15" s="113" t="s">
        <v>23</v>
      </c>
      <c r="M15" s="113" t="s">
        <v>23</v>
      </c>
      <c r="N15" s="113" t="s">
        <v>23</v>
      </c>
      <c r="O15" s="172">
        <v>14</v>
      </c>
      <c r="P15" s="172">
        <v>535</v>
      </c>
      <c r="Q15" s="172">
        <v>78</v>
      </c>
      <c r="R15" s="172">
        <v>1849</v>
      </c>
      <c r="S15" s="172">
        <v>13</v>
      </c>
      <c r="T15" s="172">
        <v>171</v>
      </c>
      <c r="U15" s="172">
        <v>1</v>
      </c>
      <c r="V15" s="172">
        <v>256</v>
      </c>
      <c r="W15" s="172">
        <v>7</v>
      </c>
      <c r="X15" s="172">
        <v>13</v>
      </c>
      <c r="Y15" s="172">
        <v>331</v>
      </c>
      <c r="Z15" s="172">
        <v>13165</v>
      </c>
      <c r="AA15" s="172">
        <v>149</v>
      </c>
      <c r="AB15" s="172">
        <v>9580</v>
      </c>
    </row>
    <row r="16" spans="1:28" s="85" customFormat="1" ht="15" customHeight="1">
      <c r="A16" s="296" t="s">
        <v>108</v>
      </c>
      <c r="B16" s="297"/>
      <c r="C16" s="171">
        <f aca="true" t="shared" si="4" ref="C16:C22">SUM(E16,G16)</f>
        <v>134</v>
      </c>
      <c r="D16" s="171">
        <f aca="true" t="shared" si="5" ref="D16:D22">SUM(F16,H16)</f>
        <v>2944</v>
      </c>
      <c r="E16" s="172" t="s">
        <v>23</v>
      </c>
      <c r="F16" s="172" t="s">
        <v>23</v>
      </c>
      <c r="G16" s="171">
        <f aca="true" t="shared" si="6" ref="G16:G22">SUM(I16,K16,M16,O16,Q16,S16,U16,W16,Y16,AA16)</f>
        <v>134</v>
      </c>
      <c r="H16" s="171">
        <f aca="true" t="shared" si="7" ref="H16:H22">SUM(J16,L16,N16,P16,R16,T16,V16,X16,Z16,AB16)</f>
        <v>2944</v>
      </c>
      <c r="I16" s="113" t="s">
        <v>23</v>
      </c>
      <c r="J16" s="113" t="s">
        <v>23</v>
      </c>
      <c r="K16" s="113" t="s">
        <v>23</v>
      </c>
      <c r="L16" s="113" t="s">
        <v>23</v>
      </c>
      <c r="M16" s="113" t="s">
        <v>23</v>
      </c>
      <c r="N16" s="113" t="s">
        <v>23</v>
      </c>
      <c r="O16" s="172">
        <v>2</v>
      </c>
      <c r="P16" s="172">
        <v>42</v>
      </c>
      <c r="Q16" s="172">
        <v>15</v>
      </c>
      <c r="R16" s="172">
        <v>179</v>
      </c>
      <c r="S16" s="172" t="s">
        <v>23</v>
      </c>
      <c r="T16" s="172" t="s">
        <v>23</v>
      </c>
      <c r="U16" s="172" t="s">
        <v>23</v>
      </c>
      <c r="V16" s="172" t="s">
        <v>23</v>
      </c>
      <c r="W16" s="172" t="s">
        <v>23</v>
      </c>
      <c r="X16" s="172" t="s">
        <v>23</v>
      </c>
      <c r="Y16" s="172">
        <v>75</v>
      </c>
      <c r="Z16" s="172">
        <v>1829</v>
      </c>
      <c r="AA16" s="172">
        <v>42</v>
      </c>
      <c r="AB16" s="172">
        <v>894</v>
      </c>
    </row>
    <row r="17" spans="1:28" s="85" customFormat="1" ht="15" customHeight="1">
      <c r="A17" s="296" t="s">
        <v>109</v>
      </c>
      <c r="B17" s="297"/>
      <c r="C17" s="171">
        <f t="shared" si="4"/>
        <v>208</v>
      </c>
      <c r="D17" s="171">
        <f t="shared" si="5"/>
        <v>5730</v>
      </c>
      <c r="E17" s="172">
        <v>1</v>
      </c>
      <c r="F17" s="172">
        <v>1</v>
      </c>
      <c r="G17" s="171">
        <f t="shared" si="6"/>
        <v>207</v>
      </c>
      <c r="H17" s="171">
        <f t="shared" si="7"/>
        <v>5729</v>
      </c>
      <c r="I17" s="113" t="s">
        <v>23</v>
      </c>
      <c r="J17" s="113" t="s">
        <v>23</v>
      </c>
      <c r="K17" s="113" t="s">
        <v>23</v>
      </c>
      <c r="L17" s="113" t="s">
        <v>23</v>
      </c>
      <c r="M17" s="113" t="s">
        <v>23</v>
      </c>
      <c r="N17" s="113" t="s">
        <v>23</v>
      </c>
      <c r="O17" s="172">
        <v>2</v>
      </c>
      <c r="P17" s="172">
        <v>101</v>
      </c>
      <c r="Q17" s="172">
        <v>25</v>
      </c>
      <c r="R17" s="172">
        <v>303</v>
      </c>
      <c r="S17" s="172">
        <v>1</v>
      </c>
      <c r="T17" s="172">
        <v>4</v>
      </c>
      <c r="U17" s="172" t="s">
        <v>23</v>
      </c>
      <c r="V17" s="172" t="s">
        <v>23</v>
      </c>
      <c r="W17" s="172" t="s">
        <v>23</v>
      </c>
      <c r="X17" s="172" t="s">
        <v>23</v>
      </c>
      <c r="Y17" s="172">
        <v>129</v>
      </c>
      <c r="Z17" s="172">
        <v>2610</v>
      </c>
      <c r="AA17" s="172">
        <v>50</v>
      </c>
      <c r="AB17" s="172">
        <v>2711</v>
      </c>
    </row>
    <row r="18" spans="1:28" s="85" customFormat="1" ht="15" customHeight="1">
      <c r="A18" s="296" t="s">
        <v>110</v>
      </c>
      <c r="B18" s="297"/>
      <c r="C18" s="171">
        <f t="shared" si="4"/>
        <v>106</v>
      </c>
      <c r="D18" s="171">
        <f t="shared" si="5"/>
        <v>1887</v>
      </c>
      <c r="E18" s="172" t="s">
        <v>23</v>
      </c>
      <c r="F18" s="172" t="s">
        <v>23</v>
      </c>
      <c r="G18" s="171">
        <f t="shared" si="6"/>
        <v>106</v>
      </c>
      <c r="H18" s="171">
        <f t="shared" si="7"/>
        <v>1887</v>
      </c>
      <c r="I18" s="113" t="s">
        <v>23</v>
      </c>
      <c r="J18" s="113" t="s">
        <v>23</v>
      </c>
      <c r="K18" s="113" t="s">
        <v>23</v>
      </c>
      <c r="L18" s="113" t="s">
        <v>23</v>
      </c>
      <c r="M18" s="113" t="s">
        <v>23</v>
      </c>
      <c r="N18" s="113" t="s">
        <v>23</v>
      </c>
      <c r="O18" s="172">
        <v>3</v>
      </c>
      <c r="P18" s="172">
        <v>27</v>
      </c>
      <c r="Q18" s="172">
        <v>11</v>
      </c>
      <c r="R18" s="172">
        <v>121</v>
      </c>
      <c r="S18" s="172" t="s">
        <v>23</v>
      </c>
      <c r="T18" s="172" t="s">
        <v>23</v>
      </c>
      <c r="U18" s="172" t="s">
        <v>23</v>
      </c>
      <c r="V18" s="172" t="s">
        <v>23</v>
      </c>
      <c r="W18" s="172" t="s">
        <v>23</v>
      </c>
      <c r="X18" s="172" t="s">
        <v>23</v>
      </c>
      <c r="Y18" s="172">
        <v>56</v>
      </c>
      <c r="Z18" s="172">
        <v>997</v>
      </c>
      <c r="AA18" s="172">
        <v>36</v>
      </c>
      <c r="AB18" s="172">
        <v>742</v>
      </c>
    </row>
    <row r="19" spans="1:28" s="85" customFormat="1" ht="15" customHeight="1">
      <c r="A19" s="296" t="s">
        <v>111</v>
      </c>
      <c r="B19" s="297"/>
      <c r="C19" s="171">
        <f t="shared" si="4"/>
        <v>96</v>
      </c>
      <c r="D19" s="171">
        <f t="shared" si="5"/>
        <v>1308</v>
      </c>
      <c r="E19" s="172">
        <v>1</v>
      </c>
      <c r="F19" s="172">
        <v>1</v>
      </c>
      <c r="G19" s="171">
        <f t="shared" si="6"/>
        <v>95</v>
      </c>
      <c r="H19" s="171">
        <f t="shared" si="7"/>
        <v>1307</v>
      </c>
      <c r="I19" s="113" t="s">
        <v>23</v>
      </c>
      <c r="J19" s="113" t="s">
        <v>23</v>
      </c>
      <c r="K19" s="113" t="s">
        <v>23</v>
      </c>
      <c r="L19" s="113" t="s">
        <v>23</v>
      </c>
      <c r="M19" s="113" t="s">
        <v>23</v>
      </c>
      <c r="N19" s="113" t="s">
        <v>23</v>
      </c>
      <c r="O19" s="172">
        <v>5</v>
      </c>
      <c r="P19" s="172">
        <v>25</v>
      </c>
      <c r="Q19" s="172">
        <v>10</v>
      </c>
      <c r="R19" s="172">
        <v>94</v>
      </c>
      <c r="S19" s="172" t="s">
        <v>23</v>
      </c>
      <c r="T19" s="172" t="s">
        <v>23</v>
      </c>
      <c r="U19" s="172" t="s">
        <v>23</v>
      </c>
      <c r="V19" s="172" t="s">
        <v>23</v>
      </c>
      <c r="W19" s="172" t="s">
        <v>23</v>
      </c>
      <c r="X19" s="172" t="s">
        <v>23</v>
      </c>
      <c r="Y19" s="172">
        <v>55</v>
      </c>
      <c r="Z19" s="172">
        <v>823</v>
      </c>
      <c r="AA19" s="172">
        <v>25</v>
      </c>
      <c r="AB19" s="172">
        <v>365</v>
      </c>
    </row>
    <row r="20" spans="1:28" s="85" customFormat="1" ht="15" customHeight="1">
      <c r="A20" s="296" t="s">
        <v>112</v>
      </c>
      <c r="B20" s="297"/>
      <c r="C20" s="171">
        <f t="shared" si="4"/>
        <v>144</v>
      </c>
      <c r="D20" s="171">
        <f t="shared" si="5"/>
        <v>2553</v>
      </c>
      <c r="E20" s="172" t="s">
        <v>23</v>
      </c>
      <c r="F20" s="172" t="s">
        <v>23</v>
      </c>
      <c r="G20" s="171">
        <f t="shared" si="6"/>
        <v>144</v>
      </c>
      <c r="H20" s="171">
        <f t="shared" si="7"/>
        <v>2553</v>
      </c>
      <c r="I20" s="113" t="s">
        <v>23</v>
      </c>
      <c r="J20" s="113" t="s">
        <v>23</v>
      </c>
      <c r="K20" s="113" t="s">
        <v>23</v>
      </c>
      <c r="L20" s="113" t="s">
        <v>23</v>
      </c>
      <c r="M20" s="113" t="s">
        <v>23</v>
      </c>
      <c r="N20" s="113" t="s">
        <v>23</v>
      </c>
      <c r="O20" s="172">
        <v>3</v>
      </c>
      <c r="P20" s="172">
        <v>27</v>
      </c>
      <c r="Q20" s="172">
        <v>12</v>
      </c>
      <c r="R20" s="172">
        <v>189</v>
      </c>
      <c r="S20" s="172" t="s">
        <v>23</v>
      </c>
      <c r="T20" s="172" t="s">
        <v>23</v>
      </c>
      <c r="U20" s="172" t="s">
        <v>23</v>
      </c>
      <c r="V20" s="172" t="s">
        <v>23</v>
      </c>
      <c r="W20" s="172">
        <v>2</v>
      </c>
      <c r="X20" s="172">
        <v>14</v>
      </c>
      <c r="Y20" s="172">
        <v>100</v>
      </c>
      <c r="Z20" s="172">
        <v>1699</v>
      </c>
      <c r="AA20" s="172">
        <v>27</v>
      </c>
      <c r="AB20" s="172">
        <v>624</v>
      </c>
    </row>
    <row r="21" spans="1:28" s="85" customFormat="1" ht="15" customHeight="1">
      <c r="A21" s="296" t="s">
        <v>113</v>
      </c>
      <c r="B21" s="297"/>
      <c r="C21" s="171">
        <f t="shared" si="4"/>
        <v>86</v>
      </c>
      <c r="D21" s="171">
        <f t="shared" si="5"/>
        <v>1322</v>
      </c>
      <c r="E21" s="172" t="s">
        <v>23</v>
      </c>
      <c r="F21" s="172" t="s">
        <v>23</v>
      </c>
      <c r="G21" s="171">
        <f t="shared" si="6"/>
        <v>86</v>
      </c>
      <c r="H21" s="171">
        <f t="shared" si="7"/>
        <v>1322</v>
      </c>
      <c r="I21" s="113" t="s">
        <v>23</v>
      </c>
      <c r="J21" s="113" t="s">
        <v>23</v>
      </c>
      <c r="K21" s="113" t="s">
        <v>23</v>
      </c>
      <c r="L21" s="113" t="s">
        <v>23</v>
      </c>
      <c r="M21" s="113" t="s">
        <v>23</v>
      </c>
      <c r="N21" s="113" t="s">
        <v>23</v>
      </c>
      <c r="O21" s="172">
        <v>3</v>
      </c>
      <c r="P21" s="172">
        <v>20</v>
      </c>
      <c r="Q21" s="172">
        <v>6</v>
      </c>
      <c r="R21" s="172">
        <v>79</v>
      </c>
      <c r="S21" s="172">
        <v>1</v>
      </c>
      <c r="T21" s="172">
        <v>16</v>
      </c>
      <c r="U21" s="172" t="s">
        <v>23</v>
      </c>
      <c r="V21" s="172" t="s">
        <v>23</v>
      </c>
      <c r="W21" s="172" t="s">
        <v>23</v>
      </c>
      <c r="X21" s="172" t="s">
        <v>23</v>
      </c>
      <c r="Y21" s="172">
        <v>59</v>
      </c>
      <c r="Z21" s="172">
        <v>833</v>
      </c>
      <c r="AA21" s="172">
        <v>17</v>
      </c>
      <c r="AB21" s="172">
        <v>374</v>
      </c>
    </row>
    <row r="22" spans="1:28" s="85" customFormat="1" ht="15" customHeight="1">
      <c r="A22" s="296" t="s">
        <v>114</v>
      </c>
      <c r="B22" s="297"/>
      <c r="C22" s="171">
        <f t="shared" si="4"/>
        <v>129</v>
      </c>
      <c r="D22" s="171">
        <f t="shared" si="5"/>
        <v>2214</v>
      </c>
      <c r="E22" s="172" t="s">
        <v>23</v>
      </c>
      <c r="F22" s="172" t="s">
        <v>23</v>
      </c>
      <c r="G22" s="171">
        <f t="shared" si="6"/>
        <v>129</v>
      </c>
      <c r="H22" s="171">
        <f t="shared" si="7"/>
        <v>2214</v>
      </c>
      <c r="I22" s="113" t="s">
        <v>23</v>
      </c>
      <c r="J22" s="113" t="s">
        <v>23</v>
      </c>
      <c r="K22" s="113" t="s">
        <v>23</v>
      </c>
      <c r="L22" s="113" t="s">
        <v>23</v>
      </c>
      <c r="M22" s="172">
        <v>1</v>
      </c>
      <c r="N22" s="113" t="s">
        <v>23</v>
      </c>
      <c r="O22" s="172">
        <v>4</v>
      </c>
      <c r="P22" s="172">
        <v>32</v>
      </c>
      <c r="Q22" s="172">
        <v>8</v>
      </c>
      <c r="R22" s="172">
        <v>147</v>
      </c>
      <c r="S22" s="172" t="s">
        <v>23</v>
      </c>
      <c r="T22" s="172" t="s">
        <v>23</v>
      </c>
      <c r="U22" s="172" t="s">
        <v>23</v>
      </c>
      <c r="V22" s="172" t="s">
        <v>23</v>
      </c>
      <c r="W22" s="172" t="s">
        <v>23</v>
      </c>
      <c r="X22" s="172" t="s">
        <v>23</v>
      </c>
      <c r="Y22" s="172">
        <v>93</v>
      </c>
      <c r="Z22" s="172">
        <v>1396</v>
      </c>
      <c r="AA22" s="172">
        <v>23</v>
      </c>
      <c r="AB22" s="172">
        <v>639</v>
      </c>
    </row>
    <row r="23" spans="1:28" ht="15" customHeight="1">
      <c r="A23" s="116"/>
      <c r="B23" s="117"/>
      <c r="C23" s="176"/>
      <c r="D23" s="176"/>
      <c r="E23" s="176"/>
      <c r="F23" s="176"/>
      <c r="G23" s="176"/>
      <c r="H23" s="17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s="85" customFormat="1" ht="15" customHeight="1">
      <c r="A24" s="296" t="s">
        <v>115</v>
      </c>
      <c r="B24" s="297"/>
      <c r="C24" s="171">
        <f aca="true" t="shared" si="8" ref="C24:H24">SUM(C25)</f>
        <v>38</v>
      </c>
      <c r="D24" s="171">
        <f t="shared" si="8"/>
        <v>590</v>
      </c>
      <c r="E24" s="171">
        <f t="shared" si="8"/>
        <v>1</v>
      </c>
      <c r="F24" s="171">
        <f t="shared" si="8"/>
        <v>12</v>
      </c>
      <c r="G24" s="171">
        <f t="shared" si="8"/>
        <v>37</v>
      </c>
      <c r="H24" s="171">
        <f t="shared" si="8"/>
        <v>578</v>
      </c>
      <c r="I24" s="113" t="s">
        <v>23</v>
      </c>
      <c r="J24" s="113" t="s">
        <v>23</v>
      </c>
      <c r="K24" s="113" t="s">
        <v>23</v>
      </c>
      <c r="L24" s="113" t="s">
        <v>23</v>
      </c>
      <c r="M24" s="113" t="s">
        <v>23</v>
      </c>
      <c r="N24" s="113" t="s">
        <v>23</v>
      </c>
      <c r="O24" s="181">
        <f aca="true" t="shared" si="9" ref="O24:T24">SUM(O25)</f>
        <v>3</v>
      </c>
      <c r="P24" s="181">
        <f t="shared" si="9"/>
        <v>15</v>
      </c>
      <c r="Q24" s="181">
        <f t="shared" si="9"/>
        <v>3</v>
      </c>
      <c r="R24" s="181">
        <f t="shared" si="9"/>
        <v>29</v>
      </c>
      <c r="S24" s="181">
        <f t="shared" si="9"/>
        <v>1</v>
      </c>
      <c r="T24" s="181">
        <f t="shared" si="9"/>
        <v>11</v>
      </c>
      <c r="U24" s="182" t="s">
        <v>23</v>
      </c>
      <c r="V24" s="182" t="s">
        <v>23</v>
      </c>
      <c r="W24" s="182" t="s">
        <v>23</v>
      </c>
      <c r="X24" s="182" t="s">
        <v>23</v>
      </c>
      <c r="Y24" s="181">
        <f>SUM(Y25)</f>
        <v>22</v>
      </c>
      <c r="Z24" s="181">
        <f>SUM(Z25)</f>
        <v>396</v>
      </c>
      <c r="AA24" s="181">
        <f>SUM(AA25)</f>
        <v>8</v>
      </c>
      <c r="AB24" s="181">
        <f>SUM(AB25)</f>
        <v>127</v>
      </c>
    </row>
    <row r="25" spans="1:28" s="112" customFormat="1" ht="15" customHeight="1">
      <c r="A25" s="119"/>
      <c r="B25" s="120" t="s">
        <v>116</v>
      </c>
      <c r="C25" s="174">
        <f>SUM(E25,G25)</f>
        <v>38</v>
      </c>
      <c r="D25" s="174">
        <f>SUM(F25,H25)</f>
        <v>590</v>
      </c>
      <c r="E25" s="175">
        <v>1</v>
      </c>
      <c r="F25" s="175">
        <v>12</v>
      </c>
      <c r="G25" s="174">
        <f>SUM(I25,K25,M25,O25,Q25,S25,U25,W25,Y25,AA25)</f>
        <v>37</v>
      </c>
      <c r="H25" s="174">
        <f>SUM(J25,L25,N25,P25,R25,T25,V25,X25,Z25,AB25)</f>
        <v>578</v>
      </c>
      <c r="I25" s="111" t="s">
        <v>23</v>
      </c>
      <c r="J25" s="111" t="s">
        <v>23</v>
      </c>
      <c r="K25" s="111" t="s">
        <v>23</v>
      </c>
      <c r="L25" s="111" t="s">
        <v>23</v>
      </c>
      <c r="M25" s="111" t="s">
        <v>23</v>
      </c>
      <c r="N25" s="111" t="s">
        <v>23</v>
      </c>
      <c r="O25" s="175">
        <v>3</v>
      </c>
      <c r="P25" s="175">
        <v>15</v>
      </c>
      <c r="Q25" s="175">
        <v>3</v>
      </c>
      <c r="R25" s="175">
        <v>29</v>
      </c>
      <c r="S25" s="175">
        <v>1</v>
      </c>
      <c r="T25" s="175">
        <v>11</v>
      </c>
      <c r="U25" s="175" t="s">
        <v>23</v>
      </c>
      <c r="V25" s="175" t="s">
        <v>23</v>
      </c>
      <c r="W25" s="175" t="s">
        <v>23</v>
      </c>
      <c r="X25" s="175" t="s">
        <v>23</v>
      </c>
      <c r="Y25" s="175">
        <v>22</v>
      </c>
      <c r="Z25" s="175">
        <v>396</v>
      </c>
      <c r="AA25" s="175">
        <v>8</v>
      </c>
      <c r="AB25" s="175">
        <v>127</v>
      </c>
    </row>
    <row r="26" spans="1:28" ht="15" customHeight="1">
      <c r="A26" s="121"/>
      <c r="B26" s="122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8" s="85" customFormat="1" ht="15" customHeight="1">
      <c r="A27" s="296" t="s">
        <v>117</v>
      </c>
      <c r="B27" s="297"/>
      <c r="C27" s="171">
        <f>SUM(C28:C31)</f>
        <v>151</v>
      </c>
      <c r="D27" s="171">
        <f>SUM(D28:D31)</f>
        <v>2096</v>
      </c>
      <c r="E27" s="172" t="s">
        <v>23</v>
      </c>
      <c r="F27" s="172" t="s">
        <v>23</v>
      </c>
      <c r="G27" s="171">
        <f aca="true" t="shared" si="10" ref="G27:AB27">SUM(G28:G31)</f>
        <v>151</v>
      </c>
      <c r="H27" s="171">
        <f t="shared" si="10"/>
        <v>2096</v>
      </c>
      <c r="I27" s="113" t="s">
        <v>23</v>
      </c>
      <c r="J27" s="113" t="s">
        <v>23</v>
      </c>
      <c r="K27" s="113" t="s">
        <v>23</v>
      </c>
      <c r="L27" s="113" t="s">
        <v>23</v>
      </c>
      <c r="M27" s="113" t="s">
        <v>23</v>
      </c>
      <c r="N27" s="113" t="s">
        <v>23</v>
      </c>
      <c r="O27" s="171">
        <f t="shared" si="10"/>
        <v>4</v>
      </c>
      <c r="P27" s="171">
        <f t="shared" si="10"/>
        <v>23</v>
      </c>
      <c r="Q27" s="171">
        <f t="shared" si="10"/>
        <v>10</v>
      </c>
      <c r="R27" s="171">
        <f t="shared" si="10"/>
        <v>118</v>
      </c>
      <c r="S27" s="171">
        <f t="shared" si="10"/>
        <v>1</v>
      </c>
      <c r="T27" s="171">
        <f t="shared" si="10"/>
        <v>14</v>
      </c>
      <c r="U27" s="172" t="s">
        <v>23</v>
      </c>
      <c r="V27" s="172" t="s">
        <v>23</v>
      </c>
      <c r="W27" s="171">
        <f t="shared" si="10"/>
        <v>3</v>
      </c>
      <c r="X27" s="171">
        <f t="shared" si="10"/>
        <v>3</v>
      </c>
      <c r="Y27" s="171">
        <f t="shared" si="10"/>
        <v>107</v>
      </c>
      <c r="Z27" s="171">
        <f t="shared" si="10"/>
        <v>1574</v>
      </c>
      <c r="AA27" s="171">
        <f t="shared" si="10"/>
        <v>26</v>
      </c>
      <c r="AB27" s="171">
        <f t="shared" si="10"/>
        <v>364</v>
      </c>
    </row>
    <row r="28" spans="1:28" s="112" customFormat="1" ht="15" customHeight="1">
      <c r="A28" s="119"/>
      <c r="B28" s="120" t="s">
        <v>118</v>
      </c>
      <c r="C28" s="174">
        <f aca="true" t="shared" si="11" ref="C28:D31">SUM(E28,G28)</f>
        <v>45</v>
      </c>
      <c r="D28" s="174">
        <f t="shared" si="11"/>
        <v>603</v>
      </c>
      <c r="E28" s="175" t="s">
        <v>23</v>
      </c>
      <c r="F28" s="175" t="s">
        <v>23</v>
      </c>
      <c r="G28" s="174">
        <f aca="true" t="shared" si="12" ref="G28:H31">SUM(I28,K28,M28,O28,Q28,S28,U28,W28,Y28,AA28)</f>
        <v>45</v>
      </c>
      <c r="H28" s="174">
        <f t="shared" si="12"/>
        <v>603</v>
      </c>
      <c r="I28" s="111" t="s">
        <v>23</v>
      </c>
      <c r="J28" s="111" t="s">
        <v>23</v>
      </c>
      <c r="K28" s="111" t="s">
        <v>23</v>
      </c>
      <c r="L28" s="111" t="s">
        <v>23</v>
      </c>
      <c r="M28" s="111" t="s">
        <v>23</v>
      </c>
      <c r="N28" s="111" t="s">
        <v>23</v>
      </c>
      <c r="O28" s="175">
        <v>2</v>
      </c>
      <c r="P28" s="175">
        <v>11</v>
      </c>
      <c r="Q28" s="175">
        <v>3</v>
      </c>
      <c r="R28" s="175">
        <v>36</v>
      </c>
      <c r="S28" s="175" t="s">
        <v>23</v>
      </c>
      <c r="T28" s="175" t="s">
        <v>23</v>
      </c>
      <c r="U28" s="175" t="s">
        <v>23</v>
      </c>
      <c r="V28" s="175" t="s">
        <v>23</v>
      </c>
      <c r="W28" s="175">
        <v>1</v>
      </c>
      <c r="X28" s="175">
        <v>1</v>
      </c>
      <c r="Y28" s="175">
        <v>33</v>
      </c>
      <c r="Z28" s="175">
        <v>453</v>
      </c>
      <c r="AA28" s="175">
        <v>6</v>
      </c>
      <c r="AB28" s="175">
        <v>102</v>
      </c>
    </row>
    <row r="29" spans="1:28" s="112" customFormat="1" ht="15" customHeight="1">
      <c r="A29" s="119"/>
      <c r="B29" s="120" t="s">
        <v>119</v>
      </c>
      <c r="C29" s="174">
        <f t="shared" si="11"/>
        <v>32</v>
      </c>
      <c r="D29" s="174">
        <f t="shared" si="11"/>
        <v>483</v>
      </c>
      <c r="E29" s="175" t="s">
        <v>23</v>
      </c>
      <c r="F29" s="175" t="s">
        <v>23</v>
      </c>
      <c r="G29" s="174">
        <f t="shared" si="12"/>
        <v>32</v>
      </c>
      <c r="H29" s="174">
        <f t="shared" si="12"/>
        <v>483</v>
      </c>
      <c r="I29" s="111" t="s">
        <v>23</v>
      </c>
      <c r="J29" s="111" t="s">
        <v>23</v>
      </c>
      <c r="K29" s="111" t="s">
        <v>23</v>
      </c>
      <c r="L29" s="111" t="s">
        <v>23</v>
      </c>
      <c r="M29" s="111" t="s">
        <v>23</v>
      </c>
      <c r="N29" s="111" t="s">
        <v>23</v>
      </c>
      <c r="O29" s="175">
        <v>1</v>
      </c>
      <c r="P29" s="175">
        <v>4</v>
      </c>
      <c r="Q29" s="175">
        <v>3</v>
      </c>
      <c r="R29" s="175">
        <v>36</v>
      </c>
      <c r="S29" s="175" t="s">
        <v>23</v>
      </c>
      <c r="T29" s="175" t="s">
        <v>23</v>
      </c>
      <c r="U29" s="175" t="s">
        <v>23</v>
      </c>
      <c r="V29" s="175" t="s">
        <v>23</v>
      </c>
      <c r="W29" s="175">
        <v>1</v>
      </c>
      <c r="X29" s="175">
        <v>1</v>
      </c>
      <c r="Y29" s="175">
        <v>19</v>
      </c>
      <c r="Z29" s="175">
        <v>305</v>
      </c>
      <c r="AA29" s="175">
        <v>8</v>
      </c>
      <c r="AB29" s="175">
        <v>137</v>
      </c>
    </row>
    <row r="30" spans="1:28" s="112" customFormat="1" ht="15" customHeight="1">
      <c r="A30" s="119"/>
      <c r="B30" s="120" t="s">
        <v>120</v>
      </c>
      <c r="C30" s="174">
        <f t="shared" si="11"/>
        <v>48</v>
      </c>
      <c r="D30" s="174">
        <f t="shared" si="11"/>
        <v>812</v>
      </c>
      <c r="E30" s="175" t="s">
        <v>23</v>
      </c>
      <c r="F30" s="175" t="s">
        <v>23</v>
      </c>
      <c r="G30" s="174">
        <f t="shared" si="12"/>
        <v>48</v>
      </c>
      <c r="H30" s="174">
        <f t="shared" si="12"/>
        <v>812</v>
      </c>
      <c r="I30" s="111" t="s">
        <v>23</v>
      </c>
      <c r="J30" s="111" t="s">
        <v>23</v>
      </c>
      <c r="K30" s="111" t="s">
        <v>23</v>
      </c>
      <c r="L30" s="111" t="s">
        <v>23</v>
      </c>
      <c r="M30" s="111" t="s">
        <v>23</v>
      </c>
      <c r="N30" s="111" t="s">
        <v>23</v>
      </c>
      <c r="O30" s="175">
        <v>1</v>
      </c>
      <c r="P30" s="175">
        <v>8</v>
      </c>
      <c r="Q30" s="175">
        <v>3</v>
      </c>
      <c r="R30" s="175">
        <v>43</v>
      </c>
      <c r="S30" s="175">
        <v>1</v>
      </c>
      <c r="T30" s="175">
        <v>14</v>
      </c>
      <c r="U30" s="175" t="s">
        <v>23</v>
      </c>
      <c r="V30" s="175" t="s">
        <v>23</v>
      </c>
      <c r="W30" s="175">
        <v>1</v>
      </c>
      <c r="X30" s="175">
        <v>1</v>
      </c>
      <c r="Y30" s="175">
        <v>36</v>
      </c>
      <c r="Z30" s="175">
        <v>683</v>
      </c>
      <c r="AA30" s="175">
        <v>6</v>
      </c>
      <c r="AB30" s="175">
        <v>63</v>
      </c>
    </row>
    <row r="31" spans="1:28" s="112" customFormat="1" ht="15" customHeight="1">
      <c r="A31" s="119"/>
      <c r="B31" s="120" t="s">
        <v>121</v>
      </c>
      <c r="C31" s="174">
        <f t="shared" si="11"/>
        <v>26</v>
      </c>
      <c r="D31" s="174">
        <f t="shared" si="11"/>
        <v>198</v>
      </c>
      <c r="E31" s="175" t="s">
        <v>23</v>
      </c>
      <c r="F31" s="175" t="s">
        <v>23</v>
      </c>
      <c r="G31" s="174">
        <f t="shared" si="12"/>
        <v>26</v>
      </c>
      <c r="H31" s="174">
        <f t="shared" si="12"/>
        <v>198</v>
      </c>
      <c r="I31" s="111" t="s">
        <v>23</v>
      </c>
      <c r="J31" s="111" t="s">
        <v>23</v>
      </c>
      <c r="K31" s="111" t="s">
        <v>23</v>
      </c>
      <c r="L31" s="111" t="s">
        <v>23</v>
      </c>
      <c r="M31" s="111" t="s">
        <v>23</v>
      </c>
      <c r="N31" s="111" t="s">
        <v>23</v>
      </c>
      <c r="O31" s="175" t="s">
        <v>23</v>
      </c>
      <c r="P31" s="175" t="s">
        <v>23</v>
      </c>
      <c r="Q31" s="175">
        <v>1</v>
      </c>
      <c r="R31" s="175">
        <v>3</v>
      </c>
      <c r="S31" s="175" t="s">
        <v>23</v>
      </c>
      <c r="T31" s="175" t="s">
        <v>23</v>
      </c>
      <c r="U31" s="175" t="s">
        <v>23</v>
      </c>
      <c r="V31" s="175" t="s">
        <v>23</v>
      </c>
      <c r="W31" s="175" t="s">
        <v>23</v>
      </c>
      <c r="X31" s="175" t="s">
        <v>23</v>
      </c>
      <c r="Y31" s="175">
        <v>19</v>
      </c>
      <c r="Z31" s="175">
        <v>133</v>
      </c>
      <c r="AA31" s="175">
        <v>6</v>
      </c>
      <c r="AB31" s="175">
        <v>62</v>
      </c>
    </row>
    <row r="32" spans="1:28" ht="15" customHeight="1">
      <c r="A32" s="121"/>
      <c r="B32" s="122"/>
      <c r="C32" s="177"/>
      <c r="D32" s="177"/>
      <c r="E32" s="177"/>
      <c r="F32" s="177"/>
      <c r="G32" s="177"/>
      <c r="H32" s="177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s="85" customFormat="1" ht="15" customHeight="1">
      <c r="A33" s="296" t="s">
        <v>122</v>
      </c>
      <c r="B33" s="297"/>
      <c r="C33" s="171">
        <f>SUM(C34:C41)</f>
        <v>220</v>
      </c>
      <c r="D33" s="171">
        <f aca="true" t="shared" si="13" ref="D33:AB33">SUM(D34:D41)</f>
        <v>3320</v>
      </c>
      <c r="E33" s="171">
        <f t="shared" si="13"/>
        <v>1</v>
      </c>
      <c r="F33" s="171">
        <f t="shared" si="13"/>
        <v>1</v>
      </c>
      <c r="G33" s="171">
        <f t="shared" si="13"/>
        <v>219</v>
      </c>
      <c r="H33" s="171">
        <f t="shared" si="13"/>
        <v>3319</v>
      </c>
      <c r="I33" s="113" t="s">
        <v>23</v>
      </c>
      <c r="J33" s="113" t="s">
        <v>23</v>
      </c>
      <c r="K33" s="113" t="s">
        <v>23</v>
      </c>
      <c r="L33" s="113" t="s">
        <v>23</v>
      </c>
      <c r="M33" s="113" t="s">
        <v>23</v>
      </c>
      <c r="N33" s="113" t="s">
        <v>23</v>
      </c>
      <c r="O33" s="171">
        <f t="shared" si="13"/>
        <v>6</v>
      </c>
      <c r="P33" s="171">
        <f t="shared" si="13"/>
        <v>71</v>
      </c>
      <c r="Q33" s="171">
        <f t="shared" si="13"/>
        <v>18</v>
      </c>
      <c r="R33" s="171">
        <f t="shared" si="13"/>
        <v>144</v>
      </c>
      <c r="S33" s="171">
        <f t="shared" si="13"/>
        <v>1</v>
      </c>
      <c r="T33" s="171">
        <f t="shared" si="13"/>
        <v>1</v>
      </c>
      <c r="U33" s="172" t="s">
        <v>23</v>
      </c>
      <c r="V33" s="172" t="s">
        <v>23</v>
      </c>
      <c r="W33" s="171">
        <f t="shared" si="13"/>
        <v>1</v>
      </c>
      <c r="X33" s="171">
        <f t="shared" si="13"/>
        <v>1</v>
      </c>
      <c r="Y33" s="171">
        <f t="shared" si="13"/>
        <v>149</v>
      </c>
      <c r="Z33" s="171">
        <f t="shared" si="13"/>
        <v>2226</v>
      </c>
      <c r="AA33" s="171">
        <f t="shared" si="13"/>
        <v>44</v>
      </c>
      <c r="AB33" s="171">
        <f t="shared" si="13"/>
        <v>876</v>
      </c>
    </row>
    <row r="34" spans="1:28" s="112" customFormat="1" ht="15" customHeight="1">
      <c r="A34" s="119"/>
      <c r="B34" s="120" t="s">
        <v>123</v>
      </c>
      <c r="C34" s="174">
        <f>SUM(E34,G34)</f>
        <v>32</v>
      </c>
      <c r="D34" s="174">
        <f>SUM(F34,H34)</f>
        <v>380</v>
      </c>
      <c r="E34" s="175" t="s">
        <v>23</v>
      </c>
      <c r="F34" s="175" t="s">
        <v>23</v>
      </c>
      <c r="G34" s="174">
        <f>SUM(I34,K34,M34,O34,Q34,S34,U34,W34,Y34,AA34)</f>
        <v>32</v>
      </c>
      <c r="H34" s="174">
        <f>SUM(J34,L34,N34,P34,R34,T34,V34,X34,Z34,AB34)</f>
        <v>380</v>
      </c>
      <c r="I34" s="111" t="s">
        <v>23</v>
      </c>
      <c r="J34" s="111" t="s">
        <v>23</v>
      </c>
      <c r="K34" s="111" t="s">
        <v>23</v>
      </c>
      <c r="L34" s="111" t="s">
        <v>23</v>
      </c>
      <c r="M34" s="111" t="s">
        <v>23</v>
      </c>
      <c r="N34" s="111" t="s">
        <v>23</v>
      </c>
      <c r="O34" s="175">
        <v>1</v>
      </c>
      <c r="P34" s="175">
        <v>2</v>
      </c>
      <c r="Q34" s="175">
        <v>2</v>
      </c>
      <c r="R34" s="175">
        <v>30</v>
      </c>
      <c r="S34" s="175" t="s">
        <v>23</v>
      </c>
      <c r="T34" s="175" t="s">
        <v>23</v>
      </c>
      <c r="U34" s="175" t="s">
        <v>23</v>
      </c>
      <c r="V34" s="175" t="s">
        <v>23</v>
      </c>
      <c r="W34" s="175">
        <v>1</v>
      </c>
      <c r="X34" s="175">
        <v>1</v>
      </c>
      <c r="Y34" s="175">
        <v>21</v>
      </c>
      <c r="Z34" s="175">
        <v>223</v>
      </c>
      <c r="AA34" s="175">
        <v>7</v>
      </c>
      <c r="AB34" s="175">
        <v>124</v>
      </c>
    </row>
    <row r="35" spans="1:28" s="112" customFormat="1" ht="15" customHeight="1">
      <c r="A35" s="119"/>
      <c r="B35" s="120" t="s">
        <v>124</v>
      </c>
      <c r="C35" s="174">
        <f aca="true" t="shared" si="14" ref="C35:C41">SUM(E35,G35)</f>
        <v>54</v>
      </c>
      <c r="D35" s="174">
        <f aca="true" t="shared" si="15" ref="D35:D41">SUM(F35,H35)</f>
        <v>944</v>
      </c>
      <c r="E35" s="175" t="s">
        <v>23</v>
      </c>
      <c r="F35" s="175" t="s">
        <v>23</v>
      </c>
      <c r="G35" s="174">
        <f aca="true" t="shared" si="16" ref="G35:G41">SUM(I35,K35,M35,O35,Q35,S35,U35,W35,Y35,AA35)</f>
        <v>54</v>
      </c>
      <c r="H35" s="174">
        <f aca="true" t="shared" si="17" ref="H35:H41">SUM(J35,L35,N35,P35,R35,T35,V35,X35,Z35,AB35)</f>
        <v>944</v>
      </c>
      <c r="I35" s="111" t="s">
        <v>23</v>
      </c>
      <c r="J35" s="111" t="s">
        <v>23</v>
      </c>
      <c r="K35" s="111" t="s">
        <v>23</v>
      </c>
      <c r="L35" s="111" t="s">
        <v>23</v>
      </c>
      <c r="M35" s="111" t="s">
        <v>23</v>
      </c>
      <c r="N35" s="111" t="s">
        <v>23</v>
      </c>
      <c r="O35" s="175">
        <v>3</v>
      </c>
      <c r="P35" s="175">
        <v>56</v>
      </c>
      <c r="Q35" s="175">
        <v>3</v>
      </c>
      <c r="R35" s="175">
        <v>42</v>
      </c>
      <c r="S35" s="175" t="s">
        <v>23</v>
      </c>
      <c r="T35" s="175" t="s">
        <v>23</v>
      </c>
      <c r="U35" s="175" t="s">
        <v>23</v>
      </c>
      <c r="V35" s="175" t="s">
        <v>23</v>
      </c>
      <c r="W35" s="175" t="s">
        <v>23</v>
      </c>
      <c r="X35" s="175" t="s">
        <v>23</v>
      </c>
      <c r="Y35" s="175">
        <v>39</v>
      </c>
      <c r="Z35" s="175">
        <v>659</v>
      </c>
      <c r="AA35" s="175">
        <v>9</v>
      </c>
      <c r="AB35" s="175">
        <v>187</v>
      </c>
    </row>
    <row r="36" spans="1:28" s="112" customFormat="1" ht="15" customHeight="1">
      <c r="A36" s="119"/>
      <c r="B36" s="120" t="s">
        <v>125</v>
      </c>
      <c r="C36" s="174">
        <f t="shared" si="14"/>
        <v>62</v>
      </c>
      <c r="D36" s="174">
        <f t="shared" si="15"/>
        <v>1287</v>
      </c>
      <c r="E36" s="175" t="s">
        <v>23</v>
      </c>
      <c r="F36" s="175" t="s">
        <v>23</v>
      </c>
      <c r="G36" s="174">
        <f t="shared" si="16"/>
        <v>62</v>
      </c>
      <c r="H36" s="174">
        <f t="shared" si="17"/>
        <v>1287</v>
      </c>
      <c r="I36" s="111" t="s">
        <v>23</v>
      </c>
      <c r="J36" s="111" t="s">
        <v>23</v>
      </c>
      <c r="K36" s="111" t="s">
        <v>23</v>
      </c>
      <c r="L36" s="111" t="s">
        <v>23</v>
      </c>
      <c r="M36" s="111" t="s">
        <v>23</v>
      </c>
      <c r="N36" s="111" t="s">
        <v>23</v>
      </c>
      <c r="O36" s="175">
        <v>1</v>
      </c>
      <c r="P36" s="175">
        <v>11</v>
      </c>
      <c r="Q36" s="175">
        <v>6</v>
      </c>
      <c r="R36" s="175">
        <v>27</v>
      </c>
      <c r="S36" s="175" t="s">
        <v>23</v>
      </c>
      <c r="T36" s="175" t="s">
        <v>23</v>
      </c>
      <c r="U36" s="175" t="s">
        <v>23</v>
      </c>
      <c r="V36" s="175" t="s">
        <v>23</v>
      </c>
      <c r="W36" s="175" t="s">
        <v>23</v>
      </c>
      <c r="X36" s="175" t="s">
        <v>23</v>
      </c>
      <c r="Y36" s="175">
        <v>46</v>
      </c>
      <c r="Z36" s="175">
        <v>1014</v>
      </c>
      <c r="AA36" s="175">
        <v>9</v>
      </c>
      <c r="AB36" s="175">
        <v>235</v>
      </c>
    </row>
    <row r="37" spans="1:28" s="112" customFormat="1" ht="15" customHeight="1">
      <c r="A37" s="119"/>
      <c r="B37" s="120" t="s">
        <v>126</v>
      </c>
      <c r="C37" s="174">
        <f t="shared" si="14"/>
        <v>11</v>
      </c>
      <c r="D37" s="174">
        <f t="shared" si="15"/>
        <v>118</v>
      </c>
      <c r="E37" s="175" t="s">
        <v>23</v>
      </c>
      <c r="F37" s="175" t="s">
        <v>23</v>
      </c>
      <c r="G37" s="174">
        <f t="shared" si="16"/>
        <v>11</v>
      </c>
      <c r="H37" s="174">
        <f t="shared" si="17"/>
        <v>118</v>
      </c>
      <c r="I37" s="111" t="s">
        <v>23</v>
      </c>
      <c r="J37" s="111" t="s">
        <v>23</v>
      </c>
      <c r="K37" s="111" t="s">
        <v>23</v>
      </c>
      <c r="L37" s="111" t="s">
        <v>23</v>
      </c>
      <c r="M37" s="111" t="s">
        <v>23</v>
      </c>
      <c r="N37" s="111" t="s">
        <v>23</v>
      </c>
      <c r="O37" s="175" t="s">
        <v>23</v>
      </c>
      <c r="P37" s="175" t="s">
        <v>23</v>
      </c>
      <c r="Q37" s="175">
        <v>1</v>
      </c>
      <c r="R37" s="175">
        <v>3</v>
      </c>
      <c r="S37" s="175" t="s">
        <v>23</v>
      </c>
      <c r="T37" s="175" t="s">
        <v>23</v>
      </c>
      <c r="U37" s="175" t="s">
        <v>23</v>
      </c>
      <c r="V37" s="175" t="s">
        <v>23</v>
      </c>
      <c r="W37" s="175" t="s">
        <v>23</v>
      </c>
      <c r="X37" s="175" t="s">
        <v>23</v>
      </c>
      <c r="Y37" s="175">
        <v>7</v>
      </c>
      <c r="Z37" s="175">
        <v>70</v>
      </c>
      <c r="AA37" s="175">
        <v>3</v>
      </c>
      <c r="AB37" s="175">
        <v>45</v>
      </c>
    </row>
    <row r="38" spans="1:28" s="112" customFormat="1" ht="15" customHeight="1">
      <c r="A38" s="119"/>
      <c r="B38" s="120" t="s">
        <v>127</v>
      </c>
      <c r="C38" s="174">
        <f t="shared" si="14"/>
        <v>13</v>
      </c>
      <c r="D38" s="174">
        <f t="shared" si="15"/>
        <v>161</v>
      </c>
      <c r="E38" s="175" t="s">
        <v>23</v>
      </c>
      <c r="F38" s="175" t="s">
        <v>23</v>
      </c>
      <c r="G38" s="174">
        <f t="shared" si="16"/>
        <v>13</v>
      </c>
      <c r="H38" s="174">
        <f t="shared" si="17"/>
        <v>161</v>
      </c>
      <c r="I38" s="111" t="s">
        <v>23</v>
      </c>
      <c r="J38" s="111" t="s">
        <v>23</v>
      </c>
      <c r="K38" s="111" t="s">
        <v>23</v>
      </c>
      <c r="L38" s="111" t="s">
        <v>23</v>
      </c>
      <c r="M38" s="111" t="s">
        <v>23</v>
      </c>
      <c r="N38" s="111" t="s">
        <v>23</v>
      </c>
      <c r="O38" s="175" t="s">
        <v>23</v>
      </c>
      <c r="P38" s="175" t="s">
        <v>23</v>
      </c>
      <c r="Q38" s="175">
        <v>2</v>
      </c>
      <c r="R38" s="175">
        <v>23</v>
      </c>
      <c r="S38" s="175" t="s">
        <v>23</v>
      </c>
      <c r="T38" s="175" t="s">
        <v>23</v>
      </c>
      <c r="U38" s="175" t="s">
        <v>23</v>
      </c>
      <c r="V38" s="175" t="s">
        <v>23</v>
      </c>
      <c r="W38" s="175" t="s">
        <v>23</v>
      </c>
      <c r="X38" s="175" t="s">
        <v>23</v>
      </c>
      <c r="Y38" s="175">
        <v>7</v>
      </c>
      <c r="Z38" s="175">
        <v>69</v>
      </c>
      <c r="AA38" s="175">
        <v>4</v>
      </c>
      <c r="AB38" s="175">
        <v>69</v>
      </c>
    </row>
    <row r="39" spans="1:28" s="112" customFormat="1" ht="15" customHeight="1">
      <c r="A39" s="119"/>
      <c r="B39" s="120" t="s">
        <v>128</v>
      </c>
      <c r="C39" s="174">
        <f t="shared" si="14"/>
        <v>13</v>
      </c>
      <c r="D39" s="174">
        <f t="shared" si="15"/>
        <v>175</v>
      </c>
      <c r="E39" s="175" t="s">
        <v>23</v>
      </c>
      <c r="F39" s="175" t="s">
        <v>23</v>
      </c>
      <c r="G39" s="174">
        <f t="shared" si="16"/>
        <v>13</v>
      </c>
      <c r="H39" s="174">
        <f t="shared" si="17"/>
        <v>175</v>
      </c>
      <c r="I39" s="111" t="s">
        <v>23</v>
      </c>
      <c r="J39" s="111" t="s">
        <v>23</v>
      </c>
      <c r="K39" s="111" t="s">
        <v>23</v>
      </c>
      <c r="L39" s="111" t="s">
        <v>23</v>
      </c>
      <c r="M39" s="111" t="s">
        <v>23</v>
      </c>
      <c r="N39" s="111" t="s">
        <v>23</v>
      </c>
      <c r="O39" s="175">
        <v>1</v>
      </c>
      <c r="P39" s="175">
        <v>2</v>
      </c>
      <c r="Q39" s="175">
        <v>2</v>
      </c>
      <c r="R39" s="175">
        <v>6</v>
      </c>
      <c r="S39" s="175" t="s">
        <v>23</v>
      </c>
      <c r="T39" s="175" t="s">
        <v>23</v>
      </c>
      <c r="U39" s="175" t="s">
        <v>23</v>
      </c>
      <c r="V39" s="175" t="s">
        <v>23</v>
      </c>
      <c r="W39" s="175" t="s">
        <v>23</v>
      </c>
      <c r="X39" s="175" t="s">
        <v>23</v>
      </c>
      <c r="Y39" s="175">
        <v>5</v>
      </c>
      <c r="Z39" s="175">
        <v>66</v>
      </c>
      <c r="AA39" s="175">
        <v>5</v>
      </c>
      <c r="AB39" s="175">
        <v>101</v>
      </c>
    </row>
    <row r="40" spans="1:28" s="112" customFormat="1" ht="15" customHeight="1">
      <c r="A40" s="119"/>
      <c r="B40" s="120" t="s">
        <v>129</v>
      </c>
      <c r="C40" s="174">
        <f t="shared" si="14"/>
        <v>11</v>
      </c>
      <c r="D40" s="174">
        <f t="shared" si="15"/>
        <v>124</v>
      </c>
      <c r="E40" s="175" t="s">
        <v>23</v>
      </c>
      <c r="F40" s="175" t="s">
        <v>23</v>
      </c>
      <c r="G40" s="174">
        <f t="shared" si="16"/>
        <v>11</v>
      </c>
      <c r="H40" s="174">
        <f t="shared" si="17"/>
        <v>124</v>
      </c>
      <c r="I40" s="111" t="s">
        <v>23</v>
      </c>
      <c r="J40" s="111" t="s">
        <v>23</v>
      </c>
      <c r="K40" s="111" t="s">
        <v>23</v>
      </c>
      <c r="L40" s="111" t="s">
        <v>23</v>
      </c>
      <c r="M40" s="111" t="s">
        <v>23</v>
      </c>
      <c r="N40" s="111" t="s">
        <v>23</v>
      </c>
      <c r="O40" s="175" t="s">
        <v>23</v>
      </c>
      <c r="P40" s="175" t="s">
        <v>23</v>
      </c>
      <c r="Q40" s="175">
        <v>1</v>
      </c>
      <c r="R40" s="175">
        <v>4</v>
      </c>
      <c r="S40" s="175" t="s">
        <v>23</v>
      </c>
      <c r="T40" s="175" t="s">
        <v>23</v>
      </c>
      <c r="U40" s="175" t="s">
        <v>23</v>
      </c>
      <c r="V40" s="175" t="s">
        <v>23</v>
      </c>
      <c r="W40" s="175" t="s">
        <v>23</v>
      </c>
      <c r="X40" s="175" t="s">
        <v>23</v>
      </c>
      <c r="Y40" s="175">
        <v>7</v>
      </c>
      <c r="Z40" s="175">
        <v>51</v>
      </c>
      <c r="AA40" s="175">
        <v>3</v>
      </c>
      <c r="AB40" s="175">
        <v>69</v>
      </c>
    </row>
    <row r="41" spans="1:28" s="112" customFormat="1" ht="15" customHeight="1">
      <c r="A41" s="119"/>
      <c r="B41" s="120" t="s">
        <v>130</v>
      </c>
      <c r="C41" s="174">
        <f t="shared" si="14"/>
        <v>24</v>
      </c>
      <c r="D41" s="174">
        <f t="shared" si="15"/>
        <v>131</v>
      </c>
      <c r="E41" s="175">
        <v>1</v>
      </c>
      <c r="F41" s="175">
        <v>1</v>
      </c>
      <c r="G41" s="174">
        <f t="shared" si="16"/>
        <v>23</v>
      </c>
      <c r="H41" s="174">
        <f t="shared" si="17"/>
        <v>130</v>
      </c>
      <c r="I41" s="111" t="s">
        <v>23</v>
      </c>
      <c r="J41" s="111" t="s">
        <v>23</v>
      </c>
      <c r="K41" s="111" t="s">
        <v>23</v>
      </c>
      <c r="L41" s="111" t="s">
        <v>23</v>
      </c>
      <c r="M41" s="111" t="s">
        <v>23</v>
      </c>
      <c r="N41" s="111" t="s">
        <v>23</v>
      </c>
      <c r="O41" s="175" t="s">
        <v>23</v>
      </c>
      <c r="P41" s="175" t="s">
        <v>23</v>
      </c>
      <c r="Q41" s="175">
        <v>1</v>
      </c>
      <c r="R41" s="175">
        <v>9</v>
      </c>
      <c r="S41" s="175">
        <v>1</v>
      </c>
      <c r="T41" s="175">
        <v>1</v>
      </c>
      <c r="U41" s="175" t="s">
        <v>23</v>
      </c>
      <c r="V41" s="175" t="s">
        <v>23</v>
      </c>
      <c r="W41" s="175" t="s">
        <v>23</v>
      </c>
      <c r="X41" s="175" t="s">
        <v>23</v>
      </c>
      <c r="Y41" s="175">
        <v>17</v>
      </c>
      <c r="Z41" s="175">
        <v>74</v>
      </c>
      <c r="AA41" s="175">
        <v>4</v>
      </c>
      <c r="AB41" s="175">
        <v>46</v>
      </c>
    </row>
    <row r="42" spans="1:28" ht="15" customHeight="1">
      <c r="A42" s="121"/>
      <c r="B42" s="122"/>
      <c r="C42" s="177"/>
      <c r="D42" s="177"/>
      <c r="E42" s="177"/>
      <c r="F42" s="177"/>
      <c r="G42" s="177"/>
      <c r="H42" s="177"/>
      <c r="I42" s="105"/>
      <c r="J42" s="105"/>
      <c r="K42" s="105"/>
      <c r="L42" s="105"/>
      <c r="M42" s="105"/>
      <c r="N42" s="105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</row>
    <row r="43" spans="1:28" s="85" customFormat="1" ht="15" customHeight="1">
      <c r="A43" s="296" t="s">
        <v>131</v>
      </c>
      <c r="B43" s="297"/>
      <c r="C43" s="171">
        <f>SUM(C44:C48)</f>
        <v>212</v>
      </c>
      <c r="D43" s="171">
        <f aca="true" t="shared" si="18" ref="D43:AB43">SUM(D44:D48)</f>
        <v>3399</v>
      </c>
      <c r="E43" s="171">
        <f t="shared" si="18"/>
        <v>1</v>
      </c>
      <c r="F43" s="171">
        <f t="shared" si="18"/>
        <v>1</v>
      </c>
      <c r="G43" s="171">
        <f t="shared" si="18"/>
        <v>211</v>
      </c>
      <c r="H43" s="171">
        <f t="shared" si="18"/>
        <v>3398</v>
      </c>
      <c r="I43" s="113" t="s">
        <v>23</v>
      </c>
      <c r="J43" s="113" t="s">
        <v>23</v>
      </c>
      <c r="K43" s="113" t="s">
        <v>23</v>
      </c>
      <c r="L43" s="113" t="s">
        <v>23</v>
      </c>
      <c r="M43" s="113" t="s">
        <v>23</v>
      </c>
      <c r="N43" s="113" t="s">
        <v>23</v>
      </c>
      <c r="O43" s="171">
        <f t="shared" si="18"/>
        <v>8</v>
      </c>
      <c r="P43" s="171">
        <f t="shared" si="18"/>
        <v>61</v>
      </c>
      <c r="Q43" s="171">
        <f t="shared" si="18"/>
        <v>15</v>
      </c>
      <c r="R43" s="171">
        <f t="shared" si="18"/>
        <v>161</v>
      </c>
      <c r="S43" s="171">
        <f t="shared" si="18"/>
        <v>3</v>
      </c>
      <c r="T43" s="171">
        <f t="shared" si="18"/>
        <v>59</v>
      </c>
      <c r="U43" s="172" t="s">
        <v>23</v>
      </c>
      <c r="V43" s="172" t="s">
        <v>23</v>
      </c>
      <c r="W43" s="172" t="s">
        <v>23</v>
      </c>
      <c r="X43" s="172" t="s">
        <v>23</v>
      </c>
      <c r="Y43" s="171">
        <f t="shared" si="18"/>
        <v>146</v>
      </c>
      <c r="Z43" s="171">
        <f t="shared" si="18"/>
        <v>2109</v>
      </c>
      <c r="AA43" s="171">
        <f t="shared" si="18"/>
        <v>39</v>
      </c>
      <c r="AB43" s="171">
        <f t="shared" si="18"/>
        <v>1008</v>
      </c>
    </row>
    <row r="44" spans="1:28" s="112" customFormat="1" ht="15" customHeight="1">
      <c r="A44" s="119"/>
      <c r="B44" s="120" t="s">
        <v>132</v>
      </c>
      <c r="C44" s="174">
        <f aca="true" t="shared" si="19" ref="C44:D48">SUM(E44,G44)</f>
        <v>63</v>
      </c>
      <c r="D44" s="174">
        <f t="shared" si="19"/>
        <v>1357</v>
      </c>
      <c r="E44" s="175" t="s">
        <v>23</v>
      </c>
      <c r="F44" s="175" t="s">
        <v>23</v>
      </c>
      <c r="G44" s="174">
        <f aca="true" t="shared" si="20" ref="G44:H48">SUM(I44,K44,M44,O44,Q44,S44,U44,W44,Y44,AA44)</f>
        <v>63</v>
      </c>
      <c r="H44" s="174">
        <f t="shared" si="20"/>
        <v>1357</v>
      </c>
      <c r="I44" s="111" t="s">
        <v>23</v>
      </c>
      <c r="J44" s="111" t="s">
        <v>23</v>
      </c>
      <c r="K44" s="111" t="s">
        <v>23</v>
      </c>
      <c r="L44" s="111" t="s">
        <v>23</v>
      </c>
      <c r="M44" s="111" t="s">
        <v>23</v>
      </c>
      <c r="N44" s="111" t="s">
        <v>23</v>
      </c>
      <c r="O44" s="175">
        <v>2</v>
      </c>
      <c r="P44" s="175">
        <v>24</v>
      </c>
      <c r="Q44" s="175">
        <v>6</v>
      </c>
      <c r="R44" s="175">
        <v>73</v>
      </c>
      <c r="S44" s="175" t="s">
        <v>23</v>
      </c>
      <c r="T44" s="175" t="s">
        <v>23</v>
      </c>
      <c r="U44" s="175" t="s">
        <v>23</v>
      </c>
      <c r="V44" s="175" t="s">
        <v>23</v>
      </c>
      <c r="W44" s="175" t="s">
        <v>23</v>
      </c>
      <c r="X44" s="175" t="s">
        <v>23</v>
      </c>
      <c r="Y44" s="175">
        <v>42</v>
      </c>
      <c r="Z44" s="175">
        <v>867</v>
      </c>
      <c r="AA44" s="175">
        <v>13</v>
      </c>
      <c r="AB44" s="175">
        <v>393</v>
      </c>
    </row>
    <row r="45" spans="1:28" s="112" customFormat="1" ht="15" customHeight="1">
      <c r="A45" s="119"/>
      <c r="B45" s="120" t="s">
        <v>133</v>
      </c>
      <c r="C45" s="174">
        <f t="shared" si="19"/>
        <v>37</v>
      </c>
      <c r="D45" s="174">
        <f t="shared" si="19"/>
        <v>612</v>
      </c>
      <c r="E45" s="175">
        <v>1</v>
      </c>
      <c r="F45" s="175">
        <v>1</v>
      </c>
      <c r="G45" s="174">
        <f t="shared" si="20"/>
        <v>36</v>
      </c>
      <c r="H45" s="174">
        <f t="shared" si="20"/>
        <v>611</v>
      </c>
      <c r="I45" s="111" t="s">
        <v>23</v>
      </c>
      <c r="J45" s="111" t="s">
        <v>23</v>
      </c>
      <c r="K45" s="111" t="s">
        <v>23</v>
      </c>
      <c r="L45" s="111" t="s">
        <v>23</v>
      </c>
      <c r="M45" s="111" t="s">
        <v>23</v>
      </c>
      <c r="N45" s="111" t="s">
        <v>23</v>
      </c>
      <c r="O45" s="175">
        <v>1</v>
      </c>
      <c r="P45" s="175">
        <v>8</v>
      </c>
      <c r="Q45" s="175">
        <v>3</v>
      </c>
      <c r="R45" s="175">
        <v>29</v>
      </c>
      <c r="S45" s="175">
        <v>1</v>
      </c>
      <c r="T45" s="175">
        <v>20</v>
      </c>
      <c r="U45" s="175" t="s">
        <v>23</v>
      </c>
      <c r="V45" s="175" t="s">
        <v>23</v>
      </c>
      <c r="W45" s="175" t="s">
        <v>23</v>
      </c>
      <c r="X45" s="175" t="s">
        <v>23</v>
      </c>
      <c r="Y45" s="175">
        <v>24</v>
      </c>
      <c r="Z45" s="175">
        <v>455</v>
      </c>
      <c r="AA45" s="175">
        <v>7</v>
      </c>
      <c r="AB45" s="175">
        <v>99</v>
      </c>
    </row>
    <row r="46" spans="1:28" s="112" customFormat="1" ht="15" customHeight="1">
      <c r="A46" s="119"/>
      <c r="B46" s="120" t="s">
        <v>134</v>
      </c>
      <c r="C46" s="174">
        <f t="shared" si="19"/>
        <v>28</v>
      </c>
      <c r="D46" s="174">
        <f t="shared" si="19"/>
        <v>240</v>
      </c>
      <c r="E46" s="175" t="s">
        <v>23</v>
      </c>
      <c r="F46" s="175" t="s">
        <v>23</v>
      </c>
      <c r="G46" s="174">
        <f t="shared" si="20"/>
        <v>28</v>
      </c>
      <c r="H46" s="174">
        <f t="shared" si="20"/>
        <v>240</v>
      </c>
      <c r="I46" s="111" t="s">
        <v>23</v>
      </c>
      <c r="J46" s="111" t="s">
        <v>23</v>
      </c>
      <c r="K46" s="111" t="s">
        <v>23</v>
      </c>
      <c r="L46" s="111" t="s">
        <v>23</v>
      </c>
      <c r="M46" s="111" t="s">
        <v>23</v>
      </c>
      <c r="N46" s="111" t="s">
        <v>23</v>
      </c>
      <c r="O46" s="175">
        <v>1</v>
      </c>
      <c r="P46" s="175">
        <v>3</v>
      </c>
      <c r="Q46" s="175">
        <v>2</v>
      </c>
      <c r="R46" s="175">
        <v>9</v>
      </c>
      <c r="S46" s="175">
        <v>1</v>
      </c>
      <c r="T46" s="175">
        <v>8</v>
      </c>
      <c r="U46" s="175" t="s">
        <v>23</v>
      </c>
      <c r="V46" s="175" t="s">
        <v>23</v>
      </c>
      <c r="W46" s="175" t="s">
        <v>23</v>
      </c>
      <c r="X46" s="175" t="s">
        <v>23</v>
      </c>
      <c r="Y46" s="175">
        <v>19</v>
      </c>
      <c r="Z46" s="175">
        <v>162</v>
      </c>
      <c r="AA46" s="175">
        <v>5</v>
      </c>
      <c r="AB46" s="175">
        <v>58</v>
      </c>
    </row>
    <row r="47" spans="1:28" s="112" customFormat="1" ht="15" customHeight="1">
      <c r="A47" s="119"/>
      <c r="B47" s="120" t="s">
        <v>135</v>
      </c>
      <c r="C47" s="174">
        <f t="shared" si="19"/>
        <v>31</v>
      </c>
      <c r="D47" s="174">
        <f t="shared" si="19"/>
        <v>423</v>
      </c>
      <c r="E47" s="175" t="s">
        <v>23</v>
      </c>
      <c r="F47" s="175" t="s">
        <v>23</v>
      </c>
      <c r="G47" s="174">
        <f t="shared" si="20"/>
        <v>31</v>
      </c>
      <c r="H47" s="174">
        <f t="shared" si="20"/>
        <v>423</v>
      </c>
      <c r="I47" s="111" t="s">
        <v>23</v>
      </c>
      <c r="J47" s="111" t="s">
        <v>23</v>
      </c>
      <c r="K47" s="111" t="s">
        <v>23</v>
      </c>
      <c r="L47" s="111" t="s">
        <v>23</v>
      </c>
      <c r="M47" s="111" t="s">
        <v>23</v>
      </c>
      <c r="N47" s="111" t="s">
        <v>23</v>
      </c>
      <c r="O47" s="175">
        <v>2</v>
      </c>
      <c r="P47" s="175">
        <v>12</v>
      </c>
      <c r="Q47" s="175">
        <v>1</v>
      </c>
      <c r="R47" s="175">
        <v>39</v>
      </c>
      <c r="S47" s="175" t="s">
        <v>23</v>
      </c>
      <c r="T47" s="175" t="s">
        <v>23</v>
      </c>
      <c r="U47" s="175" t="s">
        <v>23</v>
      </c>
      <c r="V47" s="175" t="s">
        <v>23</v>
      </c>
      <c r="W47" s="175" t="s">
        <v>23</v>
      </c>
      <c r="X47" s="175" t="s">
        <v>23</v>
      </c>
      <c r="Y47" s="175">
        <v>22</v>
      </c>
      <c r="Z47" s="175">
        <v>252</v>
      </c>
      <c r="AA47" s="175">
        <v>6</v>
      </c>
      <c r="AB47" s="175">
        <v>120</v>
      </c>
    </row>
    <row r="48" spans="1:28" s="112" customFormat="1" ht="15" customHeight="1">
      <c r="A48" s="119"/>
      <c r="B48" s="120" t="s">
        <v>136</v>
      </c>
      <c r="C48" s="174">
        <f t="shared" si="19"/>
        <v>53</v>
      </c>
      <c r="D48" s="174">
        <f t="shared" si="19"/>
        <v>767</v>
      </c>
      <c r="E48" s="175" t="s">
        <v>23</v>
      </c>
      <c r="F48" s="175" t="s">
        <v>23</v>
      </c>
      <c r="G48" s="174">
        <f t="shared" si="20"/>
        <v>53</v>
      </c>
      <c r="H48" s="174">
        <f t="shared" si="20"/>
        <v>767</v>
      </c>
      <c r="I48" s="111" t="s">
        <v>23</v>
      </c>
      <c r="J48" s="111" t="s">
        <v>23</v>
      </c>
      <c r="K48" s="111" t="s">
        <v>23</v>
      </c>
      <c r="L48" s="111" t="s">
        <v>23</v>
      </c>
      <c r="M48" s="111" t="s">
        <v>23</v>
      </c>
      <c r="N48" s="111" t="s">
        <v>23</v>
      </c>
      <c r="O48" s="175">
        <v>2</v>
      </c>
      <c r="P48" s="175">
        <v>14</v>
      </c>
      <c r="Q48" s="175">
        <v>3</v>
      </c>
      <c r="R48" s="175">
        <v>11</v>
      </c>
      <c r="S48" s="175">
        <v>1</v>
      </c>
      <c r="T48" s="175">
        <v>31</v>
      </c>
      <c r="U48" s="175" t="s">
        <v>23</v>
      </c>
      <c r="V48" s="175" t="s">
        <v>23</v>
      </c>
      <c r="W48" s="175" t="s">
        <v>23</v>
      </c>
      <c r="X48" s="175" t="s">
        <v>23</v>
      </c>
      <c r="Y48" s="175">
        <v>39</v>
      </c>
      <c r="Z48" s="175">
        <v>373</v>
      </c>
      <c r="AA48" s="175">
        <v>8</v>
      </c>
      <c r="AB48" s="175">
        <v>338</v>
      </c>
    </row>
    <row r="49" spans="1:28" ht="15" customHeight="1">
      <c r="A49" s="121"/>
      <c r="B49" s="122"/>
      <c r="C49" s="177"/>
      <c r="D49" s="177"/>
      <c r="E49" s="177"/>
      <c r="F49" s="177"/>
      <c r="G49" s="177"/>
      <c r="H49" s="177"/>
      <c r="I49" s="105"/>
      <c r="J49" s="105"/>
      <c r="K49" s="105"/>
      <c r="L49" s="105"/>
      <c r="M49" s="105"/>
      <c r="N49" s="105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</row>
    <row r="50" spans="1:28" s="85" customFormat="1" ht="15" customHeight="1">
      <c r="A50" s="296" t="s">
        <v>137</v>
      </c>
      <c r="B50" s="297"/>
      <c r="C50" s="171">
        <f>SUM(C51:C54)</f>
        <v>149</v>
      </c>
      <c r="D50" s="171">
        <f>SUM(D51:D54)</f>
        <v>1684</v>
      </c>
      <c r="E50" s="172" t="s">
        <v>23</v>
      </c>
      <c r="F50" s="172" t="s">
        <v>23</v>
      </c>
      <c r="G50" s="171">
        <f>SUM(G51:G54)</f>
        <v>149</v>
      </c>
      <c r="H50" s="171">
        <f>SUM(H51:H54)</f>
        <v>1684</v>
      </c>
      <c r="I50" s="113" t="s">
        <v>23</v>
      </c>
      <c r="J50" s="113" t="s">
        <v>23</v>
      </c>
      <c r="K50" s="113" t="s">
        <v>23</v>
      </c>
      <c r="L50" s="113" t="s">
        <v>23</v>
      </c>
      <c r="M50" s="113" t="s">
        <v>23</v>
      </c>
      <c r="N50" s="113" t="s">
        <v>23</v>
      </c>
      <c r="O50" s="171">
        <f aca="true" t="shared" si="21" ref="O50:T50">SUM(O51:O54)</f>
        <v>5</v>
      </c>
      <c r="P50" s="171">
        <f t="shared" si="21"/>
        <v>24</v>
      </c>
      <c r="Q50" s="171">
        <f t="shared" si="21"/>
        <v>14</v>
      </c>
      <c r="R50" s="171">
        <f t="shared" si="21"/>
        <v>150</v>
      </c>
      <c r="S50" s="171">
        <f t="shared" si="21"/>
        <v>2</v>
      </c>
      <c r="T50" s="171">
        <f t="shared" si="21"/>
        <v>25</v>
      </c>
      <c r="U50" s="172" t="s">
        <v>23</v>
      </c>
      <c r="V50" s="172" t="s">
        <v>23</v>
      </c>
      <c r="W50" s="172" t="s">
        <v>23</v>
      </c>
      <c r="X50" s="172" t="s">
        <v>23</v>
      </c>
      <c r="Y50" s="171">
        <f>SUM(Y51:Y54)</f>
        <v>93</v>
      </c>
      <c r="Z50" s="171">
        <f>SUM(Z51:Z54)</f>
        <v>1024</v>
      </c>
      <c r="AA50" s="171">
        <f>SUM(AA51:AA54)</f>
        <v>35</v>
      </c>
      <c r="AB50" s="171">
        <f>SUM(AB51:AB54)</f>
        <v>461</v>
      </c>
    </row>
    <row r="51" spans="1:28" s="112" customFormat="1" ht="15" customHeight="1">
      <c r="A51" s="123"/>
      <c r="B51" s="120" t="s">
        <v>138</v>
      </c>
      <c r="C51" s="174">
        <f aca="true" t="shared" si="22" ref="C51:D54">SUM(E51,G51)</f>
        <v>54</v>
      </c>
      <c r="D51" s="174">
        <f t="shared" si="22"/>
        <v>442</v>
      </c>
      <c r="E51" s="175" t="s">
        <v>23</v>
      </c>
      <c r="F51" s="175" t="s">
        <v>23</v>
      </c>
      <c r="G51" s="174">
        <f aca="true" t="shared" si="23" ref="G51:H54">SUM(I51,K51,M51,O51,Q51,S51,U51,W51,Y51,AA51)</f>
        <v>54</v>
      </c>
      <c r="H51" s="174">
        <f t="shared" si="23"/>
        <v>442</v>
      </c>
      <c r="I51" s="111" t="s">
        <v>23</v>
      </c>
      <c r="J51" s="111" t="s">
        <v>23</v>
      </c>
      <c r="K51" s="111" t="s">
        <v>23</v>
      </c>
      <c r="L51" s="111" t="s">
        <v>23</v>
      </c>
      <c r="M51" s="111" t="s">
        <v>23</v>
      </c>
      <c r="N51" s="111" t="s">
        <v>23</v>
      </c>
      <c r="O51" s="175">
        <v>1</v>
      </c>
      <c r="P51" s="175">
        <v>6</v>
      </c>
      <c r="Q51" s="175">
        <v>7</v>
      </c>
      <c r="R51" s="175">
        <v>60</v>
      </c>
      <c r="S51" s="175">
        <v>1</v>
      </c>
      <c r="T51" s="175">
        <v>9</v>
      </c>
      <c r="U51" s="175" t="s">
        <v>23</v>
      </c>
      <c r="V51" s="175" t="s">
        <v>23</v>
      </c>
      <c r="W51" s="175" t="s">
        <v>23</v>
      </c>
      <c r="X51" s="175" t="s">
        <v>23</v>
      </c>
      <c r="Y51" s="175">
        <v>35</v>
      </c>
      <c r="Z51" s="175">
        <v>246</v>
      </c>
      <c r="AA51" s="175">
        <v>10</v>
      </c>
      <c r="AB51" s="175">
        <v>121</v>
      </c>
    </row>
    <row r="52" spans="1:28" s="112" customFormat="1" ht="15" customHeight="1">
      <c r="A52" s="123"/>
      <c r="B52" s="120" t="s">
        <v>139</v>
      </c>
      <c r="C52" s="174">
        <f t="shared" si="22"/>
        <v>21</v>
      </c>
      <c r="D52" s="174">
        <f t="shared" si="22"/>
        <v>326</v>
      </c>
      <c r="E52" s="175" t="s">
        <v>23</v>
      </c>
      <c r="F52" s="175" t="s">
        <v>23</v>
      </c>
      <c r="G52" s="174">
        <f t="shared" si="23"/>
        <v>21</v>
      </c>
      <c r="H52" s="174">
        <f t="shared" si="23"/>
        <v>326</v>
      </c>
      <c r="I52" s="111" t="s">
        <v>23</v>
      </c>
      <c r="J52" s="111" t="s">
        <v>23</v>
      </c>
      <c r="K52" s="111" t="s">
        <v>23</v>
      </c>
      <c r="L52" s="111" t="s">
        <v>23</v>
      </c>
      <c r="M52" s="111" t="s">
        <v>23</v>
      </c>
      <c r="N52" s="111" t="s">
        <v>23</v>
      </c>
      <c r="O52" s="175">
        <v>1</v>
      </c>
      <c r="P52" s="175">
        <v>3</v>
      </c>
      <c r="Q52" s="175">
        <v>1</v>
      </c>
      <c r="R52" s="175">
        <v>15</v>
      </c>
      <c r="S52" s="175" t="s">
        <v>23</v>
      </c>
      <c r="T52" s="175" t="s">
        <v>23</v>
      </c>
      <c r="U52" s="175" t="s">
        <v>23</v>
      </c>
      <c r="V52" s="175" t="s">
        <v>23</v>
      </c>
      <c r="W52" s="175" t="s">
        <v>23</v>
      </c>
      <c r="X52" s="175" t="s">
        <v>23</v>
      </c>
      <c r="Y52" s="175">
        <v>13</v>
      </c>
      <c r="Z52" s="175">
        <v>216</v>
      </c>
      <c r="AA52" s="175">
        <v>6</v>
      </c>
      <c r="AB52" s="175">
        <v>92</v>
      </c>
    </row>
    <row r="53" spans="1:28" s="112" customFormat="1" ht="15" customHeight="1">
      <c r="A53" s="123"/>
      <c r="B53" s="120" t="s">
        <v>140</v>
      </c>
      <c r="C53" s="174">
        <f t="shared" si="22"/>
        <v>46</v>
      </c>
      <c r="D53" s="174">
        <f t="shared" si="22"/>
        <v>572</v>
      </c>
      <c r="E53" s="175" t="s">
        <v>23</v>
      </c>
      <c r="F53" s="175" t="s">
        <v>23</v>
      </c>
      <c r="G53" s="174">
        <f t="shared" si="23"/>
        <v>46</v>
      </c>
      <c r="H53" s="174">
        <f t="shared" si="23"/>
        <v>572</v>
      </c>
      <c r="I53" s="111" t="s">
        <v>23</v>
      </c>
      <c r="J53" s="111" t="s">
        <v>23</v>
      </c>
      <c r="K53" s="111" t="s">
        <v>23</v>
      </c>
      <c r="L53" s="111" t="s">
        <v>23</v>
      </c>
      <c r="M53" s="111" t="s">
        <v>23</v>
      </c>
      <c r="N53" s="111" t="s">
        <v>23</v>
      </c>
      <c r="O53" s="175">
        <v>2</v>
      </c>
      <c r="P53" s="175">
        <v>14</v>
      </c>
      <c r="Q53" s="175">
        <v>4</v>
      </c>
      <c r="R53" s="175">
        <v>50</v>
      </c>
      <c r="S53" s="175">
        <v>1</v>
      </c>
      <c r="T53" s="175">
        <v>16</v>
      </c>
      <c r="U53" s="175" t="s">
        <v>23</v>
      </c>
      <c r="V53" s="175" t="s">
        <v>23</v>
      </c>
      <c r="W53" s="175" t="s">
        <v>23</v>
      </c>
      <c r="X53" s="175" t="s">
        <v>23</v>
      </c>
      <c r="Y53" s="175">
        <v>27</v>
      </c>
      <c r="Z53" s="175">
        <v>330</v>
      </c>
      <c r="AA53" s="175">
        <v>12</v>
      </c>
      <c r="AB53" s="175">
        <v>162</v>
      </c>
    </row>
    <row r="54" spans="1:28" s="112" customFormat="1" ht="15" customHeight="1">
      <c r="A54" s="123"/>
      <c r="B54" s="120" t="s">
        <v>141</v>
      </c>
      <c r="C54" s="174">
        <f t="shared" si="22"/>
        <v>28</v>
      </c>
      <c r="D54" s="174">
        <f t="shared" si="22"/>
        <v>344</v>
      </c>
      <c r="E54" s="175" t="s">
        <v>23</v>
      </c>
      <c r="F54" s="175" t="s">
        <v>23</v>
      </c>
      <c r="G54" s="174">
        <f t="shared" si="23"/>
        <v>28</v>
      </c>
      <c r="H54" s="174">
        <f t="shared" si="23"/>
        <v>344</v>
      </c>
      <c r="I54" s="111" t="s">
        <v>23</v>
      </c>
      <c r="J54" s="111" t="s">
        <v>23</v>
      </c>
      <c r="K54" s="111" t="s">
        <v>23</v>
      </c>
      <c r="L54" s="111" t="s">
        <v>23</v>
      </c>
      <c r="M54" s="111" t="s">
        <v>23</v>
      </c>
      <c r="N54" s="111" t="s">
        <v>23</v>
      </c>
      <c r="O54" s="175">
        <v>1</v>
      </c>
      <c r="P54" s="175">
        <v>1</v>
      </c>
      <c r="Q54" s="175">
        <v>2</v>
      </c>
      <c r="R54" s="175">
        <v>25</v>
      </c>
      <c r="S54" s="175" t="s">
        <v>23</v>
      </c>
      <c r="T54" s="175" t="s">
        <v>23</v>
      </c>
      <c r="U54" s="175" t="s">
        <v>23</v>
      </c>
      <c r="V54" s="175" t="s">
        <v>23</v>
      </c>
      <c r="W54" s="175" t="s">
        <v>23</v>
      </c>
      <c r="X54" s="175" t="s">
        <v>23</v>
      </c>
      <c r="Y54" s="175">
        <v>18</v>
      </c>
      <c r="Z54" s="175">
        <v>232</v>
      </c>
      <c r="AA54" s="175">
        <v>7</v>
      </c>
      <c r="AB54" s="175">
        <v>86</v>
      </c>
    </row>
    <row r="55" spans="1:28" ht="15" customHeight="1">
      <c r="A55" s="124"/>
      <c r="B55" s="122"/>
      <c r="C55" s="177"/>
      <c r="D55" s="177"/>
      <c r="E55" s="175"/>
      <c r="F55" s="175"/>
      <c r="G55" s="177"/>
      <c r="H55" s="177"/>
      <c r="I55" s="113"/>
      <c r="J55" s="113"/>
      <c r="K55" s="113"/>
      <c r="L55" s="113"/>
      <c r="M55" s="113"/>
      <c r="N55" s="113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</row>
    <row r="56" spans="1:28" s="85" customFormat="1" ht="15" customHeight="1">
      <c r="A56" s="296" t="s">
        <v>142</v>
      </c>
      <c r="B56" s="297"/>
      <c r="C56" s="171">
        <f>SUM(C57:C62)</f>
        <v>156</v>
      </c>
      <c r="D56" s="171">
        <f aca="true" t="shared" si="24" ref="D56:AB56">SUM(D57:D62)</f>
        <v>1594</v>
      </c>
      <c r="E56" s="172" t="s">
        <v>23</v>
      </c>
      <c r="F56" s="172" t="s">
        <v>23</v>
      </c>
      <c r="G56" s="171">
        <f t="shared" si="24"/>
        <v>156</v>
      </c>
      <c r="H56" s="171">
        <f t="shared" si="24"/>
        <v>1594</v>
      </c>
      <c r="I56" s="113" t="s">
        <v>23</v>
      </c>
      <c r="J56" s="113" t="s">
        <v>23</v>
      </c>
      <c r="K56" s="113" t="s">
        <v>23</v>
      </c>
      <c r="L56" s="113" t="s">
        <v>23</v>
      </c>
      <c r="M56" s="113" t="s">
        <v>23</v>
      </c>
      <c r="N56" s="113" t="s">
        <v>23</v>
      </c>
      <c r="O56" s="171">
        <f t="shared" si="24"/>
        <v>7</v>
      </c>
      <c r="P56" s="171">
        <f t="shared" si="24"/>
        <v>47</v>
      </c>
      <c r="Q56" s="171">
        <f t="shared" si="24"/>
        <v>15</v>
      </c>
      <c r="R56" s="171">
        <f t="shared" si="24"/>
        <v>135</v>
      </c>
      <c r="S56" s="171">
        <f t="shared" si="24"/>
        <v>4</v>
      </c>
      <c r="T56" s="171">
        <f t="shared" si="24"/>
        <v>20</v>
      </c>
      <c r="U56" s="172" t="s">
        <v>23</v>
      </c>
      <c r="V56" s="172" t="s">
        <v>23</v>
      </c>
      <c r="W56" s="172" t="s">
        <v>23</v>
      </c>
      <c r="X56" s="172" t="s">
        <v>23</v>
      </c>
      <c r="Y56" s="171">
        <f t="shared" si="24"/>
        <v>95</v>
      </c>
      <c r="Z56" s="171">
        <f t="shared" si="24"/>
        <v>936</v>
      </c>
      <c r="AA56" s="171">
        <f t="shared" si="24"/>
        <v>35</v>
      </c>
      <c r="AB56" s="171">
        <f t="shared" si="24"/>
        <v>456</v>
      </c>
    </row>
    <row r="57" spans="1:28" s="112" customFormat="1" ht="15" customHeight="1">
      <c r="A57" s="119"/>
      <c r="B57" s="120" t="s">
        <v>143</v>
      </c>
      <c r="C57" s="174">
        <f aca="true" t="shared" si="25" ref="C57:D62">SUM(E57,G57)</f>
        <v>24</v>
      </c>
      <c r="D57" s="174">
        <f t="shared" si="25"/>
        <v>348</v>
      </c>
      <c r="E57" s="175" t="s">
        <v>23</v>
      </c>
      <c r="F57" s="175" t="s">
        <v>23</v>
      </c>
      <c r="G57" s="174">
        <f aca="true" t="shared" si="26" ref="G57:H62">SUM(I57,K57,M57,O57,Q57,S57,U57,W57,Y57,AA57)</f>
        <v>24</v>
      </c>
      <c r="H57" s="174">
        <f t="shared" si="26"/>
        <v>348</v>
      </c>
      <c r="I57" s="111" t="s">
        <v>23</v>
      </c>
      <c r="J57" s="111" t="s">
        <v>23</v>
      </c>
      <c r="K57" s="111" t="s">
        <v>23</v>
      </c>
      <c r="L57" s="111" t="s">
        <v>23</v>
      </c>
      <c r="M57" s="111" t="s">
        <v>23</v>
      </c>
      <c r="N57" s="111" t="s">
        <v>23</v>
      </c>
      <c r="O57" s="175">
        <v>1</v>
      </c>
      <c r="P57" s="175">
        <v>7</v>
      </c>
      <c r="Q57" s="175">
        <v>1</v>
      </c>
      <c r="R57" s="175">
        <v>18</v>
      </c>
      <c r="S57" s="175">
        <v>1</v>
      </c>
      <c r="T57" s="175">
        <v>7</v>
      </c>
      <c r="U57" s="175" t="s">
        <v>23</v>
      </c>
      <c r="V57" s="175" t="s">
        <v>23</v>
      </c>
      <c r="W57" s="175" t="s">
        <v>23</v>
      </c>
      <c r="X57" s="175" t="s">
        <v>23</v>
      </c>
      <c r="Y57" s="175">
        <v>16</v>
      </c>
      <c r="Z57" s="175">
        <v>247</v>
      </c>
      <c r="AA57" s="175">
        <v>5</v>
      </c>
      <c r="AB57" s="175">
        <v>69</v>
      </c>
    </row>
    <row r="58" spans="1:28" s="112" customFormat="1" ht="15" customHeight="1">
      <c r="A58" s="119"/>
      <c r="B58" s="120" t="s">
        <v>144</v>
      </c>
      <c r="C58" s="174">
        <f t="shared" si="25"/>
        <v>18</v>
      </c>
      <c r="D58" s="174">
        <f t="shared" si="25"/>
        <v>169</v>
      </c>
      <c r="E58" s="175" t="s">
        <v>23</v>
      </c>
      <c r="F58" s="175" t="s">
        <v>23</v>
      </c>
      <c r="G58" s="174">
        <f t="shared" si="26"/>
        <v>18</v>
      </c>
      <c r="H58" s="174">
        <f t="shared" si="26"/>
        <v>169</v>
      </c>
      <c r="I58" s="111" t="s">
        <v>23</v>
      </c>
      <c r="J58" s="111" t="s">
        <v>23</v>
      </c>
      <c r="K58" s="111" t="s">
        <v>23</v>
      </c>
      <c r="L58" s="111" t="s">
        <v>23</v>
      </c>
      <c r="M58" s="111" t="s">
        <v>23</v>
      </c>
      <c r="N58" s="111" t="s">
        <v>23</v>
      </c>
      <c r="O58" s="175">
        <v>1</v>
      </c>
      <c r="P58" s="175">
        <v>7</v>
      </c>
      <c r="Q58" s="175">
        <v>1</v>
      </c>
      <c r="R58" s="175">
        <v>20</v>
      </c>
      <c r="S58" s="175">
        <v>1</v>
      </c>
      <c r="T58" s="175">
        <v>2</v>
      </c>
      <c r="U58" s="175" t="s">
        <v>23</v>
      </c>
      <c r="V58" s="175" t="s">
        <v>23</v>
      </c>
      <c r="W58" s="175" t="s">
        <v>23</v>
      </c>
      <c r="X58" s="175" t="s">
        <v>23</v>
      </c>
      <c r="Y58" s="175">
        <v>11</v>
      </c>
      <c r="Z58" s="175">
        <v>89</v>
      </c>
      <c r="AA58" s="175">
        <v>4</v>
      </c>
      <c r="AB58" s="175">
        <v>51</v>
      </c>
    </row>
    <row r="59" spans="1:28" s="112" customFormat="1" ht="15" customHeight="1">
      <c r="A59" s="119"/>
      <c r="B59" s="120" t="s">
        <v>145</v>
      </c>
      <c r="C59" s="174">
        <f t="shared" si="25"/>
        <v>40</v>
      </c>
      <c r="D59" s="174">
        <f t="shared" si="25"/>
        <v>357</v>
      </c>
      <c r="E59" s="175" t="s">
        <v>23</v>
      </c>
      <c r="F59" s="175" t="s">
        <v>23</v>
      </c>
      <c r="G59" s="174">
        <f t="shared" si="26"/>
        <v>40</v>
      </c>
      <c r="H59" s="174">
        <f t="shared" si="26"/>
        <v>357</v>
      </c>
      <c r="I59" s="111" t="s">
        <v>23</v>
      </c>
      <c r="J59" s="111" t="s">
        <v>23</v>
      </c>
      <c r="K59" s="111" t="s">
        <v>23</v>
      </c>
      <c r="L59" s="111" t="s">
        <v>23</v>
      </c>
      <c r="M59" s="111" t="s">
        <v>23</v>
      </c>
      <c r="N59" s="111" t="s">
        <v>23</v>
      </c>
      <c r="O59" s="175">
        <v>1</v>
      </c>
      <c r="P59" s="175">
        <v>11</v>
      </c>
      <c r="Q59" s="175">
        <v>5</v>
      </c>
      <c r="R59" s="175">
        <v>31</v>
      </c>
      <c r="S59" s="175" t="s">
        <v>23</v>
      </c>
      <c r="T59" s="175" t="s">
        <v>23</v>
      </c>
      <c r="U59" s="175" t="s">
        <v>23</v>
      </c>
      <c r="V59" s="175" t="s">
        <v>23</v>
      </c>
      <c r="W59" s="175" t="s">
        <v>23</v>
      </c>
      <c r="X59" s="175" t="s">
        <v>23</v>
      </c>
      <c r="Y59" s="175">
        <v>25</v>
      </c>
      <c r="Z59" s="175">
        <v>199</v>
      </c>
      <c r="AA59" s="175">
        <v>9</v>
      </c>
      <c r="AB59" s="175">
        <v>116</v>
      </c>
    </row>
    <row r="60" spans="1:28" s="112" customFormat="1" ht="15" customHeight="1">
      <c r="A60" s="119"/>
      <c r="B60" s="120" t="s">
        <v>146</v>
      </c>
      <c r="C60" s="174">
        <f t="shared" si="25"/>
        <v>30</v>
      </c>
      <c r="D60" s="174">
        <f t="shared" si="25"/>
        <v>294</v>
      </c>
      <c r="E60" s="175" t="s">
        <v>23</v>
      </c>
      <c r="F60" s="175" t="s">
        <v>23</v>
      </c>
      <c r="G60" s="174">
        <f t="shared" si="26"/>
        <v>30</v>
      </c>
      <c r="H60" s="174">
        <f t="shared" si="26"/>
        <v>294</v>
      </c>
      <c r="I60" s="111" t="s">
        <v>23</v>
      </c>
      <c r="J60" s="111" t="s">
        <v>23</v>
      </c>
      <c r="K60" s="111" t="s">
        <v>23</v>
      </c>
      <c r="L60" s="111" t="s">
        <v>23</v>
      </c>
      <c r="M60" s="111" t="s">
        <v>23</v>
      </c>
      <c r="N60" s="111" t="s">
        <v>23</v>
      </c>
      <c r="O60" s="175">
        <v>2</v>
      </c>
      <c r="P60" s="175">
        <v>9</v>
      </c>
      <c r="Q60" s="175">
        <v>3</v>
      </c>
      <c r="R60" s="175">
        <v>18</v>
      </c>
      <c r="S60" s="175" t="s">
        <v>23</v>
      </c>
      <c r="T60" s="175" t="s">
        <v>23</v>
      </c>
      <c r="U60" s="175" t="s">
        <v>23</v>
      </c>
      <c r="V60" s="175" t="s">
        <v>23</v>
      </c>
      <c r="W60" s="175" t="s">
        <v>23</v>
      </c>
      <c r="X60" s="175" t="s">
        <v>23</v>
      </c>
      <c r="Y60" s="175">
        <v>18</v>
      </c>
      <c r="Z60" s="175">
        <v>172</v>
      </c>
      <c r="AA60" s="175">
        <v>7</v>
      </c>
      <c r="AB60" s="175">
        <v>95</v>
      </c>
    </row>
    <row r="61" spans="1:28" s="112" customFormat="1" ht="15" customHeight="1">
      <c r="A61" s="119"/>
      <c r="B61" s="120" t="s">
        <v>147</v>
      </c>
      <c r="C61" s="174">
        <f t="shared" si="25"/>
        <v>22</v>
      </c>
      <c r="D61" s="174">
        <f t="shared" si="25"/>
        <v>195</v>
      </c>
      <c r="E61" s="175" t="s">
        <v>23</v>
      </c>
      <c r="F61" s="175" t="s">
        <v>23</v>
      </c>
      <c r="G61" s="174">
        <f t="shared" si="26"/>
        <v>22</v>
      </c>
      <c r="H61" s="174">
        <f t="shared" si="26"/>
        <v>195</v>
      </c>
      <c r="I61" s="111" t="s">
        <v>23</v>
      </c>
      <c r="J61" s="111" t="s">
        <v>23</v>
      </c>
      <c r="K61" s="111" t="s">
        <v>23</v>
      </c>
      <c r="L61" s="111" t="s">
        <v>23</v>
      </c>
      <c r="M61" s="111" t="s">
        <v>23</v>
      </c>
      <c r="N61" s="111" t="s">
        <v>23</v>
      </c>
      <c r="O61" s="175">
        <v>1</v>
      </c>
      <c r="P61" s="175">
        <v>7</v>
      </c>
      <c r="Q61" s="175">
        <v>3</v>
      </c>
      <c r="R61" s="175">
        <v>18</v>
      </c>
      <c r="S61" s="175">
        <v>1</v>
      </c>
      <c r="T61" s="175">
        <v>5</v>
      </c>
      <c r="U61" s="175" t="s">
        <v>23</v>
      </c>
      <c r="V61" s="175" t="s">
        <v>23</v>
      </c>
      <c r="W61" s="175" t="s">
        <v>23</v>
      </c>
      <c r="X61" s="175" t="s">
        <v>23</v>
      </c>
      <c r="Y61" s="175">
        <v>11</v>
      </c>
      <c r="Z61" s="175">
        <v>79</v>
      </c>
      <c r="AA61" s="175">
        <v>6</v>
      </c>
      <c r="AB61" s="175">
        <v>86</v>
      </c>
    </row>
    <row r="62" spans="1:28" s="112" customFormat="1" ht="15" customHeight="1">
      <c r="A62" s="119"/>
      <c r="B62" s="120" t="s">
        <v>148</v>
      </c>
      <c r="C62" s="174">
        <f t="shared" si="25"/>
        <v>22</v>
      </c>
      <c r="D62" s="174">
        <f t="shared" si="25"/>
        <v>231</v>
      </c>
      <c r="E62" s="175" t="s">
        <v>23</v>
      </c>
      <c r="F62" s="175" t="s">
        <v>23</v>
      </c>
      <c r="G62" s="174">
        <f t="shared" si="26"/>
        <v>22</v>
      </c>
      <c r="H62" s="174">
        <f t="shared" si="26"/>
        <v>231</v>
      </c>
      <c r="I62" s="111" t="s">
        <v>23</v>
      </c>
      <c r="J62" s="111" t="s">
        <v>23</v>
      </c>
      <c r="K62" s="111" t="s">
        <v>23</v>
      </c>
      <c r="L62" s="111" t="s">
        <v>23</v>
      </c>
      <c r="M62" s="111" t="s">
        <v>23</v>
      </c>
      <c r="N62" s="111" t="s">
        <v>23</v>
      </c>
      <c r="O62" s="175">
        <v>1</v>
      </c>
      <c r="P62" s="175">
        <v>6</v>
      </c>
      <c r="Q62" s="175">
        <v>2</v>
      </c>
      <c r="R62" s="175">
        <v>30</v>
      </c>
      <c r="S62" s="175">
        <v>1</v>
      </c>
      <c r="T62" s="175">
        <v>6</v>
      </c>
      <c r="U62" s="175" t="s">
        <v>23</v>
      </c>
      <c r="V62" s="175" t="s">
        <v>23</v>
      </c>
      <c r="W62" s="175" t="s">
        <v>23</v>
      </c>
      <c r="X62" s="175" t="s">
        <v>23</v>
      </c>
      <c r="Y62" s="175">
        <v>14</v>
      </c>
      <c r="Z62" s="175">
        <v>150</v>
      </c>
      <c r="AA62" s="175">
        <v>4</v>
      </c>
      <c r="AB62" s="175">
        <v>39</v>
      </c>
    </row>
    <row r="63" spans="1:28" ht="15" customHeight="1">
      <c r="A63" s="121"/>
      <c r="B63" s="122"/>
      <c r="C63" s="177"/>
      <c r="D63" s="177"/>
      <c r="E63" s="177"/>
      <c r="F63" s="177"/>
      <c r="G63" s="177"/>
      <c r="H63" s="177"/>
      <c r="I63" s="105"/>
      <c r="J63" s="105"/>
      <c r="K63" s="105"/>
      <c r="L63" s="105"/>
      <c r="M63" s="105"/>
      <c r="N63" s="105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</row>
    <row r="64" spans="1:28" s="85" customFormat="1" ht="15" customHeight="1">
      <c r="A64" s="296" t="s">
        <v>149</v>
      </c>
      <c r="B64" s="297"/>
      <c r="C64" s="171">
        <f>SUM(C65:C68)</f>
        <v>188</v>
      </c>
      <c r="D64" s="171">
        <f>SUM(D65:D68)</f>
        <v>2468</v>
      </c>
      <c r="E64" s="172" t="s">
        <v>23</v>
      </c>
      <c r="F64" s="172" t="s">
        <v>23</v>
      </c>
      <c r="G64" s="171">
        <f>SUM(G65:G68)</f>
        <v>188</v>
      </c>
      <c r="H64" s="171">
        <f>SUM(H65:H68)</f>
        <v>2468</v>
      </c>
      <c r="I64" s="113" t="s">
        <v>23</v>
      </c>
      <c r="J64" s="113" t="s">
        <v>23</v>
      </c>
      <c r="K64" s="113" t="s">
        <v>23</v>
      </c>
      <c r="L64" s="113" t="s">
        <v>23</v>
      </c>
      <c r="M64" s="113" t="s">
        <v>23</v>
      </c>
      <c r="N64" s="113" t="s">
        <v>23</v>
      </c>
      <c r="O64" s="171">
        <f aca="true" t="shared" si="27" ref="O64:T64">SUM(O65:O68)</f>
        <v>6</v>
      </c>
      <c r="P64" s="171">
        <f t="shared" si="27"/>
        <v>40</v>
      </c>
      <c r="Q64" s="171">
        <f t="shared" si="27"/>
        <v>18</v>
      </c>
      <c r="R64" s="171">
        <f t="shared" si="27"/>
        <v>192</v>
      </c>
      <c r="S64" s="171">
        <f t="shared" si="27"/>
        <v>3</v>
      </c>
      <c r="T64" s="171">
        <f t="shared" si="27"/>
        <v>21</v>
      </c>
      <c r="U64" s="172" t="s">
        <v>23</v>
      </c>
      <c r="V64" s="172" t="s">
        <v>23</v>
      </c>
      <c r="W64" s="172" t="s">
        <v>23</v>
      </c>
      <c r="X64" s="172" t="s">
        <v>23</v>
      </c>
      <c r="Y64" s="171">
        <f>SUM(Y65:Y68)</f>
        <v>114</v>
      </c>
      <c r="Z64" s="171">
        <f>SUM(Z65:Z68)</f>
        <v>1535</v>
      </c>
      <c r="AA64" s="171">
        <f>SUM(AA65:AA68)</f>
        <v>47</v>
      </c>
      <c r="AB64" s="171">
        <f>SUM(AB65:AB68)</f>
        <v>680</v>
      </c>
    </row>
    <row r="65" spans="1:28" s="112" customFormat="1" ht="15" customHeight="1">
      <c r="A65" s="119"/>
      <c r="B65" s="120" t="s">
        <v>150</v>
      </c>
      <c r="C65" s="174">
        <f aca="true" t="shared" si="28" ref="C65:D68">SUM(E65,G65)</f>
        <v>53</v>
      </c>
      <c r="D65" s="174">
        <f t="shared" si="28"/>
        <v>833</v>
      </c>
      <c r="E65" s="175" t="s">
        <v>23</v>
      </c>
      <c r="F65" s="175" t="s">
        <v>23</v>
      </c>
      <c r="G65" s="174">
        <f aca="true" t="shared" si="29" ref="G65:H68">SUM(I65,K65,M65,O65,Q65,S65,U65,W65,Y65,AA65)</f>
        <v>53</v>
      </c>
      <c r="H65" s="174">
        <f t="shared" si="29"/>
        <v>833</v>
      </c>
      <c r="I65" s="111" t="s">
        <v>23</v>
      </c>
      <c r="J65" s="111" t="s">
        <v>23</v>
      </c>
      <c r="K65" s="111" t="s">
        <v>23</v>
      </c>
      <c r="L65" s="111" t="s">
        <v>23</v>
      </c>
      <c r="M65" s="111" t="s">
        <v>23</v>
      </c>
      <c r="N65" s="111" t="s">
        <v>23</v>
      </c>
      <c r="O65" s="175">
        <v>1</v>
      </c>
      <c r="P65" s="175">
        <v>13</v>
      </c>
      <c r="Q65" s="175">
        <v>5</v>
      </c>
      <c r="R65" s="175">
        <v>63</v>
      </c>
      <c r="S65" s="175">
        <v>2</v>
      </c>
      <c r="T65" s="175">
        <v>10</v>
      </c>
      <c r="U65" s="175" t="s">
        <v>23</v>
      </c>
      <c r="V65" s="175" t="s">
        <v>23</v>
      </c>
      <c r="W65" s="175" t="s">
        <v>23</v>
      </c>
      <c r="X65" s="175" t="s">
        <v>23</v>
      </c>
      <c r="Y65" s="175">
        <v>30</v>
      </c>
      <c r="Z65" s="175">
        <v>524</v>
      </c>
      <c r="AA65" s="175">
        <v>15</v>
      </c>
      <c r="AB65" s="175">
        <v>223</v>
      </c>
    </row>
    <row r="66" spans="1:28" s="112" customFormat="1" ht="15" customHeight="1">
      <c r="A66" s="119"/>
      <c r="B66" s="120" t="s">
        <v>151</v>
      </c>
      <c r="C66" s="174">
        <f t="shared" si="28"/>
        <v>43</v>
      </c>
      <c r="D66" s="174">
        <f t="shared" si="28"/>
        <v>440</v>
      </c>
      <c r="E66" s="175" t="s">
        <v>23</v>
      </c>
      <c r="F66" s="175" t="s">
        <v>23</v>
      </c>
      <c r="G66" s="174">
        <f t="shared" si="29"/>
        <v>43</v>
      </c>
      <c r="H66" s="174">
        <f t="shared" si="29"/>
        <v>440</v>
      </c>
      <c r="I66" s="111" t="s">
        <v>23</v>
      </c>
      <c r="J66" s="111" t="s">
        <v>23</v>
      </c>
      <c r="K66" s="111" t="s">
        <v>23</v>
      </c>
      <c r="L66" s="111" t="s">
        <v>23</v>
      </c>
      <c r="M66" s="111" t="s">
        <v>23</v>
      </c>
      <c r="N66" s="111" t="s">
        <v>23</v>
      </c>
      <c r="O66" s="175">
        <v>2</v>
      </c>
      <c r="P66" s="175">
        <v>12</v>
      </c>
      <c r="Q66" s="175">
        <v>7</v>
      </c>
      <c r="R66" s="175">
        <v>64</v>
      </c>
      <c r="S66" s="175">
        <v>1</v>
      </c>
      <c r="T66" s="175">
        <v>11</v>
      </c>
      <c r="U66" s="175" t="s">
        <v>23</v>
      </c>
      <c r="V66" s="175" t="s">
        <v>23</v>
      </c>
      <c r="W66" s="175" t="s">
        <v>23</v>
      </c>
      <c r="X66" s="175" t="s">
        <v>23</v>
      </c>
      <c r="Y66" s="175">
        <v>22</v>
      </c>
      <c r="Z66" s="175">
        <v>214</v>
      </c>
      <c r="AA66" s="175">
        <v>11</v>
      </c>
      <c r="AB66" s="175">
        <v>139</v>
      </c>
    </row>
    <row r="67" spans="1:28" s="112" customFormat="1" ht="15" customHeight="1">
      <c r="A67" s="119"/>
      <c r="B67" s="120" t="s">
        <v>152</v>
      </c>
      <c r="C67" s="174">
        <f t="shared" si="28"/>
        <v>63</v>
      </c>
      <c r="D67" s="174">
        <f t="shared" si="28"/>
        <v>877</v>
      </c>
      <c r="E67" s="175" t="s">
        <v>23</v>
      </c>
      <c r="F67" s="175" t="s">
        <v>23</v>
      </c>
      <c r="G67" s="174">
        <f t="shared" si="29"/>
        <v>63</v>
      </c>
      <c r="H67" s="174">
        <f t="shared" si="29"/>
        <v>877</v>
      </c>
      <c r="I67" s="111" t="s">
        <v>23</v>
      </c>
      <c r="J67" s="111" t="s">
        <v>23</v>
      </c>
      <c r="K67" s="111" t="s">
        <v>23</v>
      </c>
      <c r="L67" s="111" t="s">
        <v>23</v>
      </c>
      <c r="M67" s="111" t="s">
        <v>23</v>
      </c>
      <c r="N67" s="111" t="s">
        <v>23</v>
      </c>
      <c r="O67" s="175">
        <v>2</v>
      </c>
      <c r="P67" s="175">
        <v>14</v>
      </c>
      <c r="Q67" s="175">
        <v>5</v>
      </c>
      <c r="R67" s="175">
        <v>47</v>
      </c>
      <c r="S67" s="175" t="s">
        <v>23</v>
      </c>
      <c r="T67" s="175" t="s">
        <v>23</v>
      </c>
      <c r="U67" s="175" t="s">
        <v>23</v>
      </c>
      <c r="V67" s="175" t="s">
        <v>23</v>
      </c>
      <c r="W67" s="175" t="s">
        <v>23</v>
      </c>
      <c r="X67" s="175" t="s">
        <v>23</v>
      </c>
      <c r="Y67" s="175">
        <v>42</v>
      </c>
      <c r="Z67" s="175">
        <v>596</v>
      </c>
      <c r="AA67" s="175">
        <v>14</v>
      </c>
      <c r="AB67" s="175">
        <v>220</v>
      </c>
    </row>
    <row r="68" spans="1:28" s="112" customFormat="1" ht="15" customHeight="1">
      <c r="A68" s="119"/>
      <c r="B68" s="120" t="s">
        <v>153</v>
      </c>
      <c r="C68" s="174">
        <f t="shared" si="28"/>
        <v>29</v>
      </c>
      <c r="D68" s="174">
        <f t="shared" si="28"/>
        <v>318</v>
      </c>
      <c r="E68" s="175" t="s">
        <v>23</v>
      </c>
      <c r="F68" s="175" t="s">
        <v>23</v>
      </c>
      <c r="G68" s="174">
        <f t="shared" si="29"/>
        <v>29</v>
      </c>
      <c r="H68" s="174">
        <f t="shared" si="29"/>
        <v>318</v>
      </c>
      <c r="I68" s="111" t="s">
        <v>23</v>
      </c>
      <c r="J68" s="111" t="s">
        <v>23</v>
      </c>
      <c r="K68" s="111" t="s">
        <v>23</v>
      </c>
      <c r="L68" s="111" t="s">
        <v>23</v>
      </c>
      <c r="M68" s="111" t="s">
        <v>23</v>
      </c>
      <c r="N68" s="111" t="s">
        <v>23</v>
      </c>
      <c r="O68" s="175">
        <v>1</v>
      </c>
      <c r="P68" s="175">
        <v>1</v>
      </c>
      <c r="Q68" s="175">
        <v>1</v>
      </c>
      <c r="R68" s="175">
        <v>18</v>
      </c>
      <c r="S68" s="175" t="s">
        <v>23</v>
      </c>
      <c r="T68" s="175" t="s">
        <v>23</v>
      </c>
      <c r="U68" s="175" t="s">
        <v>23</v>
      </c>
      <c r="V68" s="175" t="s">
        <v>23</v>
      </c>
      <c r="W68" s="175" t="s">
        <v>23</v>
      </c>
      <c r="X68" s="175" t="s">
        <v>23</v>
      </c>
      <c r="Y68" s="175">
        <v>20</v>
      </c>
      <c r="Z68" s="175">
        <v>201</v>
      </c>
      <c r="AA68" s="175">
        <v>7</v>
      </c>
      <c r="AB68" s="175">
        <v>98</v>
      </c>
    </row>
    <row r="69" spans="1:28" ht="15" customHeight="1">
      <c r="A69" s="121"/>
      <c r="B69" s="122"/>
      <c r="C69" s="177"/>
      <c r="D69" s="177"/>
      <c r="E69" s="177"/>
      <c r="F69" s="177"/>
      <c r="G69" s="177"/>
      <c r="H69" s="177"/>
      <c r="I69" s="105"/>
      <c r="J69" s="105"/>
      <c r="K69" s="105"/>
      <c r="L69" s="105"/>
      <c r="M69" s="105"/>
      <c r="N69" s="105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</row>
    <row r="70" spans="1:28" s="85" customFormat="1" ht="15" customHeight="1">
      <c r="A70" s="296" t="s">
        <v>154</v>
      </c>
      <c r="B70" s="297"/>
      <c r="C70" s="171">
        <f>SUM(C71)</f>
        <v>43</v>
      </c>
      <c r="D70" s="171">
        <f aca="true" t="shared" si="30" ref="D70:AB70">SUM(D71)</f>
        <v>385</v>
      </c>
      <c r="E70" s="171">
        <f t="shared" si="30"/>
        <v>1</v>
      </c>
      <c r="F70" s="171">
        <f t="shared" si="30"/>
        <v>20</v>
      </c>
      <c r="G70" s="171">
        <f t="shared" si="30"/>
        <v>42</v>
      </c>
      <c r="H70" s="171">
        <f t="shared" si="30"/>
        <v>365</v>
      </c>
      <c r="I70" s="113" t="s">
        <v>23</v>
      </c>
      <c r="J70" s="113" t="s">
        <v>23</v>
      </c>
      <c r="K70" s="113" t="s">
        <v>23</v>
      </c>
      <c r="L70" s="113" t="s">
        <v>23</v>
      </c>
      <c r="M70" s="113" t="s">
        <v>23</v>
      </c>
      <c r="N70" s="113" t="s">
        <v>23</v>
      </c>
      <c r="O70" s="171">
        <f t="shared" si="30"/>
        <v>2</v>
      </c>
      <c r="P70" s="171">
        <f t="shared" si="30"/>
        <v>8</v>
      </c>
      <c r="Q70" s="171">
        <f t="shared" si="30"/>
        <v>3</v>
      </c>
      <c r="R70" s="171">
        <f t="shared" si="30"/>
        <v>41</v>
      </c>
      <c r="S70" s="172" t="s">
        <v>23</v>
      </c>
      <c r="T70" s="172" t="s">
        <v>23</v>
      </c>
      <c r="U70" s="172" t="s">
        <v>23</v>
      </c>
      <c r="V70" s="172" t="s">
        <v>23</v>
      </c>
      <c r="W70" s="172" t="s">
        <v>23</v>
      </c>
      <c r="X70" s="172" t="s">
        <v>23</v>
      </c>
      <c r="Y70" s="171">
        <f t="shared" si="30"/>
        <v>27</v>
      </c>
      <c r="Z70" s="171">
        <f t="shared" si="30"/>
        <v>183</v>
      </c>
      <c r="AA70" s="171">
        <f t="shared" si="30"/>
        <v>10</v>
      </c>
      <c r="AB70" s="171">
        <f t="shared" si="30"/>
        <v>133</v>
      </c>
    </row>
    <row r="71" spans="1:28" s="112" customFormat="1" ht="15" customHeight="1">
      <c r="A71" s="125"/>
      <c r="B71" s="126" t="s">
        <v>155</v>
      </c>
      <c r="C71" s="178">
        <f>SUM(E71,G71)</f>
        <v>43</v>
      </c>
      <c r="D71" s="179">
        <f>SUM(F71,H71)</f>
        <v>385</v>
      </c>
      <c r="E71" s="183">
        <v>1</v>
      </c>
      <c r="F71" s="183">
        <v>20</v>
      </c>
      <c r="G71" s="179">
        <f>SUM(I71,K71,M71,O71,Q71,S71,U71,W71,Y71,AA71)</f>
        <v>42</v>
      </c>
      <c r="H71" s="179">
        <f>SUM(J71,L71,N71,P71,R71,T71,V71,X71,Z71,AB71)</f>
        <v>365</v>
      </c>
      <c r="I71" s="127" t="s">
        <v>23</v>
      </c>
      <c r="J71" s="127" t="s">
        <v>23</v>
      </c>
      <c r="K71" s="127" t="s">
        <v>23</v>
      </c>
      <c r="L71" s="127" t="s">
        <v>23</v>
      </c>
      <c r="M71" s="127" t="s">
        <v>23</v>
      </c>
      <c r="N71" s="127" t="s">
        <v>23</v>
      </c>
      <c r="O71" s="183">
        <v>2</v>
      </c>
      <c r="P71" s="183">
        <v>8</v>
      </c>
      <c r="Q71" s="183">
        <v>3</v>
      </c>
      <c r="R71" s="183">
        <v>41</v>
      </c>
      <c r="S71" s="183" t="s">
        <v>23</v>
      </c>
      <c r="T71" s="183" t="s">
        <v>23</v>
      </c>
      <c r="U71" s="183" t="s">
        <v>23</v>
      </c>
      <c r="V71" s="183" t="s">
        <v>23</v>
      </c>
      <c r="W71" s="183" t="s">
        <v>23</v>
      </c>
      <c r="X71" s="183" t="s">
        <v>23</v>
      </c>
      <c r="Y71" s="183">
        <v>27</v>
      </c>
      <c r="Z71" s="183">
        <v>183</v>
      </c>
      <c r="AA71" s="183">
        <v>10</v>
      </c>
      <c r="AB71" s="183">
        <v>133</v>
      </c>
    </row>
    <row r="72" ht="15" customHeight="1">
      <c r="A72" s="63" t="s">
        <v>193</v>
      </c>
    </row>
    <row r="73" ht="15" customHeight="1">
      <c r="A73" s="63" t="s">
        <v>47</v>
      </c>
    </row>
  </sheetData>
  <sheetProtection/>
  <mergeCells count="62">
    <mergeCell ref="A64:B64"/>
    <mergeCell ref="A70:B70"/>
    <mergeCell ref="AA7:AA8"/>
    <mergeCell ref="AB7:AB8"/>
    <mergeCell ref="A12:B12"/>
    <mergeCell ref="A22:B22"/>
    <mergeCell ref="A5:B8"/>
    <mergeCell ref="C5:D6"/>
    <mergeCell ref="A24:B24"/>
    <mergeCell ref="A27:B27"/>
    <mergeCell ref="AA5:AB6"/>
    <mergeCell ref="C7:C8"/>
    <mergeCell ref="D7:D8"/>
    <mergeCell ref="E7:E8"/>
    <mergeCell ref="F7:F8"/>
    <mergeCell ref="G7:G8"/>
    <mergeCell ref="H7:H8"/>
    <mergeCell ref="I7:I8"/>
    <mergeCell ref="E5:F6"/>
    <mergeCell ref="G5:H6"/>
    <mergeCell ref="A33:B33"/>
    <mergeCell ref="A43:B43"/>
    <mergeCell ref="A50:B50"/>
    <mergeCell ref="A56:B56"/>
    <mergeCell ref="A20:B20"/>
    <mergeCell ref="A21:B21"/>
    <mergeCell ref="A16:B16"/>
    <mergeCell ref="A17:B17"/>
    <mergeCell ref="A18:B18"/>
    <mergeCell ref="A19:B19"/>
    <mergeCell ref="J7:J8"/>
    <mergeCell ref="K7:K8"/>
    <mergeCell ref="A15:B15"/>
    <mergeCell ref="A10:B10"/>
    <mergeCell ref="A11:B11"/>
    <mergeCell ref="A14:B14"/>
    <mergeCell ref="I5:J6"/>
    <mergeCell ref="K5:L6"/>
    <mergeCell ref="Z7:Z8"/>
    <mergeCell ref="M5:N6"/>
    <mergeCell ref="O5:P6"/>
    <mergeCell ref="W5:X6"/>
    <mergeCell ref="Y5:Z6"/>
    <mergeCell ref="S5:T6"/>
    <mergeCell ref="U5:V6"/>
    <mergeCell ref="Q5:R6"/>
    <mergeCell ref="T7:T8"/>
    <mergeCell ref="U7:U8"/>
    <mergeCell ref="Y7:Y8"/>
    <mergeCell ref="L7:L8"/>
    <mergeCell ref="M7:M8"/>
    <mergeCell ref="N7:N8"/>
    <mergeCell ref="A2:AB2"/>
    <mergeCell ref="A3:AB3"/>
    <mergeCell ref="O7:O8"/>
    <mergeCell ref="P7:P8"/>
    <mergeCell ref="Q7:Q8"/>
    <mergeCell ref="R7:R8"/>
    <mergeCell ref="S7:S8"/>
    <mergeCell ref="V7:V8"/>
    <mergeCell ref="W7:W8"/>
    <mergeCell ref="X7:X8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7"/>
  <sheetViews>
    <sheetView zoomScale="75" zoomScaleNormal="75" zoomScalePageLayoutView="0" workbookViewId="0" topLeftCell="D1">
      <selection activeCell="T1" sqref="T1"/>
    </sheetView>
  </sheetViews>
  <sheetFormatPr defaultColWidth="10.59765625" defaultRowHeight="15"/>
  <cols>
    <col min="1" max="2" width="2.09765625" style="38" customWidth="1"/>
    <col min="3" max="3" width="40.59765625" style="38" customWidth="1"/>
    <col min="4" max="4" width="8.59765625" style="38" customWidth="1"/>
    <col min="5" max="5" width="10" style="38" customWidth="1"/>
    <col min="6" max="10" width="8.59765625" style="38" customWidth="1"/>
    <col min="11" max="11" width="10" style="38" customWidth="1"/>
    <col min="12" max="19" width="8.59765625" style="38" customWidth="1"/>
    <col min="20" max="20" width="9.59765625" style="38" customWidth="1"/>
    <col min="21" max="16384" width="10.59765625" style="38" customWidth="1"/>
  </cols>
  <sheetData>
    <row r="1" spans="1:20" s="36" customFormat="1" ht="19.5" customHeight="1">
      <c r="A1" s="35" t="s">
        <v>265</v>
      </c>
      <c r="T1" s="37" t="s">
        <v>266</v>
      </c>
    </row>
    <row r="2" spans="1:20" ht="19.5" customHeight="1">
      <c r="A2" s="356" t="s">
        <v>267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7"/>
    </row>
    <row r="3" spans="2:19" ht="18" customHeight="1" thickBot="1"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ht="22.5" customHeight="1">
      <c r="A4" s="342" t="s">
        <v>268</v>
      </c>
      <c r="B4" s="342"/>
      <c r="C4" s="343"/>
      <c r="D4" s="335" t="s">
        <v>269</v>
      </c>
      <c r="E4" s="339"/>
      <c r="F4" s="335" t="s">
        <v>270</v>
      </c>
      <c r="G4" s="339"/>
      <c r="H4" s="335" t="s">
        <v>271</v>
      </c>
      <c r="I4" s="339"/>
      <c r="J4" s="335" t="s">
        <v>272</v>
      </c>
      <c r="K4" s="339"/>
      <c r="L4" s="335" t="s">
        <v>273</v>
      </c>
      <c r="M4" s="339"/>
      <c r="N4" s="335" t="s">
        <v>274</v>
      </c>
      <c r="O4" s="339"/>
      <c r="P4" s="335" t="s">
        <v>275</v>
      </c>
      <c r="Q4" s="339"/>
      <c r="R4" s="335" t="s">
        <v>256</v>
      </c>
      <c r="S4" s="336"/>
      <c r="T4" s="25" t="s">
        <v>257</v>
      </c>
    </row>
    <row r="5" spans="1:20" ht="16.5" customHeight="1">
      <c r="A5" s="344"/>
      <c r="B5" s="344"/>
      <c r="C5" s="345"/>
      <c r="D5" s="337" t="s">
        <v>258</v>
      </c>
      <c r="E5" s="337" t="s">
        <v>172</v>
      </c>
      <c r="F5" s="337" t="s">
        <v>258</v>
      </c>
      <c r="G5" s="337" t="s">
        <v>172</v>
      </c>
      <c r="H5" s="337" t="s">
        <v>258</v>
      </c>
      <c r="I5" s="337" t="s">
        <v>172</v>
      </c>
      <c r="J5" s="337" t="s">
        <v>258</v>
      </c>
      <c r="K5" s="337" t="s">
        <v>172</v>
      </c>
      <c r="L5" s="337" t="s">
        <v>258</v>
      </c>
      <c r="M5" s="337" t="s">
        <v>172</v>
      </c>
      <c r="N5" s="337" t="s">
        <v>258</v>
      </c>
      <c r="O5" s="337" t="s">
        <v>172</v>
      </c>
      <c r="P5" s="337" t="s">
        <v>258</v>
      </c>
      <c r="Q5" s="337" t="s">
        <v>172</v>
      </c>
      <c r="R5" s="337" t="s">
        <v>258</v>
      </c>
      <c r="S5" s="340" t="s">
        <v>172</v>
      </c>
      <c r="T5" s="340" t="s">
        <v>258</v>
      </c>
    </row>
    <row r="6" spans="1:20" ht="16.5" customHeight="1">
      <c r="A6" s="346"/>
      <c r="B6" s="346"/>
      <c r="C6" s="347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41"/>
      <c r="T6" s="341"/>
    </row>
    <row r="7" spans="1:19" ht="19.5" customHeight="1">
      <c r="A7" s="41"/>
      <c r="B7" s="41"/>
      <c r="C7" s="42"/>
      <c r="E7" s="29" t="s">
        <v>105</v>
      </c>
      <c r="F7" s="43"/>
      <c r="G7" s="29" t="s">
        <v>105</v>
      </c>
      <c r="H7" s="43"/>
      <c r="I7" s="29" t="s">
        <v>105</v>
      </c>
      <c r="J7" s="43"/>
      <c r="K7" s="29" t="s">
        <v>105</v>
      </c>
      <c r="L7" s="29"/>
      <c r="M7" s="29"/>
      <c r="N7" s="43"/>
      <c r="O7" s="29" t="s">
        <v>105</v>
      </c>
      <c r="P7" s="43"/>
      <c r="Q7" s="29" t="s">
        <v>105</v>
      </c>
      <c r="R7" s="43"/>
      <c r="S7" s="29" t="s">
        <v>105</v>
      </c>
    </row>
    <row r="8" spans="2:234" s="44" customFormat="1" ht="19.5" customHeight="1">
      <c r="B8" s="352" t="s">
        <v>15</v>
      </c>
      <c r="C8" s="353"/>
      <c r="D8" s="184">
        <f>SUM(F8,H8,J8,L8,N8,P8,R8,T8)</f>
        <v>75709</v>
      </c>
      <c r="E8" s="184">
        <f>SUM(G8,I8,K8,M8,O8,Q8,S8)</f>
        <v>584077</v>
      </c>
      <c r="F8" s="29">
        <v>49642</v>
      </c>
      <c r="G8" s="29">
        <v>107071</v>
      </c>
      <c r="H8" s="29">
        <v>13533</v>
      </c>
      <c r="I8" s="29">
        <v>88223</v>
      </c>
      <c r="J8" s="29">
        <v>9470</v>
      </c>
      <c r="K8" s="29">
        <v>148748</v>
      </c>
      <c r="L8" s="29">
        <v>1544</v>
      </c>
      <c r="M8" s="29">
        <v>57699</v>
      </c>
      <c r="N8" s="29">
        <v>990</v>
      </c>
      <c r="O8" s="29">
        <v>67261</v>
      </c>
      <c r="P8" s="29">
        <v>450</v>
      </c>
      <c r="Q8" s="29">
        <v>71096</v>
      </c>
      <c r="R8" s="29">
        <v>80</v>
      </c>
      <c r="S8" s="29">
        <v>43979</v>
      </c>
      <c r="T8" s="45" t="s">
        <v>276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</row>
    <row r="9" spans="1:234" s="152" customFormat="1" ht="19.5" customHeight="1">
      <c r="A9" s="153" t="s">
        <v>277</v>
      </c>
      <c r="B9" s="354" t="s">
        <v>318</v>
      </c>
      <c r="C9" s="355"/>
      <c r="D9" s="147">
        <f aca="true" t="shared" si="0" ref="D9:I9">SUM(D12,D17)</f>
        <v>69983</v>
      </c>
      <c r="E9" s="147">
        <f t="shared" si="0"/>
        <v>541965</v>
      </c>
      <c r="F9" s="147">
        <f t="shared" si="0"/>
        <v>45145</v>
      </c>
      <c r="G9" s="147">
        <f t="shared" si="0"/>
        <v>97630</v>
      </c>
      <c r="H9" s="147">
        <f t="shared" si="0"/>
        <v>12921</v>
      </c>
      <c r="I9" s="147">
        <f t="shared" si="0"/>
        <v>84087</v>
      </c>
      <c r="J9" s="147">
        <f aca="true" t="shared" si="1" ref="J9:T9">SUM(J12,J17)</f>
        <v>9058</v>
      </c>
      <c r="K9" s="147">
        <f t="shared" si="1"/>
        <v>143887</v>
      </c>
      <c r="L9" s="147">
        <f t="shared" si="1"/>
        <v>1434</v>
      </c>
      <c r="M9" s="147">
        <f t="shared" si="1"/>
        <v>53684</v>
      </c>
      <c r="N9" s="147">
        <f t="shared" si="1"/>
        <v>884</v>
      </c>
      <c r="O9" s="147">
        <f t="shared" si="1"/>
        <v>60648</v>
      </c>
      <c r="P9" s="147">
        <f t="shared" si="1"/>
        <v>403</v>
      </c>
      <c r="Q9" s="147">
        <f t="shared" si="1"/>
        <v>63706</v>
      </c>
      <c r="R9" s="147">
        <f t="shared" si="1"/>
        <v>77</v>
      </c>
      <c r="S9" s="147">
        <f t="shared" si="1"/>
        <v>38323</v>
      </c>
      <c r="T9" s="147">
        <f t="shared" si="1"/>
        <v>61</v>
      </c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</row>
    <row r="10" spans="1:234" ht="19.5" customHeight="1">
      <c r="A10" s="350" t="s">
        <v>278</v>
      </c>
      <c r="B10" s="350"/>
      <c r="C10" s="351"/>
      <c r="D10" s="185">
        <f aca="true" t="shared" si="2" ref="D10:I10">(D9-D8)/D8*100</f>
        <v>-7.563169504286147</v>
      </c>
      <c r="E10" s="185">
        <f t="shared" si="2"/>
        <v>-7.210008269457623</v>
      </c>
      <c r="F10" s="185">
        <f t="shared" si="2"/>
        <v>-9.058861447967447</v>
      </c>
      <c r="G10" s="185">
        <f t="shared" si="2"/>
        <v>-8.81751361246276</v>
      </c>
      <c r="H10" s="185">
        <f t="shared" si="2"/>
        <v>-4.522278873863889</v>
      </c>
      <c r="I10" s="185">
        <f t="shared" si="2"/>
        <v>-4.68811987803634</v>
      </c>
      <c r="J10" s="185">
        <f aca="true" t="shared" si="3" ref="J10:S10">(J9-J8)/J8*100</f>
        <v>-4.350580781414995</v>
      </c>
      <c r="K10" s="185">
        <f t="shared" si="3"/>
        <v>-3.2679430983946003</v>
      </c>
      <c r="L10" s="185">
        <f t="shared" si="3"/>
        <v>-7.124352331606218</v>
      </c>
      <c r="M10" s="185">
        <f t="shared" si="3"/>
        <v>-6.958526144300595</v>
      </c>
      <c r="N10" s="185">
        <f t="shared" si="3"/>
        <v>-10.707070707070706</v>
      </c>
      <c r="O10" s="185">
        <f t="shared" si="3"/>
        <v>-9.831849065580352</v>
      </c>
      <c r="P10" s="185">
        <f t="shared" si="3"/>
        <v>-10.444444444444445</v>
      </c>
      <c r="Q10" s="185">
        <f t="shared" si="3"/>
        <v>-10.39439630921571</v>
      </c>
      <c r="R10" s="185">
        <f t="shared" si="3"/>
        <v>-3.75</v>
      </c>
      <c r="S10" s="185">
        <f t="shared" si="3"/>
        <v>-12.860683508037926</v>
      </c>
      <c r="T10" s="45" t="s">
        <v>276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</row>
    <row r="11" spans="1:234" s="44" customFormat="1" ht="19.5" customHeight="1">
      <c r="A11" s="41"/>
      <c r="B11" s="358"/>
      <c r="C11" s="359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</row>
    <row r="12" spans="1:20" s="152" customFormat="1" ht="19.5" customHeight="1">
      <c r="A12" s="348" t="s">
        <v>22</v>
      </c>
      <c r="B12" s="348"/>
      <c r="C12" s="349"/>
      <c r="D12" s="147">
        <f aca="true" t="shared" si="4" ref="D12:Q12">SUM(D13:D15)</f>
        <v>233</v>
      </c>
      <c r="E12" s="147">
        <f t="shared" si="4"/>
        <v>2601</v>
      </c>
      <c r="F12" s="147">
        <f t="shared" si="4"/>
        <v>74</v>
      </c>
      <c r="G12" s="147">
        <f t="shared" si="4"/>
        <v>167</v>
      </c>
      <c r="H12" s="147">
        <f t="shared" si="4"/>
        <v>70</v>
      </c>
      <c r="I12" s="147">
        <f t="shared" si="4"/>
        <v>473</v>
      </c>
      <c r="J12" s="147">
        <f t="shared" si="4"/>
        <v>75</v>
      </c>
      <c r="K12" s="147">
        <f t="shared" si="4"/>
        <v>1187</v>
      </c>
      <c r="L12" s="147">
        <f t="shared" si="4"/>
        <v>7</v>
      </c>
      <c r="M12" s="147">
        <f t="shared" si="4"/>
        <v>263</v>
      </c>
      <c r="N12" s="147">
        <f t="shared" si="4"/>
        <v>4</v>
      </c>
      <c r="O12" s="147">
        <f t="shared" si="4"/>
        <v>302</v>
      </c>
      <c r="P12" s="147">
        <f t="shared" si="4"/>
        <v>2</v>
      </c>
      <c r="Q12" s="147">
        <f t="shared" si="4"/>
        <v>209</v>
      </c>
      <c r="R12" s="150" t="s">
        <v>23</v>
      </c>
      <c r="S12" s="150" t="s">
        <v>23</v>
      </c>
      <c r="T12" s="147">
        <f>SUM(T13:T15)</f>
        <v>1</v>
      </c>
    </row>
    <row r="13" spans="1:20" s="152" customFormat="1" ht="19.5" customHeight="1">
      <c r="A13" s="151" t="s">
        <v>212</v>
      </c>
      <c r="B13" s="348" t="s">
        <v>279</v>
      </c>
      <c r="C13" s="349"/>
      <c r="D13" s="147">
        <f>SUM(F13,H13,J13,L13,N13,P13,R13,T13)</f>
        <v>136</v>
      </c>
      <c r="E13" s="147">
        <f>SUM(G13,I13,K13,M13,O13,Q13,S13)</f>
        <v>1122</v>
      </c>
      <c r="F13" s="150">
        <v>53</v>
      </c>
      <c r="G13" s="150">
        <v>121</v>
      </c>
      <c r="H13" s="150">
        <v>45</v>
      </c>
      <c r="I13" s="150">
        <v>289</v>
      </c>
      <c r="J13" s="150">
        <v>32</v>
      </c>
      <c r="K13" s="150">
        <v>459</v>
      </c>
      <c r="L13" s="150">
        <v>4</v>
      </c>
      <c r="M13" s="150">
        <v>151</v>
      </c>
      <c r="N13" s="150" t="s">
        <v>23</v>
      </c>
      <c r="O13" s="150" t="s">
        <v>23</v>
      </c>
      <c r="P13" s="150">
        <v>1</v>
      </c>
      <c r="Q13" s="150">
        <v>102</v>
      </c>
      <c r="R13" s="150" t="s">
        <v>23</v>
      </c>
      <c r="S13" s="150" t="s">
        <v>23</v>
      </c>
      <c r="T13" s="150">
        <v>1</v>
      </c>
    </row>
    <row r="14" spans="1:20" s="152" customFormat="1" ht="19.5" customHeight="1">
      <c r="A14" s="151"/>
      <c r="B14" s="348" t="s">
        <v>280</v>
      </c>
      <c r="C14" s="349"/>
      <c r="D14" s="147">
        <f>SUM(F14,H14,J14,L14,N14,P14,R14,T14)</f>
        <v>38</v>
      </c>
      <c r="E14" s="147">
        <f>SUM(G14,I14,K14,M14,O14,Q14,S14)</f>
        <v>329</v>
      </c>
      <c r="F14" s="150">
        <v>16</v>
      </c>
      <c r="G14" s="150">
        <v>34</v>
      </c>
      <c r="H14" s="150">
        <v>7</v>
      </c>
      <c r="I14" s="150">
        <v>48</v>
      </c>
      <c r="J14" s="150">
        <v>15</v>
      </c>
      <c r="K14" s="150">
        <v>247</v>
      </c>
      <c r="L14" s="150" t="s">
        <v>23</v>
      </c>
      <c r="M14" s="150" t="s">
        <v>23</v>
      </c>
      <c r="N14" s="150" t="s">
        <v>23</v>
      </c>
      <c r="O14" s="150" t="s">
        <v>23</v>
      </c>
      <c r="P14" s="150" t="s">
        <v>23</v>
      </c>
      <c r="Q14" s="150" t="s">
        <v>23</v>
      </c>
      <c r="R14" s="150" t="s">
        <v>23</v>
      </c>
      <c r="S14" s="150" t="s">
        <v>23</v>
      </c>
      <c r="T14" s="150" t="s">
        <v>23</v>
      </c>
    </row>
    <row r="15" spans="1:20" s="152" customFormat="1" ht="19.5" customHeight="1">
      <c r="A15" s="151"/>
      <c r="B15" s="348" t="s">
        <v>281</v>
      </c>
      <c r="C15" s="349"/>
      <c r="D15" s="147">
        <f>SUM(F15,H15,J15,L15,N15,P15,R15,T15)</f>
        <v>59</v>
      </c>
      <c r="E15" s="147">
        <f>SUM(G15,I15,K15,M15,O15,Q15,S15)</f>
        <v>1150</v>
      </c>
      <c r="F15" s="150">
        <v>5</v>
      </c>
      <c r="G15" s="150">
        <v>12</v>
      </c>
      <c r="H15" s="150">
        <v>18</v>
      </c>
      <c r="I15" s="150">
        <v>136</v>
      </c>
      <c r="J15" s="150">
        <v>28</v>
      </c>
      <c r="K15" s="150">
        <v>481</v>
      </c>
      <c r="L15" s="150">
        <v>3</v>
      </c>
      <c r="M15" s="150">
        <v>112</v>
      </c>
      <c r="N15" s="150">
        <v>4</v>
      </c>
      <c r="O15" s="150">
        <v>302</v>
      </c>
      <c r="P15" s="150">
        <v>1</v>
      </c>
      <c r="Q15" s="150">
        <v>107</v>
      </c>
      <c r="R15" s="150" t="s">
        <v>23</v>
      </c>
      <c r="S15" s="150" t="s">
        <v>23</v>
      </c>
      <c r="T15" s="150" t="s">
        <v>23</v>
      </c>
    </row>
    <row r="16" spans="1:39" s="148" customFormat="1" ht="19.5" customHeight="1">
      <c r="A16" s="151"/>
      <c r="B16" s="151"/>
      <c r="C16" s="149"/>
      <c r="D16" s="147"/>
      <c r="E16" s="147"/>
      <c r="F16" s="152"/>
      <c r="G16" s="152"/>
      <c r="H16" s="152"/>
      <c r="I16" s="152"/>
      <c r="J16" s="152"/>
      <c r="K16" s="152"/>
      <c r="L16" s="152"/>
      <c r="M16" s="152"/>
      <c r="N16" s="152"/>
      <c r="O16" s="147"/>
      <c r="P16" s="147"/>
      <c r="Q16" s="147"/>
      <c r="R16" s="147"/>
      <c r="S16" s="147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20" s="152" customFormat="1" ht="19.5" customHeight="1">
      <c r="A17" s="348" t="s">
        <v>282</v>
      </c>
      <c r="B17" s="348"/>
      <c r="C17" s="349"/>
      <c r="D17" s="147">
        <f>SUM(D18:D20,'[1]３４'!D8:D10,'[1]３４'!D26:D28)</f>
        <v>69750</v>
      </c>
      <c r="E17" s="147">
        <f>SUM(E18:E20,'[1]３４'!E8:E10,'[1]３４'!E26:E28)</f>
        <v>539364</v>
      </c>
      <c r="F17" s="147">
        <f>SUM(F18:F20,'[1]３４'!F8:F10,'[1]３４'!F26:F28)</f>
        <v>45071</v>
      </c>
      <c r="G17" s="147">
        <f>SUM(G18:G20,'[1]３４'!G8:G10,'[1]３４'!G26:G28)</f>
        <v>97463</v>
      </c>
      <c r="H17" s="147">
        <f>SUM(H18:H20,'[1]３４'!H8:H10,'[1]３４'!H26:H28)</f>
        <v>12851</v>
      </c>
      <c r="I17" s="147">
        <f>SUM(I18:I20,'[1]３４'!I8:I10,'[1]３４'!I26:I28)</f>
        <v>83614</v>
      </c>
      <c r="J17" s="147">
        <f>SUM(J18:J20,'[1]３４'!J8:J10,'[1]３４'!J26:J28)</f>
        <v>8983</v>
      </c>
      <c r="K17" s="147">
        <f>SUM(K18:K20,'[1]３４'!K8:K10,'[1]３４'!K26:K28)</f>
        <v>142700</v>
      </c>
      <c r="L17" s="147">
        <f>SUM(L18:L20,'[1]３４'!L8:L10,'[1]３４'!L26:L28)</f>
        <v>1427</v>
      </c>
      <c r="M17" s="147">
        <f>SUM(M18:M20,'[1]３４'!M8:M10,'[1]３４'!M26:M28)</f>
        <v>53421</v>
      </c>
      <c r="N17" s="147">
        <f>SUM(N18:N20,'[1]３４'!N8:N10,'[1]３４'!N26:N28)</f>
        <v>880</v>
      </c>
      <c r="O17" s="147">
        <f>SUM(O18:O20,'[1]３４'!O8:O10,'[1]３４'!O26:O28)</f>
        <v>60346</v>
      </c>
      <c r="P17" s="147">
        <f>SUM(P18:P20,'[1]３４'!P8:P10,'[1]３４'!P26:P28)</f>
        <v>401</v>
      </c>
      <c r="Q17" s="147">
        <f>SUM(Q18:Q20,'[1]３４'!Q8:Q10,'[1]３４'!Q26:Q28)</f>
        <v>63497</v>
      </c>
      <c r="R17" s="147">
        <f>SUM(R18:R20,'[1]３４'!R8:R10,'[1]３４'!R26:R28)</f>
        <v>77</v>
      </c>
      <c r="S17" s="147">
        <f>SUM(S18:S20,'[1]３４'!S8:S10,'[1]３４'!S26:S28)</f>
        <v>38323</v>
      </c>
      <c r="T17" s="147">
        <f>SUM(T18:T20,'[1]３４'!T8:T10,'[1]３４'!T26:T28)</f>
        <v>60</v>
      </c>
    </row>
    <row r="18" spans="2:20" s="152" customFormat="1" ht="19.5" customHeight="1">
      <c r="B18" s="348" t="s">
        <v>26</v>
      </c>
      <c r="C18" s="349"/>
      <c r="D18" s="147">
        <f>SUM(F18,H18,J18,L18,N18,P18,R18,T18)</f>
        <v>52</v>
      </c>
      <c r="E18" s="147">
        <f>SUM(G18,I18,K18,M18,O18,Q18,S18)</f>
        <v>475</v>
      </c>
      <c r="F18" s="150">
        <v>13</v>
      </c>
      <c r="G18" s="150">
        <v>27</v>
      </c>
      <c r="H18" s="150">
        <v>18</v>
      </c>
      <c r="I18" s="150">
        <v>126</v>
      </c>
      <c r="J18" s="150">
        <v>20</v>
      </c>
      <c r="K18" s="150">
        <v>277</v>
      </c>
      <c r="L18" s="150">
        <v>1</v>
      </c>
      <c r="M18" s="150">
        <v>45</v>
      </c>
      <c r="N18" s="150" t="s">
        <v>23</v>
      </c>
      <c r="O18" s="150" t="s">
        <v>23</v>
      </c>
      <c r="P18" s="150" t="s">
        <v>23</v>
      </c>
      <c r="Q18" s="150" t="s">
        <v>23</v>
      </c>
      <c r="R18" s="150" t="s">
        <v>23</v>
      </c>
      <c r="S18" s="150" t="s">
        <v>23</v>
      </c>
      <c r="T18" s="150" t="s">
        <v>23</v>
      </c>
    </row>
    <row r="19" spans="2:20" s="152" customFormat="1" ht="19.5" customHeight="1">
      <c r="B19" s="348" t="s">
        <v>28</v>
      </c>
      <c r="C19" s="349"/>
      <c r="D19" s="147">
        <f>SUM(F19,H19,J19,L19,N19,P19,R19,T19)</f>
        <v>8106</v>
      </c>
      <c r="E19" s="147">
        <f>SUM(G19,I19,K19,M19,O19,Q19,S19)</f>
        <v>57678</v>
      </c>
      <c r="F19" s="150">
        <v>4630</v>
      </c>
      <c r="G19" s="150">
        <v>10192</v>
      </c>
      <c r="H19" s="150">
        <v>1937</v>
      </c>
      <c r="I19" s="150">
        <v>12779</v>
      </c>
      <c r="J19" s="150">
        <v>1286</v>
      </c>
      <c r="K19" s="150">
        <v>19941</v>
      </c>
      <c r="L19" s="150">
        <v>161</v>
      </c>
      <c r="M19" s="150">
        <v>6032</v>
      </c>
      <c r="N19" s="150">
        <v>68</v>
      </c>
      <c r="O19" s="150">
        <v>4577</v>
      </c>
      <c r="P19" s="150">
        <v>21</v>
      </c>
      <c r="Q19" s="150">
        <v>3373</v>
      </c>
      <c r="R19" s="150">
        <v>2</v>
      </c>
      <c r="S19" s="150">
        <v>784</v>
      </c>
      <c r="T19" s="150">
        <v>1</v>
      </c>
    </row>
    <row r="20" spans="2:20" s="152" customFormat="1" ht="19.5" customHeight="1">
      <c r="B20" s="348" t="s">
        <v>30</v>
      </c>
      <c r="C20" s="349"/>
      <c r="D20" s="147">
        <f>SUM(D21:D43)</f>
        <v>10354</v>
      </c>
      <c r="E20" s="147">
        <f>SUM(E21:E43)</f>
        <v>117557</v>
      </c>
      <c r="F20" s="147">
        <v>6306</v>
      </c>
      <c r="G20" s="147">
        <v>14827</v>
      </c>
      <c r="H20" s="147">
        <v>1889</v>
      </c>
      <c r="I20" s="147">
        <v>12288</v>
      </c>
      <c r="J20" s="147">
        <v>1451</v>
      </c>
      <c r="K20" s="147">
        <v>23937</v>
      </c>
      <c r="L20" s="147">
        <v>328</v>
      </c>
      <c r="M20" s="147">
        <v>12287</v>
      </c>
      <c r="N20" s="147">
        <v>226</v>
      </c>
      <c r="O20" s="147">
        <v>15829</v>
      </c>
      <c r="P20" s="147">
        <v>118</v>
      </c>
      <c r="Q20" s="147">
        <v>18991</v>
      </c>
      <c r="R20" s="147">
        <v>33</v>
      </c>
      <c r="S20" s="147">
        <v>19398</v>
      </c>
      <c r="T20" s="147">
        <v>3</v>
      </c>
    </row>
    <row r="21" spans="1:20" ht="19.5" customHeight="1">
      <c r="A21" s="41"/>
      <c r="B21" s="41"/>
      <c r="C21" s="48" t="s">
        <v>283</v>
      </c>
      <c r="D21" s="184">
        <f>SUM(F21,H21,J21,L21,N21,P21,R21,T21)</f>
        <v>729</v>
      </c>
      <c r="E21" s="184">
        <f>SUM(G21,I21,K21,M21,O21,Q21,S21)</f>
        <v>11287</v>
      </c>
      <c r="F21" s="29">
        <v>296</v>
      </c>
      <c r="G21" s="29">
        <v>794</v>
      </c>
      <c r="H21" s="29">
        <v>169</v>
      </c>
      <c r="I21" s="29">
        <v>1114</v>
      </c>
      <c r="J21" s="29">
        <v>173</v>
      </c>
      <c r="K21" s="29">
        <v>2931</v>
      </c>
      <c r="L21" s="29">
        <v>45</v>
      </c>
      <c r="M21" s="29">
        <v>1682</v>
      </c>
      <c r="N21" s="29">
        <v>32</v>
      </c>
      <c r="O21" s="29">
        <v>2346</v>
      </c>
      <c r="P21" s="29">
        <v>12</v>
      </c>
      <c r="Q21" s="29">
        <v>1598</v>
      </c>
      <c r="R21" s="29">
        <v>2</v>
      </c>
      <c r="S21" s="29">
        <v>822</v>
      </c>
      <c r="T21" s="29" t="s">
        <v>23</v>
      </c>
    </row>
    <row r="22" spans="1:234" s="44" customFormat="1" ht="19.5" customHeight="1">
      <c r="A22" s="41"/>
      <c r="B22" s="41"/>
      <c r="C22" s="48" t="s">
        <v>284</v>
      </c>
      <c r="D22" s="184">
        <f aca="true" t="shared" si="5" ref="D22:D41">SUM(F22,H22,J22,L22,N22,P22,R22,T22)</f>
        <v>71</v>
      </c>
      <c r="E22" s="184">
        <f aca="true" t="shared" si="6" ref="E22:E43">SUM(G22,I22,K22,M22,O22,Q22,S22)</f>
        <v>1230</v>
      </c>
      <c r="F22" s="29">
        <v>18</v>
      </c>
      <c r="G22" s="29">
        <v>48</v>
      </c>
      <c r="H22" s="29">
        <v>28</v>
      </c>
      <c r="I22" s="29">
        <v>201</v>
      </c>
      <c r="J22" s="29">
        <v>16</v>
      </c>
      <c r="K22" s="29">
        <v>250</v>
      </c>
      <c r="L22" s="29">
        <v>4</v>
      </c>
      <c r="M22" s="29">
        <v>162</v>
      </c>
      <c r="N22" s="29">
        <v>2</v>
      </c>
      <c r="O22" s="29">
        <v>102</v>
      </c>
      <c r="P22" s="29">
        <v>3</v>
      </c>
      <c r="Q22" s="29">
        <v>467</v>
      </c>
      <c r="R22" s="29" t="s">
        <v>23</v>
      </c>
      <c r="S22" s="29" t="s">
        <v>23</v>
      </c>
      <c r="T22" s="29" t="s">
        <v>23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</row>
    <row r="23" spans="1:234" ht="19.5" customHeight="1">
      <c r="A23" s="41"/>
      <c r="B23" s="41"/>
      <c r="C23" s="49" t="s">
        <v>285</v>
      </c>
      <c r="D23" s="184">
        <f t="shared" si="5"/>
        <v>2637</v>
      </c>
      <c r="E23" s="184">
        <f t="shared" si="6"/>
        <v>17600</v>
      </c>
      <c r="F23" s="29">
        <v>1850</v>
      </c>
      <c r="G23" s="29">
        <v>4508</v>
      </c>
      <c r="H23" s="29">
        <v>471</v>
      </c>
      <c r="I23" s="29">
        <v>2983</v>
      </c>
      <c r="J23" s="29">
        <v>230</v>
      </c>
      <c r="K23" s="29">
        <v>3557</v>
      </c>
      <c r="L23" s="29">
        <v>43</v>
      </c>
      <c r="M23" s="29">
        <v>1644</v>
      </c>
      <c r="N23" s="29">
        <v>30</v>
      </c>
      <c r="O23" s="29">
        <v>2079</v>
      </c>
      <c r="P23" s="29">
        <v>12</v>
      </c>
      <c r="Q23" s="29">
        <v>1904</v>
      </c>
      <c r="R23" s="29">
        <v>1</v>
      </c>
      <c r="S23" s="29">
        <v>925</v>
      </c>
      <c r="T23" s="29" t="s">
        <v>23</v>
      </c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</row>
    <row r="24" spans="1:234" s="44" customFormat="1" ht="19.5" customHeight="1">
      <c r="A24" s="41"/>
      <c r="C24" s="48" t="s">
        <v>286</v>
      </c>
      <c r="D24" s="184">
        <f t="shared" si="5"/>
        <v>428</v>
      </c>
      <c r="E24" s="184">
        <f t="shared" si="6"/>
        <v>5298</v>
      </c>
      <c r="F24" s="29">
        <v>203</v>
      </c>
      <c r="G24" s="29">
        <v>493</v>
      </c>
      <c r="H24" s="29">
        <v>84</v>
      </c>
      <c r="I24" s="29">
        <v>555</v>
      </c>
      <c r="J24" s="29">
        <v>89</v>
      </c>
      <c r="K24" s="29">
        <v>1553</v>
      </c>
      <c r="L24" s="29">
        <v>29</v>
      </c>
      <c r="M24" s="29">
        <v>1035</v>
      </c>
      <c r="N24" s="29">
        <v>19</v>
      </c>
      <c r="O24" s="29">
        <v>1209</v>
      </c>
      <c r="P24" s="29">
        <v>4</v>
      </c>
      <c r="Q24" s="29">
        <v>453</v>
      </c>
      <c r="R24" s="29" t="s">
        <v>23</v>
      </c>
      <c r="S24" s="29" t="s">
        <v>23</v>
      </c>
      <c r="T24" s="29" t="s">
        <v>23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</row>
    <row r="25" spans="1:234" s="44" customFormat="1" ht="19.5" customHeight="1">
      <c r="A25" s="50"/>
      <c r="B25" s="50"/>
      <c r="C25" s="48" t="s">
        <v>287</v>
      </c>
      <c r="D25" s="184">
        <f t="shared" si="5"/>
        <v>358</v>
      </c>
      <c r="E25" s="184">
        <f t="shared" si="6"/>
        <v>2130</v>
      </c>
      <c r="F25" s="29">
        <v>237</v>
      </c>
      <c r="G25" s="29">
        <v>529</v>
      </c>
      <c r="H25" s="29">
        <v>76</v>
      </c>
      <c r="I25" s="29">
        <v>479</v>
      </c>
      <c r="J25" s="29">
        <v>35</v>
      </c>
      <c r="K25" s="29">
        <v>515</v>
      </c>
      <c r="L25" s="29">
        <v>7</v>
      </c>
      <c r="M25" s="29">
        <v>251</v>
      </c>
      <c r="N25" s="29">
        <v>2</v>
      </c>
      <c r="O25" s="29">
        <v>121</v>
      </c>
      <c r="P25" s="29">
        <v>1</v>
      </c>
      <c r="Q25" s="29">
        <v>235</v>
      </c>
      <c r="R25" s="29" t="s">
        <v>23</v>
      </c>
      <c r="S25" s="29" t="s">
        <v>23</v>
      </c>
      <c r="T25" s="29" t="s">
        <v>23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</row>
    <row r="26" spans="1:20" ht="19.5" customHeight="1">
      <c r="A26" s="50"/>
      <c r="B26" s="50"/>
      <c r="C26" s="48" t="s">
        <v>288</v>
      </c>
      <c r="D26" s="184">
        <f t="shared" si="5"/>
        <v>571</v>
      </c>
      <c r="E26" s="184">
        <f t="shared" si="6"/>
        <v>2889</v>
      </c>
      <c r="F26" s="29">
        <v>466</v>
      </c>
      <c r="G26" s="29">
        <v>949</v>
      </c>
      <c r="H26" s="29">
        <v>75</v>
      </c>
      <c r="I26" s="29">
        <v>494</v>
      </c>
      <c r="J26" s="29">
        <v>20</v>
      </c>
      <c r="K26" s="29">
        <v>306</v>
      </c>
      <c r="L26" s="29">
        <v>6</v>
      </c>
      <c r="M26" s="29">
        <v>231</v>
      </c>
      <c r="N26" s="29">
        <v>1</v>
      </c>
      <c r="O26" s="29">
        <v>54</v>
      </c>
      <c r="P26" s="29">
        <v>2</v>
      </c>
      <c r="Q26" s="29">
        <v>367</v>
      </c>
      <c r="R26" s="29">
        <v>1</v>
      </c>
      <c r="S26" s="29">
        <v>488</v>
      </c>
      <c r="T26" s="29" t="s">
        <v>23</v>
      </c>
    </row>
    <row r="27" spans="1:20" ht="19.5" customHeight="1">
      <c r="A27" s="50"/>
      <c r="B27" s="50"/>
      <c r="C27" s="48" t="s">
        <v>289</v>
      </c>
      <c r="D27" s="184">
        <f t="shared" si="5"/>
        <v>151</v>
      </c>
      <c r="E27" s="184">
        <f t="shared" si="6"/>
        <v>1750</v>
      </c>
      <c r="F27" s="29">
        <v>62</v>
      </c>
      <c r="G27" s="29">
        <v>168</v>
      </c>
      <c r="H27" s="29">
        <v>43</v>
      </c>
      <c r="I27" s="29">
        <v>283</v>
      </c>
      <c r="J27" s="29">
        <v>34</v>
      </c>
      <c r="K27" s="29">
        <v>610</v>
      </c>
      <c r="L27" s="29">
        <v>7</v>
      </c>
      <c r="M27" s="29">
        <v>245</v>
      </c>
      <c r="N27" s="29">
        <v>4</v>
      </c>
      <c r="O27" s="29">
        <v>287</v>
      </c>
      <c r="P27" s="29">
        <v>1</v>
      </c>
      <c r="Q27" s="29">
        <v>157</v>
      </c>
      <c r="R27" s="29" t="s">
        <v>23</v>
      </c>
      <c r="S27" s="29" t="s">
        <v>23</v>
      </c>
      <c r="T27" s="29" t="s">
        <v>23</v>
      </c>
    </row>
    <row r="28" spans="1:20" ht="19.5" customHeight="1">
      <c r="A28" s="41"/>
      <c r="B28" s="41"/>
      <c r="C28" s="48" t="s">
        <v>290</v>
      </c>
      <c r="D28" s="184">
        <f t="shared" si="5"/>
        <v>505</v>
      </c>
      <c r="E28" s="184">
        <f t="shared" si="6"/>
        <v>6588</v>
      </c>
      <c r="F28" s="29">
        <v>280</v>
      </c>
      <c r="G28" s="29">
        <v>705</v>
      </c>
      <c r="H28" s="29">
        <v>104</v>
      </c>
      <c r="I28" s="29">
        <v>646</v>
      </c>
      <c r="J28" s="29">
        <v>80</v>
      </c>
      <c r="K28" s="29">
        <v>1398</v>
      </c>
      <c r="L28" s="29">
        <v>17</v>
      </c>
      <c r="M28" s="29">
        <v>606</v>
      </c>
      <c r="N28" s="29">
        <v>13</v>
      </c>
      <c r="O28" s="29">
        <v>873</v>
      </c>
      <c r="P28" s="29">
        <v>8</v>
      </c>
      <c r="Q28" s="29">
        <v>1397</v>
      </c>
      <c r="R28" s="29">
        <v>3</v>
      </c>
      <c r="S28" s="29">
        <v>963</v>
      </c>
      <c r="T28" s="29" t="s">
        <v>23</v>
      </c>
    </row>
    <row r="29" spans="1:20" ht="19.5" customHeight="1">
      <c r="A29" s="41"/>
      <c r="B29" s="41"/>
      <c r="C29" s="48" t="s">
        <v>291</v>
      </c>
      <c r="D29" s="184">
        <f t="shared" si="5"/>
        <v>67</v>
      </c>
      <c r="E29" s="184">
        <f t="shared" si="6"/>
        <v>1854</v>
      </c>
      <c r="F29" s="29">
        <v>27</v>
      </c>
      <c r="G29" s="29">
        <v>71</v>
      </c>
      <c r="H29" s="29">
        <v>12</v>
      </c>
      <c r="I29" s="29">
        <v>82</v>
      </c>
      <c r="J29" s="29">
        <v>17</v>
      </c>
      <c r="K29" s="29">
        <v>305</v>
      </c>
      <c r="L29" s="29" t="s">
        <v>23</v>
      </c>
      <c r="M29" s="29" t="s">
        <v>23</v>
      </c>
      <c r="N29" s="29">
        <v>7</v>
      </c>
      <c r="O29" s="29">
        <v>480</v>
      </c>
      <c r="P29" s="29">
        <v>2</v>
      </c>
      <c r="Q29" s="29">
        <v>303</v>
      </c>
      <c r="R29" s="29">
        <v>2</v>
      </c>
      <c r="S29" s="29">
        <v>613</v>
      </c>
      <c r="T29" s="29" t="s">
        <v>23</v>
      </c>
    </row>
    <row r="30" spans="1:20" ht="19.5" customHeight="1">
      <c r="A30" s="41"/>
      <c r="B30" s="41"/>
      <c r="C30" s="48" t="s">
        <v>292</v>
      </c>
      <c r="D30" s="184">
        <f>SUM(F30,H30,J30,L30,N30,P30,R30,T30)</f>
        <v>8</v>
      </c>
      <c r="E30" s="184">
        <f t="shared" si="6"/>
        <v>114</v>
      </c>
      <c r="F30" s="29" t="s">
        <v>23</v>
      </c>
      <c r="G30" s="29" t="s">
        <v>23</v>
      </c>
      <c r="H30" s="29">
        <v>4</v>
      </c>
      <c r="I30" s="29">
        <v>29</v>
      </c>
      <c r="J30" s="29">
        <v>3</v>
      </c>
      <c r="K30" s="29">
        <v>52</v>
      </c>
      <c r="L30" s="29">
        <v>1</v>
      </c>
      <c r="M30" s="29">
        <v>33</v>
      </c>
      <c r="N30" s="29" t="s">
        <v>23</v>
      </c>
      <c r="O30" s="29" t="s">
        <v>23</v>
      </c>
      <c r="P30" s="29" t="s">
        <v>23</v>
      </c>
      <c r="Q30" s="29" t="s">
        <v>23</v>
      </c>
      <c r="R30" s="29" t="s">
        <v>23</v>
      </c>
      <c r="S30" s="29" t="s">
        <v>23</v>
      </c>
      <c r="T30" s="29" t="s">
        <v>23</v>
      </c>
    </row>
    <row r="31" spans="1:20" ht="19.5" customHeight="1">
      <c r="A31" s="41"/>
      <c r="B31" s="41"/>
      <c r="C31" s="48" t="s">
        <v>293</v>
      </c>
      <c r="D31" s="184">
        <f>SUM(F31,H31,J31,L31,N31,P31,R31,T31)</f>
        <v>263</v>
      </c>
      <c r="E31" s="184">
        <f t="shared" si="6"/>
        <v>3477</v>
      </c>
      <c r="F31" s="29">
        <v>136</v>
      </c>
      <c r="G31" s="29">
        <v>320</v>
      </c>
      <c r="H31" s="29">
        <v>57</v>
      </c>
      <c r="I31" s="29">
        <v>365</v>
      </c>
      <c r="J31" s="29">
        <v>45</v>
      </c>
      <c r="K31" s="29">
        <v>806</v>
      </c>
      <c r="L31" s="29">
        <v>15</v>
      </c>
      <c r="M31" s="29">
        <v>547</v>
      </c>
      <c r="N31" s="29">
        <v>6</v>
      </c>
      <c r="O31" s="29">
        <v>419</v>
      </c>
      <c r="P31" s="29">
        <v>3</v>
      </c>
      <c r="Q31" s="29">
        <v>483</v>
      </c>
      <c r="R31" s="29">
        <v>1</v>
      </c>
      <c r="S31" s="29">
        <v>537</v>
      </c>
      <c r="T31" s="29" t="s">
        <v>23</v>
      </c>
    </row>
    <row r="32" spans="1:20" ht="19.5" customHeight="1">
      <c r="A32" s="41"/>
      <c r="B32" s="41"/>
      <c r="C32" s="48" t="s">
        <v>294</v>
      </c>
      <c r="D32" s="184">
        <f t="shared" si="5"/>
        <v>33</v>
      </c>
      <c r="E32" s="184">
        <f t="shared" si="6"/>
        <v>401</v>
      </c>
      <c r="F32" s="29">
        <v>13</v>
      </c>
      <c r="G32" s="29">
        <v>36</v>
      </c>
      <c r="H32" s="29">
        <v>4</v>
      </c>
      <c r="I32" s="29">
        <v>31</v>
      </c>
      <c r="J32" s="29">
        <v>12</v>
      </c>
      <c r="K32" s="29">
        <v>181</v>
      </c>
      <c r="L32" s="29">
        <v>3</v>
      </c>
      <c r="M32" s="29">
        <v>95</v>
      </c>
      <c r="N32" s="29">
        <v>1</v>
      </c>
      <c r="O32" s="29">
        <v>58</v>
      </c>
      <c r="P32" s="29" t="s">
        <v>23</v>
      </c>
      <c r="Q32" s="29" t="s">
        <v>23</v>
      </c>
      <c r="R32" s="29" t="s">
        <v>23</v>
      </c>
      <c r="S32" s="29" t="s">
        <v>23</v>
      </c>
      <c r="T32" s="29" t="s">
        <v>23</v>
      </c>
    </row>
    <row r="33" spans="1:20" ht="19.5" customHeight="1">
      <c r="A33" s="41"/>
      <c r="B33" s="41"/>
      <c r="C33" s="48" t="s">
        <v>295</v>
      </c>
      <c r="D33" s="184">
        <f t="shared" si="5"/>
        <v>14</v>
      </c>
      <c r="E33" s="184">
        <f t="shared" si="6"/>
        <v>100</v>
      </c>
      <c r="F33" s="29">
        <v>10</v>
      </c>
      <c r="G33" s="29">
        <v>24</v>
      </c>
      <c r="H33" s="29" t="s">
        <v>23</v>
      </c>
      <c r="I33" s="29" t="s">
        <v>23</v>
      </c>
      <c r="J33" s="29">
        <v>4</v>
      </c>
      <c r="K33" s="29">
        <v>76</v>
      </c>
      <c r="L33" s="29" t="s">
        <v>23</v>
      </c>
      <c r="M33" s="29" t="s">
        <v>23</v>
      </c>
      <c r="N33" s="29" t="s">
        <v>23</v>
      </c>
      <c r="O33" s="29" t="s">
        <v>23</v>
      </c>
      <c r="P33" s="29" t="s">
        <v>23</v>
      </c>
      <c r="Q33" s="29" t="s">
        <v>23</v>
      </c>
      <c r="R33" s="29" t="s">
        <v>23</v>
      </c>
      <c r="S33" s="29" t="s">
        <v>23</v>
      </c>
      <c r="T33" s="29" t="s">
        <v>23</v>
      </c>
    </row>
    <row r="34" spans="1:20" ht="19.5" customHeight="1">
      <c r="A34" s="41"/>
      <c r="B34" s="41"/>
      <c r="C34" s="48" t="s">
        <v>296</v>
      </c>
      <c r="D34" s="184">
        <f t="shared" si="5"/>
        <v>564</v>
      </c>
      <c r="E34" s="184">
        <f t="shared" si="6"/>
        <v>4573</v>
      </c>
      <c r="F34" s="29">
        <v>350</v>
      </c>
      <c r="G34" s="29">
        <v>769</v>
      </c>
      <c r="H34" s="29">
        <v>94</v>
      </c>
      <c r="I34" s="29">
        <v>625</v>
      </c>
      <c r="J34" s="29">
        <v>105</v>
      </c>
      <c r="K34" s="29">
        <v>1720</v>
      </c>
      <c r="L34" s="29">
        <v>10</v>
      </c>
      <c r="M34" s="29">
        <v>367</v>
      </c>
      <c r="N34" s="29">
        <v>4</v>
      </c>
      <c r="O34" s="29">
        <v>307</v>
      </c>
      <c r="P34" s="29" t="s">
        <v>23</v>
      </c>
      <c r="Q34" s="29" t="s">
        <v>23</v>
      </c>
      <c r="R34" s="29">
        <v>1</v>
      </c>
      <c r="S34" s="29">
        <v>785</v>
      </c>
      <c r="T34" s="29" t="s">
        <v>23</v>
      </c>
    </row>
    <row r="35" spans="1:20" ht="19.5" customHeight="1">
      <c r="A35" s="41"/>
      <c r="B35" s="41"/>
      <c r="C35" s="48" t="s">
        <v>297</v>
      </c>
      <c r="D35" s="184">
        <f t="shared" si="5"/>
        <v>95</v>
      </c>
      <c r="E35" s="184">
        <f t="shared" si="6"/>
        <v>1479</v>
      </c>
      <c r="F35" s="29">
        <v>43</v>
      </c>
      <c r="G35" s="29">
        <v>127</v>
      </c>
      <c r="H35" s="29">
        <v>13</v>
      </c>
      <c r="I35" s="29">
        <v>83</v>
      </c>
      <c r="J35" s="29">
        <v>25</v>
      </c>
      <c r="K35" s="29">
        <v>425</v>
      </c>
      <c r="L35" s="29">
        <v>7</v>
      </c>
      <c r="M35" s="29">
        <v>233</v>
      </c>
      <c r="N35" s="29">
        <v>5</v>
      </c>
      <c r="O35" s="29">
        <v>335</v>
      </c>
      <c r="P35" s="29">
        <v>2</v>
      </c>
      <c r="Q35" s="29">
        <v>276</v>
      </c>
      <c r="R35" s="29" t="s">
        <v>23</v>
      </c>
      <c r="S35" s="29" t="s">
        <v>23</v>
      </c>
      <c r="T35" s="29" t="s">
        <v>23</v>
      </c>
    </row>
    <row r="36" spans="1:20" ht="19.5" customHeight="1">
      <c r="A36" s="41"/>
      <c r="B36" s="41"/>
      <c r="C36" s="48" t="s">
        <v>298</v>
      </c>
      <c r="D36" s="184">
        <f t="shared" si="5"/>
        <v>39</v>
      </c>
      <c r="E36" s="184">
        <f t="shared" si="6"/>
        <v>534</v>
      </c>
      <c r="F36" s="29">
        <v>13</v>
      </c>
      <c r="G36" s="29">
        <v>36</v>
      </c>
      <c r="H36" s="29">
        <v>11</v>
      </c>
      <c r="I36" s="29">
        <v>78</v>
      </c>
      <c r="J36" s="29">
        <v>12</v>
      </c>
      <c r="K36" s="29">
        <v>189</v>
      </c>
      <c r="L36" s="29">
        <v>1</v>
      </c>
      <c r="M36" s="29">
        <v>46</v>
      </c>
      <c r="N36" s="29">
        <v>1</v>
      </c>
      <c r="O36" s="29">
        <v>64</v>
      </c>
      <c r="P36" s="29">
        <v>1</v>
      </c>
      <c r="Q36" s="29">
        <v>121</v>
      </c>
      <c r="R36" s="29" t="s">
        <v>23</v>
      </c>
      <c r="S36" s="29" t="s">
        <v>23</v>
      </c>
      <c r="T36" s="29" t="s">
        <v>23</v>
      </c>
    </row>
    <row r="37" spans="1:20" ht="19.5" customHeight="1">
      <c r="A37" s="41"/>
      <c r="B37" s="41"/>
      <c r="C37" s="48" t="s">
        <v>299</v>
      </c>
      <c r="D37" s="184">
        <f t="shared" si="5"/>
        <v>849</v>
      </c>
      <c r="E37" s="184">
        <f t="shared" si="6"/>
        <v>8469</v>
      </c>
      <c r="F37" s="29">
        <v>488</v>
      </c>
      <c r="G37" s="29">
        <v>1189</v>
      </c>
      <c r="H37" s="29">
        <v>166</v>
      </c>
      <c r="I37" s="29">
        <v>1073</v>
      </c>
      <c r="J37" s="29">
        <v>134</v>
      </c>
      <c r="K37" s="29">
        <v>2103</v>
      </c>
      <c r="L37" s="29">
        <v>32</v>
      </c>
      <c r="M37" s="29">
        <v>1227</v>
      </c>
      <c r="N37" s="29">
        <v>21</v>
      </c>
      <c r="O37" s="29">
        <v>1437</v>
      </c>
      <c r="P37" s="29">
        <v>8</v>
      </c>
      <c r="Q37" s="29">
        <v>1440</v>
      </c>
      <c r="R37" s="29" t="s">
        <v>23</v>
      </c>
      <c r="S37" s="29" t="s">
        <v>23</v>
      </c>
      <c r="T37" s="29" t="s">
        <v>23</v>
      </c>
    </row>
    <row r="38" spans="1:20" ht="19.5" customHeight="1">
      <c r="A38" s="41"/>
      <c r="B38" s="41"/>
      <c r="C38" s="48" t="s">
        <v>300</v>
      </c>
      <c r="D38" s="184">
        <f t="shared" si="5"/>
        <v>1255</v>
      </c>
      <c r="E38" s="184">
        <f t="shared" si="6"/>
        <v>19932</v>
      </c>
      <c r="F38" s="29">
        <v>654</v>
      </c>
      <c r="G38" s="29">
        <v>1548</v>
      </c>
      <c r="H38" s="29">
        <v>261</v>
      </c>
      <c r="I38" s="29">
        <v>1743</v>
      </c>
      <c r="J38" s="29">
        <v>210</v>
      </c>
      <c r="K38" s="29">
        <v>3490</v>
      </c>
      <c r="L38" s="29">
        <v>58</v>
      </c>
      <c r="M38" s="29">
        <v>2229</v>
      </c>
      <c r="N38" s="29">
        <v>45</v>
      </c>
      <c r="O38" s="29">
        <v>3255</v>
      </c>
      <c r="P38" s="29">
        <v>21</v>
      </c>
      <c r="Q38" s="29">
        <v>3713</v>
      </c>
      <c r="R38" s="29">
        <v>6</v>
      </c>
      <c r="S38" s="29">
        <v>3954</v>
      </c>
      <c r="T38" s="29" t="s">
        <v>23</v>
      </c>
    </row>
    <row r="39" spans="1:20" ht="19.5" customHeight="1">
      <c r="A39" s="41"/>
      <c r="B39" s="41"/>
      <c r="C39" s="48" t="s">
        <v>301</v>
      </c>
      <c r="D39" s="184">
        <f t="shared" si="5"/>
        <v>376</v>
      </c>
      <c r="E39" s="184">
        <f t="shared" si="6"/>
        <v>19441</v>
      </c>
      <c r="F39" s="29">
        <v>111</v>
      </c>
      <c r="G39" s="29">
        <v>275</v>
      </c>
      <c r="H39" s="29">
        <v>63</v>
      </c>
      <c r="I39" s="29">
        <v>444</v>
      </c>
      <c r="J39" s="29">
        <v>101</v>
      </c>
      <c r="K39" s="29">
        <v>1756</v>
      </c>
      <c r="L39" s="29">
        <v>30</v>
      </c>
      <c r="M39" s="29">
        <v>1136</v>
      </c>
      <c r="N39" s="29">
        <v>24</v>
      </c>
      <c r="O39" s="29">
        <v>1761</v>
      </c>
      <c r="P39" s="29">
        <v>29</v>
      </c>
      <c r="Q39" s="29">
        <v>4716</v>
      </c>
      <c r="R39" s="29">
        <v>15</v>
      </c>
      <c r="S39" s="29">
        <v>9353</v>
      </c>
      <c r="T39" s="29">
        <v>3</v>
      </c>
    </row>
    <row r="40" spans="1:20" ht="19.5" customHeight="1">
      <c r="A40" s="41"/>
      <c r="B40" s="41"/>
      <c r="C40" s="48" t="s">
        <v>302</v>
      </c>
      <c r="D40" s="184">
        <f t="shared" si="5"/>
        <v>125</v>
      </c>
      <c r="E40" s="184">
        <f t="shared" si="6"/>
        <v>3035</v>
      </c>
      <c r="F40" s="29">
        <v>49</v>
      </c>
      <c r="G40" s="29">
        <v>112</v>
      </c>
      <c r="H40" s="29">
        <v>19</v>
      </c>
      <c r="I40" s="29">
        <v>132</v>
      </c>
      <c r="J40" s="29">
        <v>45</v>
      </c>
      <c r="K40" s="29">
        <v>834</v>
      </c>
      <c r="L40" s="29">
        <v>4</v>
      </c>
      <c r="M40" s="29">
        <v>158</v>
      </c>
      <c r="N40" s="29">
        <v>3</v>
      </c>
      <c r="O40" s="29">
        <v>217</v>
      </c>
      <c r="P40" s="29">
        <v>4</v>
      </c>
      <c r="Q40" s="29">
        <v>624</v>
      </c>
      <c r="R40" s="29">
        <v>1</v>
      </c>
      <c r="S40" s="29">
        <v>958</v>
      </c>
      <c r="T40" s="29" t="s">
        <v>23</v>
      </c>
    </row>
    <row r="41" spans="1:20" ht="19.5" customHeight="1">
      <c r="A41" s="41"/>
      <c r="B41" s="41"/>
      <c r="C41" s="48" t="s">
        <v>303</v>
      </c>
      <c r="D41" s="184">
        <f t="shared" si="5"/>
        <v>37</v>
      </c>
      <c r="E41" s="184">
        <f t="shared" si="6"/>
        <v>788</v>
      </c>
      <c r="F41" s="29">
        <v>17</v>
      </c>
      <c r="G41" s="29">
        <v>48</v>
      </c>
      <c r="H41" s="29">
        <v>7</v>
      </c>
      <c r="I41" s="29">
        <v>43</v>
      </c>
      <c r="J41" s="29">
        <v>8</v>
      </c>
      <c r="K41" s="29">
        <v>125</v>
      </c>
      <c r="L41" s="29">
        <v>1</v>
      </c>
      <c r="M41" s="29">
        <v>30</v>
      </c>
      <c r="N41" s="29">
        <v>1</v>
      </c>
      <c r="O41" s="29">
        <v>74</v>
      </c>
      <c r="P41" s="29">
        <v>3</v>
      </c>
      <c r="Q41" s="29">
        <v>468</v>
      </c>
      <c r="R41" s="29" t="s">
        <v>23</v>
      </c>
      <c r="S41" s="29" t="s">
        <v>23</v>
      </c>
      <c r="T41" s="29" t="s">
        <v>23</v>
      </c>
    </row>
    <row r="42" spans="1:20" ht="19.5" customHeight="1">
      <c r="A42" s="41"/>
      <c r="B42" s="41"/>
      <c r="C42" s="48" t="s">
        <v>304</v>
      </c>
      <c r="D42" s="186" t="s">
        <v>23</v>
      </c>
      <c r="E42" s="186" t="s">
        <v>23</v>
      </c>
      <c r="F42" s="29" t="s">
        <v>23</v>
      </c>
      <c r="G42" s="29" t="s">
        <v>23</v>
      </c>
      <c r="H42" s="29" t="s">
        <v>23</v>
      </c>
      <c r="I42" s="29" t="s">
        <v>23</v>
      </c>
      <c r="J42" s="29" t="s">
        <v>23</v>
      </c>
      <c r="K42" s="29" t="s">
        <v>23</v>
      </c>
      <c r="L42" s="29" t="s">
        <v>23</v>
      </c>
      <c r="M42" s="29" t="s">
        <v>23</v>
      </c>
      <c r="N42" s="29" t="s">
        <v>23</v>
      </c>
      <c r="O42" s="29" t="s">
        <v>23</v>
      </c>
      <c r="P42" s="29" t="s">
        <v>23</v>
      </c>
      <c r="Q42" s="29" t="s">
        <v>23</v>
      </c>
      <c r="R42" s="29" t="s">
        <v>23</v>
      </c>
      <c r="S42" s="29" t="s">
        <v>23</v>
      </c>
      <c r="T42" s="29" t="s">
        <v>23</v>
      </c>
    </row>
    <row r="43" spans="1:20" ht="19.5" customHeight="1">
      <c r="A43" s="51"/>
      <c r="B43" s="51"/>
      <c r="C43" s="52" t="s">
        <v>305</v>
      </c>
      <c r="D43" s="187">
        <f>SUM(F43,H43,J43,L43,N43,P43,R43,T43)</f>
        <v>1179</v>
      </c>
      <c r="E43" s="188">
        <f t="shared" si="6"/>
        <v>4588</v>
      </c>
      <c r="F43" s="32">
        <v>983</v>
      </c>
      <c r="G43" s="32">
        <v>2078</v>
      </c>
      <c r="H43" s="32">
        <v>128</v>
      </c>
      <c r="I43" s="32">
        <v>805</v>
      </c>
      <c r="J43" s="32">
        <v>53</v>
      </c>
      <c r="K43" s="32">
        <v>755</v>
      </c>
      <c r="L43" s="32">
        <v>8</v>
      </c>
      <c r="M43" s="32">
        <v>330</v>
      </c>
      <c r="N43" s="32">
        <v>5</v>
      </c>
      <c r="O43" s="32">
        <v>351</v>
      </c>
      <c r="P43" s="32">
        <v>2</v>
      </c>
      <c r="Q43" s="32">
        <v>269</v>
      </c>
      <c r="R43" s="32" t="s">
        <v>23</v>
      </c>
      <c r="S43" s="32" t="s">
        <v>23</v>
      </c>
      <c r="T43" s="32" t="s">
        <v>23</v>
      </c>
    </row>
    <row r="44" spans="1:3" ht="15" customHeight="1">
      <c r="A44" s="38" t="s">
        <v>306</v>
      </c>
      <c r="B44" s="41"/>
      <c r="C44" s="41"/>
    </row>
    <row r="45" spans="1:3" ht="15" customHeight="1">
      <c r="A45" s="38" t="s">
        <v>307</v>
      </c>
      <c r="B45" s="41"/>
      <c r="C45" s="41"/>
    </row>
    <row r="46" spans="1:3" ht="15" customHeight="1">
      <c r="A46" s="41" t="s">
        <v>47</v>
      </c>
      <c r="B46" s="41"/>
      <c r="C46" s="41"/>
    </row>
    <row r="47" spans="1:3" ht="14.25">
      <c r="A47" s="41"/>
      <c r="B47" s="41"/>
      <c r="C47" s="41"/>
    </row>
    <row r="50" ht="15" customHeight="1"/>
    <row r="51" ht="15" customHeight="1"/>
  </sheetData>
  <sheetProtection/>
  <mergeCells count="39">
    <mergeCell ref="B8:C8"/>
    <mergeCell ref="B9:C9"/>
    <mergeCell ref="B20:C20"/>
    <mergeCell ref="A2:T2"/>
    <mergeCell ref="B15:C15"/>
    <mergeCell ref="A17:C17"/>
    <mergeCell ref="B18:C18"/>
    <mergeCell ref="B19:C19"/>
    <mergeCell ref="B11:C11"/>
    <mergeCell ref="A12:C12"/>
    <mergeCell ref="B13:C13"/>
    <mergeCell ref="B14:C14"/>
    <mergeCell ref="A10:C10"/>
    <mergeCell ref="Q5:Q6"/>
    <mergeCell ref="D5:D6"/>
    <mergeCell ref="E5:E6"/>
    <mergeCell ref="F5:F6"/>
    <mergeCell ref="G5:G6"/>
    <mergeCell ref="H5:H6"/>
    <mergeCell ref="I5:I6"/>
    <mergeCell ref="T5:T6"/>
    <mergeCell ref="M5:M6"/>
    <mergeCell ref="N5:N6"/>
    <mergeCell ref="O5:O6"/>
    <mergeCell ref="P5:P6"/>
    <mergeCell ref="A4:C6"/>
    <mergeCell ref="D4:E4"/>
    <mergeCell ref="F4:G4"/>
    <mergeCell ref="H4:I4"/>
    <mergeCell ref="P4:Q4"/>
    <mergeCell ref="R4:S4"/>
    <mergeCell ref="J5:J6"/>
    <mergeCell ref="K5:K6"/>
    <mergeCell ref="L5:L6"/>
    <mergeCell ref="J4:K4"/>
    <mergeCell ref="L4:M4"/>
    <mergeCell ref="R5:R6"/>
    <mergeCell ref="S5:S6"/>
    <mergeCell ref="N4:O4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6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09765625" style="2" customWidth="1"/>
    <col min="3" max="3" width="40.59765625" style="2" customWidth="1"/>
    <col min="4" max="4" width="8.59765625" style="2" customWidth="1"/>
    <col min="5" max="5" width="10.09765625" style="2" customWidth="1"/>
    <col min="6" max="19" width="8.59765625" style="2" customWidth="1"/>
    <col min="20" max="20" width="9.59765625" style="2" customWidth="1"/>
    <col min="21" max="16384" width="10.59765625" style="2" customWidth="1"/>
  </cols>
  <sheetData>
    <row r="1" spans="1:20" s="20" customFormat="1" ht="19.5" customHeight="1">
      <c r="A1" s="1" t="s">
        <v>205</v>
      </c>
      <c r="T1" s="3" t="s">
        <v>206</v>
      </c>
    </row>
    <row r="2" spans="1:20" ht="19.5" customHeight="1">
      <c r="A2" s="370" t="s">
        <v>247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57"/>
    </row>
    <row r="3" spans="2:19" ht="18" customHeight="1" thickBot="1"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0" ht="22.5" customHeight="1">
      <c r="A4" s="362" t="s">
        <v>248</v>
      </c>
      <c r="B4" s="362"/>
      <c r="C4" s="363"/>
      <c r="D4" s="368" t="s">
        <v>249</v>
      </c>
      <c r="E4" s="369"/>
      <c r="F4" s="368" t="s">
        <v>250</v>
      </c>
      <c r="G4" s="369"/>
      <c r="H4" s="368" t="s">
        <v>251</v>
      </c>
      <c r="I4" s="369"/>
      <c r="J4" s="368" t="s">
        <v>252</v>
      </c>
      <c r="K4" s="369"/>
      <c r="L4" s="335" t="s">
        <v>253</v>
      </c>
      <c r="M4" s="339"/>
      <c r="N4" s="335" t="s">
        <v>254</v>
      </c>
      <c r="O4" s="339"/>
      <c r="P4" s="368" t="s">
        <v>255</v>
      </c>
      <c r="Q4" s="369"/>
      <c r="R4" s="368" t="s">
        <v>256</v>
      </c>
      <c r="S4" s="371"/>
      <c r="T4" s="25" t="s">
        <v>257</v>
      </c>
    </row>
    <row r="5" spans="1:20" ht="16.5" customHeight="1">
      <c r="A5" s="364"/>
      <c r="B5" s="364"/>
      <c r="C5" s="365"/>
      <c r="D5" s="361" t="s">
        <v>258</v>
      </c>
      <c r="E5" s="361" t="s">
        <v>172</v>
      </c>
      <c r="F5" s="361" t="s">
        <v>258</v>
      </c>
      <c r="G5" s="361" t="s">
        <v>172</v>
      </c>
      <c r="H5" s="361" t="s">
        <v>258</v>
      </c>
      <c r="I5" s="361" t="s">
        <v>172</v>
      </c>
      <c r="J5" s="361" t="s">
        <v>258</v>
      </c>
      <c r="K5" s="361" t="s">
        <v>172</v>
      </c>
      <c r="L5" s="361" t="s">
        <v>258</v>
      </c>
      <c r="M5" s="361" t="s">
        <v>172</v>
      </c>
      <c r="N5" s="361" t="s">
        <v>258</v>
      </c>
      <c r="O5" s="361" t="s">
        <v>172</v>
      </c>
      <c r="P5" s="361" t="s">
        <v>258</v>
      </c>
      <c r="Q5" s="361" t="s">
        <v>172</v>
      </c>
      <c r="R5" s="361" t="s">
        <v>258</v>
      </c>
      <c r="S5" s="372" t="s">
        <v>172</v>
      </c>
      <c r="T5" s="340" t="s">
        <v>258</v>
      </c>
    </row>
    <row r="6" spans="1:20" ht="16.5" customHeight="1">
      <c r="A6" s="366"/>
      <c r="B6" s="366"/>
      <c r="C6" s="3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77"/>
      <c r="T6" s="341"/>
    </row>
    <row r="7" spans="1:19" ht="16.5" customHeight="1">
      <c r="A7" s="26"/>
      <c r="B7" s="26"/>
      <c r="C7" s="27"/>
      <c r="E7" s="21" t="s">
        <v>105</v>
      </c>
      <c r="F7" s="18"/>
      <c r="G7" s="21" t="s">
        <v>105</v>
      </c>
      <c r="H7" s="18"/>
      <c r="I7" s="21" t="s">
        <v>105</v>
      </c>
      <c r="J7" s="18"/>
      <c r="K7" s="21" t="s">
        <v>105</v>
      </c>
      <c r="L7" s="21"/>
      <c r="M7" s="21"/>
      <c r="N7" s="18"/>
      <c r="O7" s="21" t="s">
        <v>105</v>
      </c>
      <c r="P7" s="18"/>
      <c r="Q7" s="21" t="s">
        <v>105</v>
      </c>
      <c r="R7" s="18"/>
      <c r="S7" s="21" t="s">
        <v>105</v>
      </c>
    </row>
    <row r="8" spans="1:39" s="138" customFormat="1" ht="16.5" customHeight="1">
      <c r="A8" s="360" t="s">
        <v>207</v>
      </c>
      <c r="B8" s="360"/>
      <c r="C8" s="261"/>
      <c r="D8" s="147">
        <f>SUM(F8,H8,J8,L8,N8,P8,R8,T8)</f>
        <v>34</v>
      </c>
      <c r="E8" s="147">
        <f>SUM(G8,I8,K8,M8,O8,Q8,S8)</f>
        <v>1609</v>
      </c>
      <c r="F8" s="150">
        <v>6</v>
      </c>
      <c r="G8" s="150">
        <v>14</v>
      </c>
      <c r="H8" s="150">
        <v>6</v>
      </c>
      <c r="I8" s="150">
        <v>46</v>
      </c>
      <c r="J8" s="150">
        <v>9</v>
      </c>
      <c r="K8" s="150">
        <v>141</v>
      </c>
      <c r="L8" s="150">
        <v>5</v>
      </c>
      <c r="M8" s="150">
        <v>185</v>
      </c>
      <c r="N8" s="150">
        <v>3</v>
      </c>
      <c r="O8" s="150">
        <v>258</v>
      </c>
      <c r="P8" s="150">
        <v>4</v>
      </c>
      <c r="Q8" s="150">
        <v>605</v>
      </c>
      <c r="R8" s="150">
        <v>1</v>
      </c>
      <c r="S8" s="150">
        <v>360</v>
      </c>
      <c r="T8" s="150" t="s">
        <v>23</v>
      </c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</row>
    <row r="9" spans="1:234" s="102" customFormat="1" ht="16.5" customHeight="1">
      <c r="A9" s="360" t="s">
        <v>208</v>
      </c>
      <c r="B9" s="360"/>
      <c r="C9" s="261"/>
      <c r="D9" s="147">
        <f>SUM(F9,H9,J9,L9,N9,P9,R9,T9)</f>
        <v>1853</v>
      </c>
      <c r="E9" s="147">
        <f>SUM(G9,I9,K9,M9,O9,Q9,S9,U9)</f>
        <v>30428</v>
      </c>
      <c r="F9" s="150">
        <v>802</v>
      </c>
      <c r="G9" s="150">
        <v>1566</v>
      </c>
      <c r="H9" s="150">
        <v>322</v>
      </c>
      <c r="I9" s="150">
        <v>2174</v>
      </c>
      <c r="J9" s="150">
        <v>463</v>
      </c>
      <c r="K9" s="150">
        <v>7808</v>
      </c>
      <c r="L9" s="150">
        <v>139</v>
      </c>
      <c r="M9" s="150">
        <v>5281</v>
      </c>
      <c r="N9" s="150">
        <v>75</v>
      </c>
      <c r="O9" s="150">
        <v>5270</v>
      </c>
      <c r="P9" s="150">
        <v>38</v>
      </c>
      <c r="Q9" s="150">
        <v>6086</v>
      </c>
      <c r="R9" s="150">
        <v>4</v>
      </c>
      <c r="S9" s="150">
        <v>2243</v>
      </c>
      <c r="T9" s="150">
        <v>10</v>
      </c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</row>
    <row r="10" spans="1:234" s="102" customFormat="1" ht="16.5" customHeight="1">
      <c r="A10" s="360" t="s">
        <v>209</v>
      </c>
      <c r="B10" s="360"/>
      <c r="C10" s="261"/>
      <c r="D10" s="159">
        <f>SUM(D11,D18,D25)</f>
        <v>27269</v>
      </c>
      <c r="E10" s="159">
        <f>SUM(E11,E18,E25)</f>
        <v>168869</v>
      </c>
      <c r="F10" s="159">
        <f>SUM(F11,F18,F25)</f>
        <v>17888</v>
      </c>
      <c r="G10" s="159">
        <f aca="true" t="shared" si="0" ref="G10:T10">SUM(G11,G18,G25)</f>
        <v>40554</v>
      </c>
      <c r="H10" s="159">
        <f t="shared" si="0"/>
        <v>5300</v>
      </c>
      <c r="I10" s="159">
        <f t="shared" si="0"/>
        <v>34094</v>
      </c>
      <c r="J10" s="159">
        <f t="shared" si="0"/>
        <v>3395</v>
      </c>
      <c r="K10" s="159">
        <f t="shared" si="0"/>
        <v>52647</v>
      </c>
      <c r="L10" s="159">
        <f t="shared" si="0"/>
        <v>403</v>
      </c>
      <c r="M10" s="159">
        <f t="shared" si="0"/>
        <v>14906</v>
      </c>
      <c r="N10" s="159">
        <f t="shared" si="0"/>
        <v>210</v>
      </c>
      <c r="O10" s="159">
        <f t="shared" si="0"/>
        <v>13672</v>
      </c>
      <c r="P10" s="159">
        <f t="shared" si="0"/>
        <v>54</v>
      </c>
      <c r="Q10" s="159">
        <f t="shared" si="0"/>
        <v>9073</v>
      </c>
      <c r="R10" s="159">
        <f t="shared" si="0"/>
        <v>10</v>
      </c>
      <c r="S10" s="159">
        <f t="shared" si="0"/>
        <v>3923</v>
      </c>
      <c r="T10" s="159">
        <f t="shared" si="0"/>
        <v>9</v>
      </c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</row>
    <row r="11" spans="1:234" s="12" customFormat="1" ht="16.5" customHeight="1">
      <c r="A11" s="26"/>
      <c r="B11" s="360" t="s">
        <v>210</v>
      </c>
      <c r="C11" s="261"/>
      <c r="D11" s="147">
        <f>SUM(D12:D17)</f>
        <v>4473</v>
      </c>
      <c r="E11" s="147">
        <f>SUM(E12:E17)</f>
        <v>42510</v>
      </c>
      <c r="F11" s="147">
        <f>SUM(F12:F17)</f>
        <v>2063</v>
      </c>
      <c r="G11" s="147">
        <f aca="true" t="shared" si="1" ref="G11:T11">SUM(G12:G17)</f>
        <v>5391</v>
      </c>
      <c r="H11" s="147">
        <f t="shared" si="1"/>
        <v>1247</v>
      </c>
      <c r="I11" s="147">
        <f t="shared" si="1"/>
        <v>8160</v>
      </c>
      <c r="J11" s="147">
        <f t="shared" si="1"/>
        <v>919</v>
      </c>
      <c r="K11" s="147">
        <f t="shared" si="1"/>
        <v>14549</v>
      </c>
      <c r="L11" s="147">
        <f t="shared" si="1"/>
        <v>132</v>
      </c>
      <c r="M11" s="147">
        <f t="shared" si="1"/>
        <v>4867</v>
      </c>
      <c r="N11" s="147">
        <f t="shared" si="1"/>
        <v>83</v>
      </c>
      <c r="O11" s="147">
        <f t="shared" si="1"/>
        <v>5447</v>
      </c>
      <c r="P11" s="147">
        <f t="shared" si="1"/>
        <v>23</v>
      </c>
      <c r="Q11" s="147">
        <f t="shared" si="1"/>
        <v>3422</v>
      </c>
      <c r="R11" s="147">
        <f t="shared" si="1"/>
        <v>2</v>
      </c>
      <c r="S11" s="147">
        <f t="shared" si="1"/>
        <v>674</v>
      </c>
      <c r="T11" s="147">
        <f t="shared" si="1"/>
        <v>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</row>
    <row r="12" spans="1:20" ht="16.5" customHeight="1">
      <c r="A12" s="26"/>
      <c r="B12" s="26"/>
      <c r="C12" s="22" t="s">
        <v>211</v>
      </c>
      <c r="D12" s="184">
        <f aca="true" t="shared" si="2" ref="D12:D17">SUM(F12,H12,J12,L12,N12,P12,R12,T12)</f>
        <v>14</v>
      </c>
      <c r="E12" s="184">
        <f aca="true" t="shared" si="3" ref="E12:E17">SUM(G12,I12,K12,M12,O12,Q12,S12)</f>
        <v>608</v>
      </c>
      <c r="F12" s="29">
        <v>1</v>
      </c>
      <c r="G12" s="29">
        <v>2</v>
      </c>
      <c r="H12" s="29">
        <v>6</v>
      </c>
      <c r="I12" s="29">
        <v>40</v>
      </c>
      <c r="J12" s="29">
        <v>3</v>
      </c>
      <c r="K12" s="29">
        <v>44</v>
      </c>
      <c r="L12" s="29">
        <v>1</v>
      </c>
      <c r="M12" s="29">
        <v>38</v>
      </c>
      <c r="N12" s="29">
        <v>2</v>
      </c>
      <c r="O12" s="29">
        <v>122</v>
      </c>
      <c r="P12" s="29" t="s">
        <v>23</v>
      </c>
      <c r="Q12" s="29" t="s">
        <v>23</v>
      </c>
      <c r="R12" s="29">
        <v>1</v>
      </c>
      <c r="S12" s="29">
        <v>362</v>
      </c>
      <c r="T12" s="29" t="s">
        <v>23</v>
      </c>
    </row>
    <row r="13" spans="1:20" ht="16.5" customHeight="1">
      <c r="A13" s="26" t="s">
        <v>212</v>
      </c>
      <c r="B13" s="26"/>
      <c r="C13" s="22" t="s">
        <v>213</v>
      </c>
      <c r="D13" s="184">
        <f>SUM(F13,H13,J13,L13,N13,P13,R13,T13)</f>
        <v>315</v>
      </c>
      <c r="E13" s="184">
        <f t="shared" si="3"/>
        <v>2454</v>
      </c>
      <c r="F13" s="29">
        <v>177</v>
      </c>
      <c r="G13" s="29">
        <v>446</v>
      </c>
      <c r="H13" s="29">
        <v>73</v>
      </c>
      <c r="I13" s="29">
        <v>499</v>
      </c>
      <c r="J13" s="29">
        <v>49</v>
      </c>
      <c r="K13" s="29">
        <v>804</v>
      </c>
      <c r="L13" s="29">
        <v>10</v>
      </c>
      <c r="M13" s="29">
        <v>389</v>
      </c>
      <c r="N13" s="29">
        <v>5</v>
      </c>
      <c r="O13" s="29">
        <v>316</v>
      </c>
      <c r="P13" s="29" t="s">
        <v>23</v>
      </c>
      <c r="Q13" s="29" t="s">
        <v>23</v>
      </c>
      <c r="R13" s="29" t="s">
        <v>23</v>
      </c>
      <c r="S13" s="29" t="s">
        <v>23</v>
      </c>
      <c r="T13" s="29">
        <v>1</v>
      </c>
    </row>
    <row r="14" spans="1:20" ht="16.5" customHeight="1">
      <c r="A14" s="26"/>
      <c r="B14" s="26"/>
      <c r="C14" s="22" t="s">
        <v>214</v>
      </c>
      <c r="D14" s="184">
        <f t="shared" si="2"/>
        <v>802</v>
      </c>
      <c r="E14" s="184">
        <f t="shared" si="3"/>
        <v>10118</v>
      </c>
      <c r="F14" s="29">
        <v>321</v>
      </c>
      <c r="G14" s="29">
        <v>823</v>
      </c>
      <c r="H14" s="29">
        <v>197</v>
      </c>
      <c r="I14" s="29">
        <v>1311</v>
      </c>
      <c r="J14" s="29">
        <v>201</v>
      </c>
      <c r="K14" s="29">
        <v>3265</v>
      </c>
      <c r="L14" s="29">
        <v>46</v>
      </c>
      <c r="M14" s="29">
        <v>1718</v>
      </c>
      <c r="N14" s="29">
        <v>27</v>
      </c>
      <c r="O14" s="29">
        <v>1751</v>
      </c>
      <c r="P14" s="29">
        <v>9</v>
      </c>
      <c r="Q14" s="29">
        <v>1250</v>
      </c>
      <c r="R14" s="29" t="s">
        <v>23</v>
      </c>
      <c r="S14" s="29" t="s">
        <v>23</v>
      </c>
      <c r="T14" s="29">
        <v>1</v>
      </c>
    </row>
    <row r="15" spans="1:20" ht="16.5" customHeight="1">
      <c r="A15" s="26"/>
      <c r="B15" s="26"/>
      <c r="C15" s="22" t="s">
        <v>215</v>
      </c>
      <c r="D15" s="184">
        <f t="shared" si="2"/>
        <v>988</v>
      </c>
      <c r="E15" s="184">
        <f t="shared" si="3"/>
        <v>7623</v>
      </c>
      <c r="F15" s="29">
        <v>467</v>
      </c>
      <c r="G15" s="29">
        <v>1262</v>
      </c>
      <c r="H15" s="29">
        <v>289</v>
      </c>
      <c r="I15" s="29">
        <v>1860</v>
      </c>
      <c r="J15" s="29">
        <v>201</v>
      </c>
      <c r="K15" s="29">
        <v>3037</v>
      </c>
      <c r="L15" s="29">
        <v>21</v>
      </c>
      <c r="M15" s="29">
        <v>736</v>
      </c>
      <c r="N15" s="29">
        <v>6</v>
      </c>
      <c r="O15" s="29">
        <v>427</v>
      </c>
      <c r="P15" s="29">
        <v>2</v>
      </c>
      <c r="Q15" s="29">
        <v>301</v>
      </c>
      <c r="R15" s="29" t="s">
        <v>23</v>
      </c>
      <c r="S15" s="29" t="s">
        <v>23</v>
      </c>
      <c r="T15" s="29">
        <v>2</v>
      </c>
    </row>
    <row r="16" spans="1:234" s="12" customFormat="1" ht="16.5" customHeight="1">
      <c r="A16" s="26"/>
      <c r="B16" s="26"/>
      <c r="C16" s="22" t="s">
        <v>216</v>
      </c>
      <c r="D16" s="184">
        <f t="shared" si="2"/>
        <v>1259</v>
      </c>
      <c r="E16" s="184">
        <f t="shared" si="3"/>
        <v>12322</v>
      </c>
      <c r="F16" s="29">
        <v>566</v>
      </c>
      <c r="G16" s="29">
        <v>1515</v>
      </c>
      <c r="H16" s="29">
        <v>387</v>
      </c>
      <c r="I16" s="29">
        <v>2520</v>
      </c>
      <c r="J16" s="29">
        <v>237</v>
      </c>
      <c r="K16" s="29">
        <v>3754</v>
      </c>
      <c r="L16" s="29">
        <v>33</v>
      </c>
      <c r="M16" s="29">
        <v>1234</v>
      </c>
      <c r="N16" s="29">
        <v>28</v>
      </c>
      <c r="O16" s="29">
        <v>1874</v>
      </c>
      <c r="P16" s="29">
        <v>7</v>
      </c>
      <c r="Q16" s="29">
        <v>1113</v>
      </c>
      <c r="R16" s="29">
        <v>1</v>
      </c>
      <c r="S16" s="29">
        <v>312</v>
      </c>
      <c r="T16" s="29" t="s">
        <v>23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0" ht="16.5" customHeight="1">
      <c r="A17" s="26"/>
      <c r="B17" s="26"/>
      <c r="C17" s="22" t="s">
        <v>217</v>
      </c>
      <c r="D17" s="184">
        <f t="shared" si="2"/>
        <v>1095</v>
      </c>
      <c r="E17" s="184">
        <f t="shared" si="3"/>
        <v>9385</v>
      </c>
      <c r="F17" s="29">
        <v>531</v>
      </c>
      <c r="G17" s="29">
        <v>1343</v>
      </c>
      <c r="H17" s="29">
        <v>295</v>
      </c>
      <c r="I17" s="29">
        <v>1930</v>
      </c>
      <c r="J17" s="29">
        <v>228</v>
      </c>
      <c r="K17" s="29">
        <v>3645</v>
      </c>
      <c r="L17" s="29">
        <v>21</v>
      </c>
      <c r="M17" s="29">
        <v>752</v>
      </c>
      <c r="N17" s="29">
        <v>15</v>
      </c>
      <c r="O17" s="29">
        <v>957</v>
      </c>
      <c r="P17" s="29">
        <v>5</v>
      </c>
      <c r="Q17" s="29">
        <v>758</v>
      </c>
      <c r="R17" s="29" t="s">
        <v>23</v>
      </c>
      <c r="S17" s="29" t="s">
        <v>23</v>
      </c>
      <c r="T17" s="29" t="s">
        <v>23</v>
      </c>
    </row>
    <row r="18" spans="1:20" s="102" customFormat="1" ht="16.5" customHeight="1">
      <c r="A18" s="154"/>
      <c r="B18" s="360" t="s">
        <v>218</v>
      </c>
      <c r="C18" s="261"/>
      <c r="D18" s="159">
        <f>SUM(D19:D24)</f>
        <v>15212</v>
      </c>
      <c r="E18" s="159">
        <f aca="true" t="shared" si="4" ref="E18:T18">SUM(E19:E24)</f>
        <v>88610</v>
      </c>
      <c r="F18" s="159">
        <f t="shared" si="4"/>
        <v>10604</v>
      </c>
      <c r="G18" s="159">
        <f t="shared" si="4"/>
        <v>23854</v>
      </c>
      <c r="H18" s="159">
        <f t="shared" si="4"/>
        <v>2616</v>
      </c>
      <c r="I18" s="159">
        <f t="shared" si="4"/>
        <v>16847</v>
      </c>
      <c r="J18" s="159">
        <f t="shared" si="4"/>
        <v>1667</v>
      </c>
      <c r="K18" s="159">
        <f t="shared" si="4"/>
        <v>25451</v>
      </c>
      <c r="L18" s="159">
        <f t="shared" si="4"/>
        <v>178</v>
      </c>
      <c r="M18" s="159">
        <f t="shared" si="4"/>
        <v>6636</v>
      </c>
      <c r="N18" s="159">
        <f t="shared" si="4"/>
        <v>104</v>
      </c>
      <c r="O18" s="159">
        <f t="shared" si="4"/>
        <v>6922</v>
      </c>
      <c r="P18" s="159">
        <f t="shared" si="4"/>
        <v>31</v>
      </c>
      <c r="Q18" s="159">
        <f t="shared" si="4"/>
        <v>5651</v>
      </c>
      <c r="R18" s="159">
        <f t="shared" si="4"/>
        <v>8</v>
      </c>
      <c r="S18" s="159">
        <f t="shared" si="4"/>
        <v>3249</v>
      </c>
      <c r="T18" s="159">
        <f t="shared" si="4"/>
        <v>4</v>
      </c>
    </row>
    <row r="19" spans="1:20" ht="16.5" customHeight="1">
      <c r="A19" s="26"/>
      <c r="B19" s="26"/>
      <c r="C19" s="22" t="s">
        <v>219</v>
      </c>
      <c r="D19" s="184">
        <f aca="true" t="shared" si="5" ref="D19:E27">SUM(F19,H19,J19,L19,N19,P19,R19,T19)</f>
        <v>75</v>
      </c>
      <c r="E19" s="184">
        <f aca="true" t="shared" si="6" ref="E19:E24">SUM(G19,I19,K19,M19,O19,Q19,S19)</f>
        <v>5920</v>
      </c>
      <c r="F19" s="29">
        <v>30</v>
      </c>
      <c r="G19" s="29">
        <v>65</v>
      </c>
      <c r="H19" s="29">
        <v>6</v>
      </c>
      <c r="I19" s="29">
        <v>45</v>
      </c>
      <c r="J19" s="29">
        <v>13</v>
      </c>
      <c r="K19" s="29">
        <v>249</v>
      </c>
      <c r="L19" s="29">
        <v>4</v>
      </c>
      <c r="M19" s="29">
        <v>158</v>
      </c>
      <c r="N19" s="29">
        <v>2</v>
      </c>
      <c r="O19" s="29">
        <v>188</v>
      </c>
      <c r="P19" s="29">
        <v>15</v>
      </c>
      <c r="Q19" s="29">
        <v>3377</v>
      </c>
      <c r="R19" s="29">
        <v>5</v>
      </c>
      <c r="S19" s="29">
        <v>1838</v>
      </c>
      <c r="T19" s="29" t="s">
        <v>23</v>
      </c>
    </row>
    <row r="20" spans="1:20" ht="16.5" customHeight="1">
      <c r="A20" s="26"/>
      <c r="B20" s="26"/>
      <c r="C20" s="22" t="s">
        <v>220</v>
      </c>
      <c r="D20" s="184">
        <f t="shared" si="5"/>
        <v>2184</v>
      </c>
      <c r="E20" s="184">
        <f t="shared" si="6"/>
        <v>7715</v>
      </c>
      <c r="F20" s="29">
        <v>1759</v>
      </c>
      <c r="G20" s="29">
        <v>4015</v>
      </c>
      <c r="H20" s="29">
        <v>340</v>
      </c>
      <c r="I20" s="29">
        <v>2112</v>
      </c>
      <c r="J20" s="29">
        <v>73</v>
      </c>
      <c r="K20" s="29">
        <v>1067</v>
      </c>
      <c r="L20" s="29">
        <v>6</v>
      </c>
      <c r="M20" s="29">
        <v>214</v>
      </c>
      <c r="N20" s="29">
        <v>4</v>
      </c>
      <c r="O20" s="29">
        <v>307</v>
      </c>
      <c r="P20" s="29" t="s">
        <v>23</v>
      </c>
      <c r="Q20" s="29" t="s">
        <v>23</v>
      </c>
      <c r="R20" s="29" t="s">
        <v>23</v>
      </c>
      <c r="S20" s="29" t="s">
        <v>23</v>
      </c>
      <c r="T20" s="29">
        <v>2</v>
      </c>
    </row>
    <row r="21" spans="1:20" ht="16.5" customHeight="1">
      <c r="A21" s="26"/>
      <c r="B21" s="26"/>
      <c r="C21" s="22" t="s">
        <v>221</v>
      </c>
      <c r="D21" s="184">
        <f t="shared" si="5"/>
        <v>5314</v>
      </c>
      <c r="E21" s="184">
        <f t="shared" si="6"/>
        <v>33257</v>
      </c>
      <c r="F21" s="29">
        <v>3731</v>
      </c>
      <c r="G21" s="29">
        <v>8302</v>
      </c>
      <c r="H21" s="29">
        <v>758</v>
      </c>
      <c r="I21" s="29">
        <v>4869</v>
      </c>
      <c r="J21" s="29">
        <v>650</v>
      </c>
      <c r="K21" s="29">
        <v>10263</v>
      </c>
      <c r="L21" s="29">
        <v>106</v>
      </c>
      <c r="M21" s="29">
        <v>3961</v>
      </c>
      <c r="N21" s="29">
        <v>59</v>
      </c>
      <c r="O21" s="29">
        <v>3756</v>
      </c>
      <c r="P21" s="29">
        <v>6</v>
      </c>
      <c r="Q21" s="29">
        <v>695</v>
      </c>
      <c r="R21" s="29">
        <v>3</v>
      </c>
      <c r="S21" s="29">
        <v>1411</v>
      </c>
      <c r="T21" s="29">
        <v>1</v>
      </c>
    </row>
    <row r="22" spans="1:20" ht="16.5" customHeight="1">
      <c r="A22" s="26"/>
      <c r="B22" s="26"/>
      <c r="C22" s="22" t="s">
        <v>222</v>
      </c>
      <c r="D22" s="184">
        <f t="shared" si="5"/>
        <v>1225</v>
      </c>
      <c r="E22" s="184">
        <f t="shared" si="6"/>
        <v>8634</v>
      </c>
      <c r="F22" s="29">
        <v>677</v>
      </c>
      <c r="G22" s="29">
        <v>1640</v>
      </c>
      <c r="H22" s="29">
        <v>291</v>
      </c>
      <c r="I22" s="29">
        <v>1872</v>
      </c>
      <c r="J22" s="29">
        <v>231</v>
      </c>
      <c r="K22" s="29">
        <v>3299</v>
      </c>
      <c r="L22" s="29">
        <v>10</v>
      </c>
      <c r="M22" s="29">
        <v>365</v>
      </c>
      <c r="N22" s="29">
        <v>12</v>
      </c>
      <c r="O22" s="29">
        <v>834</v>
      </c>
      <c r="P22" s="29">
        <v>4</v>
      </c>
      <c r="Q22" s="29">
        <v>624</v>
      </c>
      <c r="R22" s="29" t="s">
        <v>23</v>
      </c>
      <c r="S22" s="29" t="s">
        <v>23</v>
      </c>
      <c r="T22" s="29" t="s">
        <v>23</v>
      </c>
    </row>
    <row r="23" spans="1:234" s="12" customFormat="1" ht="16.5" customHeight="1">
      <c r="A23" s="26"/>
      <c r="B23" s="26"/>
      <c r="C23" s="22" t="s">
        <v>259</v>
      </c>
      <c r="D23" s="184">
        <f t="shared" si="5"/>
        <v>1495</v>
      </c>
      <c r="E23" s="184">
        <f t="shared" si="6"/>
        <v>5900</v>
      </c>
      <c r="F23" s="29">
        <v>1208</v>
      </c>
      <c r="G23" s="29">
        <v>2654</v>
      </c>
      <c r="H23" s="29">
        <v>197</v>
      </c>
      <c r="I23" s="29">
        <v>1245</v>
      </c>
      <c r="J23" s="29">
        <v>77</v>
      </c>
      <c r="K23" s="29">
        <v>1215</v>
      </c>
      <c r="L23" s="29">
        <v>6</v>
      </c>
      <c r="M23" s="29">
        <v>239</v>
      </c>
      <c r="N23" s="29">
        <v>5</v>
      </c>
      <c r="O23" s="29">
        <v>329</v>
      </c>
      <c r="P23" s="29">
        <v>2</v>
      </c>
      <c r="Q23" s="29">
        <v>218</v>
      </c>
      <c r="R23" s="29" t="s">
        <v>23</v>
      </c>
      <c r="S23" s="29" t="s">
        <v>23</v>
      </c>
      <c r="T23" s="29" t="s">
        <v>23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</row>
    <row r="24" spans="1:234" ht="16.5" customHeight="1">
      <c r="A24" s="26"/>
      <c r="B24" s="26"/>
      <c r="C24" s="22" t="s">
        <v>223</v>
      </c>
      <c r="D24" s="184">
        <f t="shared" si="5"/>
        <v>4919</v>
      </c>
      <c r="E24" s="184">
        <f t="shared" si="6"/>
        <v>27184</v>
      </c>
      <c r="F24" s="29">
        <v>3199</v>
      </c>
      <c r="G24" s="29">
        <v>7178</v>
      </c>
      <c r="H24" s="29">
        <v>1024</v>
      </c>
      <c r="I24" s="29">
        <v>6704</v>
      </c>
      <c r="J24" s="29">
        <v>623</v>
      </c>
      <c r="K24" s="29">
        <v>9358</v>
      </c>
      <c r="L24" s="29">
        <v>46</v>
      </c>
      <c r="M24" s="29">
        <v>1699</v>
      </c>
      <c r="N24" s="29">
        <v>22</v>
      </c>
      <c r="O24" s="29">
        <v>1508</v>
      </c>
      <c r="P24" s="29">
        <v>4</v>
      </c>
      <c r="Q24" s="29">
        <v>737</v>
      </c>
      <c r="R24" s="29" t="s">
        <v>23</v>
      </c>
      <c r="S24" s="29" t="s">
        <v>23</v>
      </c>
      <c r="T24" s="29">
        <v>1</v>
      </c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</row>
    <row r="25" spans="1:39" s="28" customFormat="1" ht="16.5" customHeight="1">
      <c r="A25" s="160"/>
      <c r="B25" s="360" t="s">
        <v>224</v>
      </c>
      <c r="C25" s="261"/>
      <c r="D25" s="147">
        <f t="shared" si="5"/>
        <v>7584</v>
      </c>
      <c r="E25" s="147">
        <f t="shared" si="5"/>
        <v>37749</v>
      </c>
      <c r="F25" s="161">
        <v>5221</v>
      </c>
      <c r="G25" s="161">
        <v>11309</v>
      </c>
      <c r="H25" s="161">
        <v>1437</v>
      </c>
      <c r="I25" s="161">
        <v>9087</v>
      </c>
      <c r="J25" s="161">
        <v>809</v>
      </c>
      <c r="K25" s="161">
        <v>12647</v>
      </c>
      <c r="L25" s="161">
        <v>93</v>
      </c>
      <c r="M25" s="161">
        <v>3403</v>
      </c>
      <c r="N25" s="161">
        <v>23</v>
      </c>
      <c r="O25" s="161">
        <v>1303</v>
      </c>
      <c r="P25" s="161" t="s">
        <v>23</v>
      </c>
      <c r="Q25" s="161" t="s">
        <v>23</v>
      </c>
      <c r="R25" s="161" t="s">
        <v>23</v>
      </c>
      <c r="S25" s="161" t="s">
        <v>23</v>
      </c>
      <c r="T25" s="161">
        <v>1</v>
      </c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</row>
    <row r="26" spans="1:39" s="138" customFormat="1" ht="16.5" customHeight="1">
      <c r="A26" s="360" t="s">
        <v>225</v>
      </c>
      <c r="B26" s="360"/>
      <c r="C26" s="261"/>
      <c r="D26" s="147">
        <f t="shared" si="5"/>
        <v>1244</v>
      </c>
      <c r="E26" s="147">
        <f t="shared" si="5"/>
        <v>15784</v>
      </c>
      <c r="F26" s="150">
        <v>465</v>
      </c>
      <c r="G26" s="150">
        <v>979</v>
      </c>
      <c r="H26" s="150">
        <v>270</v>
      </c>
      <c r="I26" s="150">
        <v>1904</v>
      </c>
      <c r="J26" s="150">
        <v>412</v>
      </c>
      <c r="K26" s="150">
        <v>6654</v>
      </c>
      <c r="L26" s="150">
        <v>61</v>
      </c>
      <c r="M26" s="150">
        <v>2245</v>
      </c>
      <c r="N26" s="150">
        <v>22</v>
      </c>
      <c r="O26" s="150">
        <v>1508</v>
      </c>
      <c r="P26" s="150">
        <v>11</v>
      </c>
      <c r="Q26" s="150">
        <v>1605</v>
      </c>
      <c r="R26" s="150">
        <v>2</v>
      </c>
      <c r="S26" s="150">
        <v>889</v>
      </c>
      <c r="T26" s="150">
        <v>1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</row>
    <row r="27" spans="1:20" s="102" customFormat="1" ht="16.5" customHeight="1">
      <c r="A27" s="360" t="s">
        <v>226</v>
      </c>
      <c r="B27" s="360"/>
      <c r="C27" s="261"/>
      <c r="D27" s="147">
        <f t="shared" si="5"/>
        <v>2235</v>
      </c>
      <c r="E27" s="147">
        <f t="shared" si="5"/>
        <v>5884</v>
      </c>
      <c r="F27" s="150">
        <v>2008</v>
      </c>
      <c r="G27" s="150">
        <v>3563</v>
      </c>
      <c r="H27" s="150">
        <v>169</v>
      </c>
      <c r="I27" s="150">
        <v>1048</v>
      </c>
      <c r="J27" s="150">
        <v>46</v>
      </c>
      <c r="K27" s="150">
        <v>668</v>
      </c>
      <c r="L27" s="150">
        <v>4</v>
      </c>
      <c r="M27" s="150">
        <v>147</v>
      </c>
      <c r="N27" s="150">
        <v>5</v>
      </c>
      <c r="O27" s="150">
        <v>358</v>
      </c>
      <c r="P27" s="150">
        <v>1</v>
      </c>
      <c r="Q27" s="150">
        <v>100</v>
      </c>
      <c r="R27" s="150" t="s">
        <v>23</v>
      </c>
      <c r="S27" s="150" t="s">
        <v>23</v>
      </c>
      <c r="T27" s="150">
        <v>2</v>
      </c>
    </row>
    <row r="28" spans="1:20" s="102" customFormat="1" ht="16.5" customHeight="1">
      <c r="A28" s="360" t="s">
        <v>227</v>
      </c>
      <c r="B28" s="360"/>
      <c r="C28" s="261"/>
      <c r="D28" s="159">
        <f>SUM(D29:D52)</f>
        <v>18603</v>
      </c>
      <c r="E28" s="159">
        <f aca="true" t="shared" si="7" ref="E28:T28">SUM(E29:E52)</f>
        <v>141080</v>
      </c>
      <c r="F28" s="159">
        <f>SUM(F29:F52)</f>
        <v>12953</v>
      </c>
      <c r="G28" s="159">
        <f t="shared" si="7"/>
        <v>25741</v>
      </c>
      <c r="H28" s="159">
        <f t="shared" si="7"/>
        <v>2940</v>
      </c>
      <c r="I28" s="159">
        <f t="shared" si="7"/>
        <v>19155</v>
      </c>
      <c r="J28" s="159">
        <f t="shared" si="7"/>
        <v>1901</v>
      </c>
      <c r="K28" s="159">
        <f t="shared" si="7"/>
        <v>30627</v>
      </c>
      <c r="L28" s="159">
        <f t="shared" si="7"/>
        <v>325</v>
      </c>
      <c r="M28" s="159">
        <f t="shared" si="7"/>
        <v>12293</v>
      </c>
      <c r="N28" s="159">
        <f t="shared" si="7"/>
        <v>271</v>
      </c>
      <c r="O28" s="159">
        <f t="shared" si="7"/>
        <v>18874</v>
      </c>
      <c r="P28" s="159">
        <f t="shared" si="7"/>
        <v>154</v>
      </c>
      <c r="Q28" s="159">
        <f t="shared" si="7"/>
        <v>23664</v>
      </c>
      <c r="R28" s="159">
        <f t="shared" si="7"/>
        <v>25</v>
      </c>
      <c r="S28" s="159">
        <f t="shared" si="7"/>
        <v>10726</v>
      </c>
      <c r="T28" s="159">
        <f t="shared" si="7"/>
        <v>34</v>
      </c>
    </row>
    <row r="29" spans="1:20" ht="16.5" customHeight="1">
      <c r="A29" s="26"/>
      <c r="B29" s="26"/>
      <c r="C29" s="22" t="s">
        <v>228</v>
      </c>
      <c r="D29" s="184">
        <f aca="true" t="shared" si="8" ref="D29:D44">SUM(F29,H29,J29,L29,N29,P29,R29,T29)</f>
        <v>4348</v>
      </c>
      <c r="E29" s="184">
        <f aca="true" t="shared" si="9" ref="E29:E52">SUM(G29,I29,K29,M29,O29,Q29,S29)</f>
        <v>12230</v>
      </c>
      <c r="F29" s="29">
        <v>3874</v>
      </c>
      <c r="G29" s="29">
        <v>7064</v>
      </c>
      <c r="H29" s="29">
        <v>320</v>
      </c>
      <c r="I29" s="29">
        <v>1988</v>
      </c>
      <c r="J29" s="29">
        <v>131</v>
      </c>
      <c r="K29" s="29">
        <v>1929</v>
      </c>
      <c r="L29" s="29">
        <v>16</v>
      </c>
      <c r="M29" s="29">
        <v>604</v>
      </c>
      <c r="N29" s="29">
        <v>5</v>
      </c>
      <c r="O29" s="29">
        <v>318</v>
      </c>
      <c r="P29" s="29">
        <v>2</v>
      </c>
      <c r="Q29" s="29">
        <v>327</v>
      </c>
      <c r="R29" s="29" t="s">
        <v>23</v>
      </c>
      <c r="S29" s="29" t="s">
        <v>23</v>
      </c>
      <c r="T29" s="29" t="s">
        <v>23</v>
      </c>
    </row>
    <row r="30" spans="1:20" ht="16.5" customHeight="1">
      <c r="A30" s="26"/>
      <c r="B30" s="26"/>
      <c r="C30" s="22" t="s">
        <v>229</v>
      </c>
      <c r="D30" s="184">
        <f t="shared" si="8"/>
        <v>282</v>
      </c>
      <c r="E30" s="184">
        <f t="shared" si="9"/>
        <v>558</v>
      </c>
      <c r="F30" s="29">
        <v>262</v>
      </c>
      <c r="G30" s="29">
        <v>353</v>
      </c>
      <c r="H30" s="29">
        <v>14</v>
      </c>
      <c r="I30" s="29">
        <v>95</v>
      </c>
      <c r="J30" s="29">
        <v>5</v>
      </c>
      <c r="K30" s="29">
        <v>64</v>
      </c>
      <c r="L30" s="29">
        <v>1</v>
      </c>
      <c r="M30" s="29">
        <v>46</v>
      </c>
      <c r="N30" s="29" t="s">
        <v>23</v>
      </c>
      <c r="O30" s="29" t="s">
        <v>23</v>
      </c>
      <c r="P30" s="29" t="s">
        <v>23</v>
      </c>
      <c r="Q30" s="29" t="s">
        <v>23</v>
      </c>
      <c r="R30" s="29" t="s">
        <v>23</v>
      </c>
      <c r="S30" s="29" t="s">
        <v>23</v>
      </c>
      <c r="T30" s="29" t="s">
        <v>23</v>
      </c>
    </row>
    <row r="31" spans="1:20" ht="16.5" customHeight="1">
      <c r="A31" s="26"/>
      <c r="B31" s="26"/>
      <c r="C31" s="22" t="s">
        <v>230</v>
      </c>
      <c r="D31" s="184">
        <f t="shared" si="8"/>
        <v>557</v>
      </c>
      <c r="E31" s="184">
        <f t="shared" si="9"/>
        <v>3558</v>
      </c>
      <c r="F31" s="29">
        <v>366</v>
      </c>
      <c r="G31" s="29">
        <v>782</v>
      </c>
      <c r="H31" s="29">
        <v>113</v>
      </c>
      <c r="I31" s="29">
        <v>763</v>
      </c>
      <c r="J31" s="29">
        <v>54</v>
      </c>
      <c r="K31" s="29">
        <v>856</v>
      </c>
      <c r="L31" s="29">
        <v>14</v>
      </c>
      <c r="M31" s="29">
        <v>535</v>
      </c>
      <c r="N31" s="29">
        <v>5</v>
      </c>
      <c r="O31" s="29">
        <v>327</v>
      </c>
      <c r="P31" s="29">
        <v>2</v>
      </c>
      <c r="Q31" s="29">
        <v>295</v>
      </c>
      <c r="R31" s="29" t="s">
        <v>23</v>
      </c>
      <c r="S31" s="29" t="s">
        <v>23</v>
      </c>
      <c r="T31" s="29">
        <v>3</v>
      </c>
    </row>
    <row r="32" spans="1:20" ht="16.5" customHeight="1">
      <c r="A32" s="26"/>
      <c r="B32" s="26"/>
      <c r="C32" s="22" t="s">
        <v>231</v>
      </c>
      <c r="D32" s="184">
        <f t="shared" si="8"/>
        <v>977</v>
      </c>
      <c r="E32" s="184">
        <f t="shared" si="9"/>
        <v>14775</v>
      </c>
      <c r="F32" s="29">
        <v>499</v>
      </c>
      <c r="G32" s="29">
        <v>1158</v>
      </c>
      <c r="H32" s="29">
        <v>189</v>
      </c>
      <c r="I32" s="29">
        <v>1249</v>
      </c>
      <c r="J32" s="29">
        <v>170</v>
      </c>
      <c r="K32" s="29">
        <v>2700</v>
      </c>
      <c r="L32" s="29">
        <v>35</v>
      </c>
      <c r="M32" s="29">
        <v>1324</v>
      </c>
      <c r="N32" s="29">
        <v>46</v>
      </c>
      <c r="O32" s="29">
        <v>3269</v>
      </c>
      <c r="P32" s="29">
        <v>28</v>
      </c>
      <c r="Q32" s="29">
        <v>4040</v>
      </c>
      <c r="R32" s="29">
        <v>3</v>
      </c>
      <c r="S32" s="29">
        <v>1035</v>
      </c>
      <c r="T32" s="29">
        <v>7</v>
      </c>
    </row>
    <row r="33" spans="1:20" ht="16.5" customHeight="1">
      <c r="A33" s="26"/>
      <c r="B33" s="26"/>
      <c r="C33" s="22" t="s">
        <v>260</v>
      </c>
      <c r="D33" s="184">
        <f t="shared" si="8"/>
        <v>610</v>
      </c>
      <c r="E33" s="184">
        <f t="shared" si="9"/>
        <v>7572</v>
      </c>
      <c r="F33" s="29">
        <v>274</v>
      </c>
      <c r="G33" s="29">
        <v>603</v>
      </c>
      <c r="H33" s="29">
        <v>142</v>
      </c>
      <c r="I33" s="29">
        <v>957</v>
      </c>
      <c r="J33" s="29">
        <v>135</v>
      </c>
      <c r="K33" s="29">
        <v>2190</v>
      </c>
      <c r="L33" s="29">
        <v>35</v>
      </c>
      <c r="M33" s="29">
        <v>1316</v>
      </c>
      <c r="N33" s="29">
        <v>14</v>
      </c>
      <c r="O33" s="29">
        <v>884</v>
      </c>
      <c r="P33" s="29">
        <v>9</v>
      </c>
      <c r="Q33" s="29">
        <v>1305</v>
      </c>
      <c r="R33" s="29">
        <v>1</v>
      </c>
      <c r="S33" s="29">
        <v>317</v>
      </c>
      <c r="T33" s="29" t="s">
        <v>23</v>
      </c>
    </row>
    <row r="34" spans="1:20" ht="16.5" customHeight="1">
      <c r="A34" s="26"/>
      <c r="B34" s="26"/>
      <c r="C34" s="22" t="s">
        <v>232</v>
      </c>
      <c r="D34" s="184">
        <f t="shared" si="8"/>
        <v>640</v>
      </c>
      <c r="E34" s="184">
        <f t="shared" si="9"/>
        <v>2870</v>
      </c>
      <c r="F34" s="29">
        <v>418</v>
      </c>
      <c r="G34" s="29">
        <v>1018</v>
      </c>
      <c r="H34" s="29">
        <v>167</v>
      </c>
      <c r="I34" s="29">
        <v>1088</v>
      </c>
      <c r="J34" s="29">
        <v>54</v>
      </c>
      <c r="K34" s="29">
        <v>728</v>
      </c>
      <c r="L34" s="29">
        <v>1</v>
      </c>
      <c r="M34" s="29">
        <v>36</v>
      </c>
      <c r="N34" s="29" t="s">
        <v>23</v>
      </c>
      <c r="O34" s="29" t="s">
        <v>23</v>
      </c>
      <c r="P34" s="29" t="s">
        <v>23</v>
      </c>
      <c r="Q34" s="29" t="s">
        <v>23</v>
      </c>
      <c r="R34" s="29" t="s">
        <v>23</v>
      </c>
      <c r="S34" s="29" t="s">
        <v>23</v>
      </c>
      <c r="T34" s="29" t="s">
        <v>23</v>
      </c>
    </row>
    <row r="35" spans="1:20" ht="16.5" customHeight="1">
      <c r="A35" s="26"/>
      <c r="B35" s="26"/>
      <c r="C35" s="22" t="s">
        <v>233</v>
      </c>
      <c r="D35" s="184">
        <f t="shared" si="8"/>
        <v>484</v>
      </c>
      <c r="E35" s="184">
        <f t="shared" si="9"/>
        <v>2778</v>
      </c>
      <c r="F35" s="29">
        <v>365</v>
      </c>
      <c r="G35" s="29">
        <v>715</v>
      </c>
      <c r="H35" s="29">
        <v>73</v>
      </c>
      <c r="I35" s="29">
        <v>463</v>
      </c>
      <c r="J35" s="29">
        <v>36</v>
      </c>
      <c r="K35" s="29">
        <v>605</v>
      </c>
      <c r="L35" s="29">
        <v>6</v>
      </c>
      <c r="M35" s="29">
        <v>243</v>
      </c>
      <c r="N35" s="29">
        <v>3</v>
      </c>
      <c r="O35" s="29">
        <v>238</v>
      </c>
      <c r="P35" s="29" t="s">
        <v>23</v>
      </c>
      <c r="Q35" s="29" t="s">
        <v>23</v>
      </c>
      <c r="R35" s="29">
        <v>1</v>
      </c>
      <c r="S35" s="29">
        <v>514</v>
      </c>
      <c r="T35" s="29" t="s">
        <v>23</v>
      </c>
    </row>
    <row r="36" spans="1:20" ht="16.5" customHeight="1">
      <c r="A36" s="26"/>
      <c r="B36" s="26"/>
      <c r="C36" s="22" t="s">
        <v>234</v>
      </c>
      <c r="D36" s="184">
        <f t="shared" si="8"/>
        <v>403</v>
      </c>
      <c r="E36" s="184">
        <f t="shared" si="9"/>
        <v>3227</v>
      </c>
      <c r="F36" s="29">
        <v>185</v>
      </c>
      <c r="G36" s="29">
        <v>476</v>
      </c>
      <c r="H36" s="29">
        <v>120</v>
      </c>
      <c r="I36" s="29">
        <v>821</v>
      </c>
      <c r="J36" s="29">
        <v>84</v>
      </c>
      <c r="K36" s="29">
        <v>1266</v>
      </c>
      <c r="L36" s="29">
        <v>9</v>
      </c>
      <c r="M36" s="29">
        <v>334</v>
      </c>
      <c r="N36" s="29">
        <v>4</v>
      </c>
      <c r="O36" s="29">
        <v>223</v>
      </c>
      <c r="P36" s="29">
        <v>1</v>
      </c>
      <c r="Q36" s="29">
        <v>107</v>
      </c>
      <c r="R36" s="29" t="s">
        <v>23</v>
      </c>
      <c r="S36" s="29" t="s">
        <v>23</v>
      </c>
      <c r="T36" s="29" t="s">
        <v>23</v>
      </c>
    </row>
    <row r="37" spans="1:20" ht="16.5" customHeight="1">
      <c r="A37" s="26"/>
      <c r="B37" s="26"/>
      <c r="C37" s="22" t="s">
        <v>235</v>
      </c>
      <c r="D37" s="184">
        <f t="shared" si="8"/>
        <v>29</v>
      </c>
      <c r="E37" s="184">
        <f t="shared" si="9"/>
        <v>395</v>
      </c>
      <c r="F37" s="29">
        <v>13</v>
      </c>
      <c r="G37" s="29">
        <v>28</v>
      </c>
      <c r="H37" s="29">
        <v>5</v>
      </c>
      <c r="I37" s="29">
        <v>35</v>
      </c>
      <c r="J37" s="29">
        <v>9</v>
      </c>
      <c r="K37" s="29">
        <v>142</v>
      </c>
      <c r="L37" s="29" t="s">
        <v>23</v>
      </c>
      <c r="M37" s="29" t="s">
        <v>23</v>
      </c>
      <c r="N37" s="29">
        <v>1</v>
      </c>
      <c r="O37" s="29">
        <v>61</v>
      </c>
      <c r="P37" s="29">
        <v>1</v>
      </c>
      <c r="Q37" s="29">
        <v>129</v>
      </c>
      <c r="R37" s="29" t="s">
        <v>23</v>
      </c>
      <c r="S37" s="29" t="s">
        <v>23</v>
      </c>
      <c r="T37" s="29" t="s">
        <v>23</v>
      </c>
    </row>
    <row r="38" spans="1:20" ht="16.5" customHeight="1">
      <c r="A38" s="26"/>
      <c r="B38" s="26"/>
      <c r="C38" s="22" t="s">
        <v>236</v>
      </c>
      <c r="D38" s="184">
        <f t="shared" si="8"/>
        <v>27</v>
      </c>
      <c r="E38" s="184">
        <f t="shared" si="9"/>
        <v>723</v>
      </c>
      <c r="F38" s="29">
        <v>9</v>
      </c>
      <c r="G38" s="29">
        <v>15</v>
      </c>
      <c r="H38" s="29">
        <v>5</v>
      </c>
      <c r="I38" s="29">
        <v>30</v>
      </c>
      <c r="J38" s="29">
        <v>7</v>
      </c>
      <c r="K38" s="29">
        <v>123</v>
      </c>
      <c r="L38" s="29">
        <v>1</v>
      </c>
      <c r="M38" s="29">
        <v>48</v>
      </c>
      <c r="N38" s="29">
        <v>3</v>
      </c>
      <c r="O38" s="29">
        <v>187</v>
      </c>
      <c r="P38" s="29">
        <v>2</v>
      </c>
      <c r="Q38" s="29">
        <v>320</v>
      </c>
      <c r="R38" s="29" t="s">
        <v>23</v>
      </c>
      <c r="S38" s="29" t="s">
        <v>23</v>
      </c>
      <c r="T38" s="29" t="s">
        <v>23</v>
      </c>
    </row>
    <row r="39" spans="1:20" ht="16.5" customHeight="1">
      <c r="A39" s="26"/>
      <c r="B39" s="26"/>
      <c r="C39" s="22" t="s">
        <v>261</v>
      </c>
      <c r="D39" s="189">
        <f t="shared" si="8"/>
        <v>328</v>
      </c>
      <c r="E39" s="184">
        <f t="shared" si="9"/>
        <v>6452</v>
      </c>
      <c r="F39" s="29">
        <v>142</v>
      </c>
      <c r="G39" s="29">
        <v>322</v>
      </c>
      <c r="H39" s="29">
        <v>64</v>
      </c>
      <c r="I39" s="29">
        <v>436</v>
      </c>
      <c r="J39" s="29">
        <v>74</v>
      </c>
      <c r="K39" s="29">
        <v>1307</v>
      </c>
      <c r="L39" s="29">
        <v>18</v>
      </c>
      <c r="M39" s="29">
        <v>686</v>
      </c>
      <c r="N39" s="29">
        <v>14</v>
      </c>
      <c r="O39" s="29">
        <v>1013</v>
      </c>
      <c r="P39" s="29">
        <v>10</v>
      </c>
      <c r="Q39" s="29">
        <v>1459</v>
      </c>
      <c r="R39" s="29">
        <v>3</v>
      </c>
      <c r="S39" s="29">
        <v>1229</v>
      </c>
      <c r="T39" s="29">
        <v>3</v>
      </c>
    </row>
    <row r="40" spans="1:20" ht="16.5" customHeight="1">
      <c r="A40" s="26"/>
      <c r="B40" s="26"/>
      <c r="C40" s="22" t="s">
        <v>237</v>
      </c>
      <c r="D40" s="189">
        <f t="shared" si="8"/>
        <v>84</v>
      </c>
      <c r="E40" s="184">
        <f t="shared" si="9"/>
        <v>667</v>
      </c>
      <c r="F40" s="29">
        <v>43</v>
      </c>
      <c r="G40" s="29">
        <v>110</v>
      </c>
      <c r="H40" s="29">
        <v>19</v>
      </c>
      <c r="I40" s="29">
        <v>129</v>
      </c>
      <c r="J40" s="29">
        <v>19</v>
      </c>
      <c r="K40" s="29">
        <v>331</v>
      </c>
      <c r="L40" s="29">
        <v>1</v>
      </c>
      <c r="M40" s="29">
        <v>30</v>
      </c>
      <c r="N40" s="29">
        <v>1</v>
      </c>
      <c r="O40" s="29">
        <v>67</v>
      </c>
      <c r="P40" s="29" t="s">
        <v>23</v>
      </c>
      <c r="Q40" s="29" t="s">
        <v>23</v>
      </c>
      <c r="R40" s="29" t="s">
        <v>23</v>
      </c>
      <c r="S40" s="29" t="s">
        <v>23</v>
      </c>
      <c r="T40" s="29">
        <v>1</v>
      </c>
    </row>
    <row r="41" spans="1:20" ht="16.5" customHeight="1">
      <c r="A41" s="26"/>
      <c r="B41" s="26"/>
      <c r="C41" s="22" t="s">
        <v>262</v>
      </c>
      <c r="D41" s="189">
        <f t="shared" si="8"/>
        <v>3532</v>
      </c>
      <c r="E41" s="184">
        <f t="shared" si="9"/>
        <v>15042</v>
      </c>
      <c r="F41" s="29">
        <v>2758</v>
      </c>
      <c r="G41" s="29">
        <v>5052</v>
      </c>
      <c r="H41" s="29">
        <v>504</v>
      </c>
      <c r="I41" s="29">
        <v>3213</v>
      </c>
      <c r="J41" s="29">
        <v>220</v>
      </c>
      <c r="K41" s="29">
        <v>3459</v>
      </c>
      <c r="L41" s="29">
        <v>23</v>
      </c>
      <c r="M41" s="29">
        <v>860</v>
      </c>
      <c r="N41" s="29">
        <v>14</v>
      </c>
      <c r="O41" s="29">
        <v>955</v>
      </c>
      <c r="P41" s="29">
        <v>11</v>
      </c>
      <c r="Q41" s="29">
        <v>1503</v>
      </c>
      <c r="R41" s="29" t="s">
        <v>23</v>
      </c>
      <c r="S41" s="29" t="s">
        <v>23</v>
      </c>
      <c r="T41" s="29">
        <v>2</v>
      </c>
    </row>
    <row r="42" spans="1:20" ht="16.5" customHeight="1">
      <c r="A42" s="26"/>
      <c r="B42" s="26"/>
      <c r="C42" s="22" t="s">
        <v>263</v>
      </c>
      <c r="D42" s="189">
        <f t="shared" si="8"/>
        <v>553</v>
      </c>
      <c r="E42" s="184">
        <f t="shared" si="9"/>
        <v>5589</v>
      </c>
      <c r="F42" s="29">
        <v>330</v>
      </c>
      <c r="G42" s="29">
        <v>750</v>
      </c>
      <c r="H42" s="29">
        <v>86</v>
      </c>
      <c r="I42" s="29">
        <v>569</v>
      </c>
      <c r="J42" s="29">
        <v>99</v>
      </c>
      <c r="K42" s="29">
        <v>1509</v>
      </c>
      <c r="L42" s="29">
        <v>18</v>
      </c>
      <c r="M42" s="29">
        <v>698</v>
      </c>
      <c r="N42" s="29">
        <v>10</v>
      </c>
      <c r="O42" s="29">
        <v>762</v>
      </c>
      <c r="P42" s="29">
        <v>7</v>
      </c>
      <c r="Q42" s="29">
        <v>1301</v>
      </c>
      <c r="R42" s="29" t="s">
        <v>23</v>
      </c>
      <c r="S42" s="29" t="s">
        <v>23</v>
      </c>
      <c r="T42" s="29">
        <v>3</v>
      </c>
    </row>
    <row r="43" spans="1:20" ht="16.5" customHeight="1">
      <c r="A43" s="26"/>
      <c r="B43" s="26"/>
      <c r="C43" s="22" t="s">
        <v>238</v>
      </c>
      <c r="D43" s="189">
        <f t="shared" si="8"/>
        <v>636</v>
      </c>
      <c r="E43" s="184">
        <f t="shared" si="9"/>
        <v>14465</v>
      </c>
      <c r="F43" s="29">
        <v>255</v>
      </c>
      <c r="G43" s="29">
        <v>631</v>
      </c>
      <c r="H43" s="29">
        <v>121</v>
      </c>
      <c r="I43" s="29">
        <v>809</v>
      </c>
      <c r="J43" s="29">
        <v>139</v>
      </c>
      <c r="K43" s="29">
        <v>2341</v>
      </c>
      <c r="L43" s="29">
        <v>43</v>
      </c>
      <c r="M43" s="29">
        <v>1644</v>
      </c>
      <c r="N43" s="29">
        <v>45</v>
      </c>
      <c r="O43" s="29">
        <v>3172</v>
      </c>
      <c r="P43" s="29">
        <v>26</v>
      </c>
      <c r="Q43" s="29">
        <v>4079</v>
      </c>
      <c r="R43" s="29">
        <v>5</v>
      </c>
      <c r="S43" s="29">
        <v>1789</v>
      </c>
      <c r="T43" s="29">
        <v>2</v>
      </c>
    </row>
    <row r="44" spans="1:20" ht="16.5" customHeight="1">
      <c r="A44" s="26"/>
      <c r="B44" s="26"/>
      <c r="C44" s="22" t="s">
        <v>239</v>
      </c>
      <c r="D44" s="189">
        <f t="shared" si="8"/>
        <v>136</v>
      </c>
      <c r="E44" s="184">
        <f t="shared" si="9"/>
        <v>1831</v>
      </c>
      <c r="F44" s="29">
        <v>45</v>
      </c>
      <c r="G44" s="29">
        <v>123</v>
      </c>
      <c r="H44" s="29">
        <v>40</v>
      </c>
      <c r="I44" s="29">
        <v>272</v>
      </c>
      <c r="J44" s="29">
        <v>33</v>
      </c>
      <c r="K44" s="29">
        <v>528</v>
      </c>
      <c r="L44" s="29">
        <v>10</v>
      </c>
      <c r="M44" s="29">
        <v>348</v>
      </c>
      <c r="N44" s="29">
        <v>6</v>
      </c>
      <c r="O44" s="29">
        <v>411</v>
      </c>
      <c r="P44" s="29">
        <v>1</v>
      </c>
      <c r="Q44" s="29">
        <v>149</v>
      </c>
      <c r="R44" s="29" t="s">
        <v>23</v>
      </c>
      <c r="S44" s="29" t="s">
        <v>23</v>
      </c>
      <c r="T44" s="29">
        <v>1</v>
      </c>
    </row>
    <row r="45" spans="1:20" ht="16.5" customHeight="1">
      <c r="A45" s="26"/>
      <c r="B45" s="26"/>
      <c r="C45" s="22" t="s">
        <v>240</v>
      </c>
      <c r="D45" s="189">
        <f aca="true" t="shared" si="10" ref="D45:D52">SUM(F45,H45,J45,L45,N45,P45,R45,T45)</f>
        <v>2014</v>
      </c>
      <c r="E45" s="184">
        <f t="shared" si="9"/>
        <v>24715</v>
      </c>
      <c r="F45" s="29">
        <v>997</v>
      </c>
      <c r="G45" s="29">
        <v>2127</v>
      </c>
      <c r="H45" s="29">
        <v>657</v>
      </c>
      <c r="I45" s="29">
        <v>4318</v>
      </c>
      <c r="J45" s="29">
        <v>241</v>
      </c>
      <c r="K45" s="29">
        <v>3635</v>
      </c>
      <c r="L45" s="29">
        <v>33</v>
      </c>
      <c r="M45" s="29">
        <v>1305</v>
      </c>
      <c r="N45" s="29">
        <v>41</v>
      </c>
      <c r="O45" s="29">
        <v>2929</v>
      </c>
      <c r="P45" s="29">
        <v>35</v>
      </c>
      <c r="Q45" s="29">
        <v>5840</v>
      </c>
      <c r="R45" s="29">
        <v>9</v>
      </c>
      <c r="S45" s="29">
        <v>4561</v>
      </c>
      <c r="T45" s="29">
        <v>1</v>
      </c>
    </row>
    <row r="46" spans="1:20" ht="16.5" customHeight="1">
      <c r="A46" s="26"/>
      <c r="B46" s="26"/>
      <c r="C46" s="22" t="s">
        <v>241</v>
      </c>
      <c r="D46" s="189">
        <f t="shared" si="10"/>
        <v>6</v>
      </c>
      <c r="E46" s="184">
        <f t="shared" si="9"/>
        <v>26</v>
      </c>
      <c r="F46" s="29">
        <v>3</v>
      </c>
      <c r="G46" s="29">
        <v>6</v>
      </c>
      <c r="H46" s="29">
        <v>2</v>
      </c>
      <c r="I46" s="29">
        <v>10</v>
      </c>
      <c r="J46" s="29">
        <v>1</v>
      </c>
      <c r="K46" s="29">
        <v>10</v>
      </c>
      <c r="L46" s="29" t="s">
        <v>23</v>
      </c>
      <c r="M46" s="29" t="s">
        <v>23</v>
      </c>
      <c r="N46" s="29" t="s">
        <v>23</v>
      </c>
      <c r="O46" s="29" t="s">
        <v>23</v>
      </c>
      <c r="P46" s="29" t="s">
        <v>23</v>
      </c>
      <c r="Q46" s="29" t="s">
        <v>23</v>
      </c>
      <c r="R46" s="29" t="s">
        <v>23</v>
      </c>
      <c r="S46" s="29" t="s">
        <v>23</v>
      </c>
      <c r="T46" s="29" t="s">
        <v>23</v>
      </c>
    </row>
    <row r="47" spans="1:20" ht="16.5" customHeight="1">
      <c r="A47" s="26"/>
      <c r="B47" s="26"/>
      <c r="C47" s="22" t="s">
        <v>264</v>
      </c>
      <c r="D47" s="189">
        <f t="shared" si="10"/>
        <v>498</v>
      </c>
      <c r="E47" s="184">
        <f t="shared" si="9"/>
        <v>10789</v>
      </c>
      <c r="F47" s="29">
        <v>108</v>
      </c>
      <c r="G47" s="29">
        <v>287</v>
      </c>
      <c r="H47" s="29">
        <v>72</v>
      </c>
      <c r="I47" s="29">
        <v>469</v>
      </c>
      <c r="J47" s="29">
        <v>231</v>
      </c>
      <c r="K47" s="29">
        <v>4348</v>
      </c>
      <c r="L47" s="29">
        <v>37</v>
      </c>
      <c r="M47" s="29">
        <v>1347</v>
      </c>
      <c r="N47" s="29">
        <v>39</v>
      </c>
      <c r="O47" s="29">
        <v>2634</v>
      </c>
      <c r="P47" s="29">
        <v>10</v>
      </c>
      <c r="Q47" s="29">
        <v>1379</v>
      </c>
      <c r="R47" s="29">
        <v>1</v>
      </c>
      <c r="S47" s="29">
        <v>325</v>
      </c>
      <c r="T47" s="29" t="s">
        <v>23</v>
      </c>
    </row>
    <row r="48" spans="1:20" ht="16.5" customHeight="1">
      <c r="A48" s="26"/>
      <c r="B48" s="26"/>
      <c r="C48" s="22" t="s">
        <v>242</v>
      </c>
      <c r="D48" s="189">
        <f t="shared" si="10"/>
        <v>275</v>
      </c>
      <c r="E48" s="184">
        <f t="shared" si="9"/>
        <v>5877</v>
      </c>
      <c r="F48" s="29">
        <v>93</v>
      </c>
      <c r="G48" s="29">
        <v>223</v>
      </c>
      <c r="H48" s="29">
        <v>46</v>
      </c>
      <c r="I48" s="29">
        <v>308</v>
      </c>
      <c r="J48" s="29">
        <v>96</v>
      </c>
      <c r="K48" s="29">
        <v>1533</v>
      </c>
      <c r="L48" s="29">
        <v>15</v>
      </c>
      <c r="M48" s="29">
        <v>565</v>
      </c>
      <c r="N48" s="29">
        <v>15</v>
      </c>
      <c r="O48" s="29">
        <v>1030</v>
      </c>
      <c r="P48" s="29">
        <v>8</v>
      </c>
      <c r="Q48" s="29">
        <v>1262</v>
      </c>
      <c r="R48" s="29">
        <v>2</v>
      </c>
      <c r="S48" s="29">
        <v>956</v>
      </c>
      <c r="T48" s="29" t="s">
        <v>23</v>
      </c>
    </row>
    <row r="49" spans="1:20" ht="16.5" customHeight="1">
      <c r="A49" s="26"/>
      <c r="B49" s="26"/>
      <c r="C49" s="22" t="s">
        <v>243</v>
      </c>
      <c r="D49" s="189">
        <f t="shared" si="10"/>
        <v>17</v>
      </c>
      <c r="E49" s="184">
        <f t="shared" si="9"/>
        <v>232</v>
      </c>
      <c r="F49" s="29">
        <v>4</v>
      </c>
      <c r="G49" s="29">
        <v>9</v>
      </c>
      <c r="H49" s="29">
        <v>6</v>
      </c>
      <c r="I49" s="29">
        <v>36</v>
      </c>
      <c r="J49" s="29">
        <v>6</v>
      </c>
      <c r="K49" s="29">
        <v>95</v>
      </c>
      <c r="L49" s="29" t="s">
        <v>23</v>
      </c>
      <c r="M49" s="29" t="s">
        <v>23</v>
      </c>
      <c r="N49" s="29">
        <v>1</v>
      </c>
      <c r="O49" s="29">
        <v>92</v>
      </c>
      <c r="P49" s="29" t="s">
        <v>23</v>
      </c>
      <c r="Q49" s="29" t="s">
        <v>23</v>
      </c>
      <c r="R49" s="29" t="s">
        <v>23</v>
      </c>
      <c r="S49" s="29" t="s">
        <v>23</v>
      </c>
      <c r="T49" s="29" t="s">
        <v>23</v>
      </c>
    </row>
    <row r="50" spans="1:20" ht="16.5" customHeight="1">
      <c r="A50" s="26"/>
      <c r="B50" s="26"/>
      <c r="C50" s="22" t="s">
        <v>244</v>
      </c>
      <c r="D50" s="189">
        <f t="shared" si="10"/>
        <v>1600</v>
      </c>
      <c r="E50" s="184">
        <f t="shared" si="9"/>
        <v>4189</v>
      </c>
      <c r="F50" s="29">
        <v>1480</v>
      </c>
      <c r="G50" s="29">
        <v>3118</v>
      </c>
      <c r="H50" s="29">
        <v>90</v>
      </c>
      <c r="I50" s="29">
        <v>561</v>
      </c>
      <c r="J50" s="29">
        <v>24</v>
      </c>
      <c r="K50" s="29">
        <v>377</v>
      </c>
      <c r="L50" s="29">
        <v>4</v>
      </c>
      <c r="M50" s="29">
        <v>133</v>
      </c>
      <c r="N50" s="29" t="s">
        <v>23</v>
      </c>
      <c r="O50" s="29" t="s">
        <v>23</v>
      </c>
      <c r="P50" s="29" t="s">
        <v>23</v>
      </c>
      <c r="Q50" s="29" t="s">
        <v>23</v>
      </c>
      <c r="R50" s="29" t="s">
        <v>23</v>
      </c>
      <c r="S50" s="29" t="s">
        <v>23</v>
      </c>
      <c r="T50" s="29">
        <v>2</v>
      </c>
    </row>
    <row r="51" spans="1:20" ht="16.5" customHeight="1">
      <c r="A51" s="26"/>
      <c r="B51" s="26"/>
      <c r="C51" s="22" t="s">
        <v>245</v>
      </c>
      <c r="D51" s="189">
        <f t="shared" si="10"/>
        <v>536</v>
      </c>
      <c r="E51" s="184">
        <f t="shared" si="9"/>
        <v>2406</v>
      </c>
      <c r="F51" s="29">
        <v>407</v>
      </c>
      <c r="G51" s="29">
        <v>729</v>
      </c>
      <c r="H51" s="29">
        <v>82</v>
      </c>
      <c r="I51" s="29">
        <v>519</v>
      </c>
      <c r="J51" s="29">
        <v>29</v>
      </c>
      <c r="K51" s="29">
        <v>496</v>
      </c>
      <c r="L51" s="29">
        <v>5</v>
      </c>
      <c r="M51" s="29">
        <v>191</v>
      </c>
      <c r="N51" s="29">
        <v>4</v>
      </c>
      <c r="O51" s="29">
        <v>302</v>
      </c>
      <c r="P51" s="29">
        <v>1</v>
      </c>
      <c r="Q51" s="29">
        <v>169</v>
      </c>
      <c r="R51" s="29" t="s">
        <v>23</v>
      </c>
      <c r="S51" s="29" t="s">
        <v>23</v>
      </c>
      <c r="T51" s="29">
        <v>8</v>
      </c>
    </row>
    <row r="52" spans="1:20" ht="16.5" customHeight="1">
      <c r="A52" s="30"/>
      <c r="B52" s="30"/>
      <c r="C52" s="31" t="s">
        <v>246</v>
      </c>
      <c r="D52" s="187">
        <f t="shared" si="10"/>
        <v>31</v>
      </c>
      <c r="E52" s="188">
        <f t="shared" si="9"/>
        <v>114</v>
      </c>
      <c r="F52" s="32">
        <v>23</v>
      </c>
      <c r="G52" s="32">
        <v>42</v>
      </c>
      <c r="H52" s="32">
        <v>3</v>
      </c>
      <c r="I52" s="32">
        <v>17</v>
      </c>
      <c r="J52" s="32">
        <v>4</v>
      </c>
      <c r="K52" s="32">
        <v>55</v>
      </c>
      <c r="L52" s="32" t="s">
        <v>23</v>
      </c>
      <c r="M52" s="32" t="s">
        <v>23</v>
      </c>
      <c r="N52" s="32" t="s">
        <v>23</v>
      </c>
      <c r="O52" s="32" t="s">
        <v>23</v>
      </c>
      <c r="P52" s="32" t="s">
        <v>23</v>
      </c>
      <c r="Q52" s="32" t="s">
        <v>23</v>
      </c>
      <c r="R52" s="32" t="s">
        <v>23</v>
      </c>
      <c r="S52" s="32" t="s">
        <v>23</v>
      </c>
      <c r="T52" s="32">
        <v>1</v>
      </c>
    </row>
    <row r="53" spans="1:3" ht="15.75" customHeight="1">
      <c r="A53" s="26" t="s">
        <v>47</v>
      </c>
      <c r="B53" s="26"/>
      <c r="C53" s="26"/>
    </row>
    <row r="54" spans="2:20" ht="14.25" customHeight="1">
      <c r="B54" s="26"/>
      <c r="C54" s="26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3" ht="14.25">
      <c r="A55" s="26"/>
      <c r="B55" s="26"/>
      <c r="C55" s="26"/>
    </row>
    <row r="56" spans="4:19" ht="14.25"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</sheetData>
  <sheetProtection/>
  <mergeCells count="36">
    <mergeCell ref="N4:O4"/>
    <mergeCell ref="P4:Q4"/>
    <mergeCell ref="R4:S4"/>
    <mergeCell ref="L5:L6"/>
    <mergeCell ref="N5:N6"/>
    <mergeCell ref="O5:O6"/>
    <mergeCell ref="P5:P6"/>
    <mergeCell ref="Q5:Q6"/>
    <mergeCell ref="R5:R6"/>
    <mergeCell ref="S5:S6"/>
    <mergeCell ref="F4:G4"/>
    <mergeCell ref="H4:I4"/>
    <mergeCell ref="D5:D6"/>
    <mergeCell ref="E5:E6"/>
    <mergeCell ref="F5:F6"/>
    <mergeCell ref="G5:G6"/>
    <mergeCell ref="A2:T2"/>
    <mergeCell ref="B11:C11"/>
    <mergeCell ref="B18:C18"/>
    <mergeCell ref="B25:C25"/>
    <mergeCell ref="A8:C8"/>
    <mergeCell ref="A9:C9"/>
    <mergeCell ref="J4:K4"/>
    <mergeCell ref="L4:M4"/>
    <mergeCell ref="H5:H6"/>
    <mergeCell ref="I5:I6"/>
    <mergeCell ref="A10:C10"/>
    <mergeCell ref="T5:T6"/>
    <mergeCell ref="A27:C27"/>
    <mergeCell ref="A28:C28"/>
    <mergeCell ref="A26:C26"/>
    <mergeCell ref="J5:J6"/>
    <mergeCell ref="K5:K6"/>
    <mergeCell ref="M5:M6"/>
    <mergeCell ref="A4:C6"/>
    <mergeCell ref="D4:E4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2011-06-20T07:02:07Z</cp:lastPrinted>
  <dcterms:created xsi:type="dcterms:W3CDTF">2004-09-29T07:18:11Z</dcterms:created>
  <dcterms:modified xsi:type="dcterms:W3CDTF">2012-07-05T05:12:40Z</dcterms:modified>
  <cp:category/>
  <cp:version/>
  <cp:contentType/>
  <cp:contentStatus/>
</cp:coreProperties>
</file>