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4"/>
  </bookViews>
  <sheets>
    <sheet name="２３２" sheetId="1" r:id="rId1"/>
    <sheet name="２３４" sheetId="2" r:id="rId2"/>
    <sheet name="２３６" sheetId="3" r:id="rId3"/>
    <sheet name="２３８" sheetId="4" r:id="rId4"/>
    <sheet name="２４０" sheetId="5" r:id="rId5"/>
    <sheet name="２４２" sheetId="6" r:id="rId6"/>
  </sheets>
  <definedNames>
    <definedName name="_xlnm.Print_Area" localSheetId="2">'２３６'!$A$1:$AA$78</definedName>
  </definedNames>
  <calcPr fullCalcOnLoad="1"/>
</workbook>
</file>

<file path=xl/sharedStrings.xml><?xml version="1.0" encoding="utf-8"?>
<sst xmlns="http://schemas.openxmlformats.org/spreadsheetml/2006/main" count="1347" uniqueCount="596">
  <si>
    <t>１３３　　政　府　管　掌　健　康　保　険</t>
  </si>
  <si>
    <t>平均標準報酬月額（円）</t>
  </si>
  <si>
    <t>資料　石川社会保険事務局「社会保険事業年報」</t>
  </si>
  <si>
    <t>資料　石川県医療対策課</t>
  </si>
  <si>
    <t>１３３　　政　府　管　掌　健　康　保　険（つづき）</t>
  </si>
  <si>
    <t>（単位：金額　千円）</t>
  </si>
  <si>
    <t>件数</t>
  </si>
  <si>
    <t>金額</t>
  </si>
  <si>
    <t>入院時食事療養費</t>
  </si>
  <si>
    <t>―</t>
  </si>
  <si>
    <t>訪問看護療養費</t>
  </si>
  <si>
    <t>訪問看護</t>
  </si>
  <si>
    <t>療養費等</t>
  </si>
  <si>
    <t>移送費</t>
  </si>
  <si>
    <t>埋葬料　　                （家族埋葬料を含む）</t>
  </si>
  <si>
    <t>出産育児一時金　</t>
  </si>
  <si>
    <r>
      <t xml:space="preserve">出産育児一時金
</t>
    </r>
    <r>
      <rPr>
        <sz val="11"/>
        <rFont val="ＭＳ 明朝"/>
        <family val="1"/>
      </rPr>
      <t>（家族出産育児一時金を含む）</t>
    </r>
  </si>
  <si>
    <t>世帯合算高額療養費</t>
  </si>
  <si>
    <t>１件当たり日数</t>
  </si>
  <si>
    <t>注　　老人保健医療給付対象者を除く。</t>
  </si>
  <si>
    <t>１３５　　厚　　生　　年　　金　　保　　険　　</t>
  </si>
  <si>
    <t>被保険者数（人）</t>
  </si>
  <si>
    <t>資料　石川社会保険事務局「社会保険事業年報」</t>
  </si>
  <si>
    <t>１３５　　厚　　生　　年　　金　　保　　険（つづき）</t>
  </si>
  <si>
    <t>（単位：人、金額　千円）</t>
  </si>
  <si>
    <t>（単位：金額　千円）</t>
  </si>
  <si>
    <t>受給権者数</t>
  </si>
  <si>
    <t>総       数</t>
  </si>
  <si>
    <t>老　齢　給　付</t>
  </si>
  <si>
    <t>老 齢 年 金</t>
  </si>
  <si>
    <t>５ 年 年 金</t>
  </si>
  <si>
    <t>通算老齢年金</t>
  </si>
  <si>
    <t>（寡婦、かん夫、遺児を含む）</t>
  </si>
  <si>
    <t>通算遺族年金</t>
  </si>
  <si>
    <t>受給権者数</t>
  </si>
  <si>
    <t>老齢基礎年金</t>
  </si>
  <si>
    <t>老齢厚生年金</t>
  </si>
  <si>
    <t>障 害 年 金</t>
  </si>
  <si>
    <t>障害厚生年金</t>
  </si>
  <si>
    <t>障害基礎年金</t>
  </si>
  <si>
    <t>遺族厚生年金</t>
  </si>
  <si>
    <t>金　　　額</t>
  </si>
  <si>
    <t>（別計）　　　　　　　脱退手当金</t>
  </si>
  <si>
    <t>遺　族　給　付</t>
  </si>
  <si>
    <t>母 子 年 金</t>
  </si>
  <si>
    <t>寡 婦 年 金</t>
  </si>
  <si>
    <t>遺 児 年 金</t>
  </si>
  <si>
    <t>遺族基礎年金</t>
  </si>
  <si>
    <t>（別　計）</t>
  </si>
  <si>
    <t>死亡一時金</t>
  </si>
  <si>
    <t>項　　　　　　　目</t>
  </si>
  <si>
    <t>船 舶 所 有 者 数（人）</t>
  </si>
  <si>
    <t>保険給付状況</t>
  </si>
  <si>
    <t>老齢福祉年金</t>
  </si>
  <si>
    <t>金額（千円）</t>
  </si>
  <si>
    <t>普通保険</t>
  </si>
  <si>
    <t>注　　老齢福祉年金には支給停止者分を除く。</t>
  </si>
  <si>
    <t>失業保険</t>
  </si>
  <si>
    <t>厚生年金保険</t>
  </si>
  <si>
    <t>件　　　数</t>
  </si>
  <si>
    <t>資料　石川社会保険事務局「社会保険事業年報」</t>
  </si>
  <si>
    <t>１３９　　労　働　者　災　害　補　償　保　険</t>
  </si>
  <si>
    <t>事　　　　業　　　　所　　　　数　　(所)</t>
  </si>
  <si>
    <t>被　　保　　険　　者　　数　　（人）</t>
  </si>
  <si>
    <t>年　　度</t>
  </si>
  <si>
    <t>総　数</t>
  </si>
  <si>
    <t>人</t>
  </si>
  <si>
    <t>千円</t>
  </si>
  <si>
    <t>千円</t>
  </si>
  <si>
    <t>円</t>
  </si>
  <si>
    <t>…</t>
  </si>
  <si>
    <t>農　　　　　　　　　業</t>
  </si>
  <si>
    <t>林業</t>
  </si>
  <si>
    <t>漁業</t>
  </si>
  <si>
    <t>鉱　　　　　　　　　業</t>
  </si>
  <si>
    <t>建　　　　設　　　　業</t>
  </si>
  <si>
    <t>１３９　　労　働　者　災　害　補　償　保　険（つづき）</t>
  </si>
  <si>
    <t>製　　　　造　　　　業</t>
  </si>
  <si>
    <t>食料品、飲料・たばこ・飼料</t>
  </si>
  <si>
    <t>（単位：金額　千円）</t>
  </si>
  <si>
    <t>繊維工業</t>
  </si>
  <si>
    <t>衣服・その他の繊維製品</t>
  </si>
  <si>
    <t>総数</t>
  </si>
  <si>
    <t>木材・木製品</t>
  </si>
  <si>
    <t>新規</t>
  </si>
  <si>
    <t>家具・装備品</t>
  </si>
  <si>
    <t>パルプ・紙・紙加工品</t>
  </si>
  <si>
    <t>印刷・同関連産業</t>
  </si>
  <si>
    <t>化学工業</t>
  </si>
  <si>
    <t>石油製品・石炭製品</t>
  </si>
  <si>
    <t>プラスチック製品</t>
  </si>
  <si>
    <t>障害</t>
  </si>
  <si>
    <t>ゴム製品</t>
  </si>
  <si>
    <t>なめし革・同製品・毛皮</t>
  </si>
  <si>
    <t>遺族</t>
  </si>
  <si>
    <t>鉄      鋼      業</t>
  </si>
  <si>
    <t>葬祭</t>
  </si>
  <si>
    <t>介護</t>
  </si>
  <si>
    <t>一般機械器具</t>
  </si>
  <si>
    <t>電気機械器具</t>
  </si>
  <si>
    <t>年金等給付</t>
  </si>
  <si>
    <t>情報通信機械器具</t>
  </si>
  <si>
    <t>電子部品・デバイス</t>
  </si>
  <si>
    <t>輸送用機械器具</t>
  </si>
  <si>
    <t>精密機械器具</t>
  </si>
  <si>
    <t>その他の製造業</t>
  </si>
  <si>
    <t>電気・ガス・熱供給・水道業</t>
  </si>
  <si>
    <t>情報通信業</t>
  </si>
  <si>
    <t>運輸業</t>
  </si>
  <si>
    <t>(単位：金額　千円、％)</t>
  </si>
  <si>
    <t>局・署</t>
  </si>
  <si>
    <t>局</t>
  </si>
  <si>
    <t>金　　沢</t>
  </si>
  <si>
    <t>小　　松</t>
  </si>
  <si>
    <t>七　　尾</t>
  </si>
  <si>
    <t>穴　　水</t>
  </si>
  <si>
    <t>対前年比</t>
  </si>
  <si>
    <t>金融・保険業</t>
  </si>
  <si>
    <t>種　　別</t>
  </si>
  <si>
    <t>不動産業</t>
  </si>
  <si>
    <t>飲食店・宿泊業</t>
  </si>
  <si>
    <t>（内、宿泊業）</t>
  </si>
  <si>
    <t>療　　　養</t>
  </si>
  <si>
    <t>医療・福祉</t>
  </si>
  <si>
    <t>教育・学習支援業</t>
  </si>
  <si>
    <t>休　　　業</t>
  </si>
  <si>
    <t>複合サービス事業</t>
  </si>
  <si>
    <t>サ  ー  ビ  ス  業</t>
  </si>
  <si>
    <t>公              務</t>
  </si>
  <si>
    <t>分類不能</t>
  </si>
  <si>
    <t>資料　石川労働局「業務概要」</t>
  </si>
  <si>
    <t>（単位：人、千円）</t>
  </si>
  <si>
    <t>雇用保険料　　　収納済額</t>
  </si>
  <si>
    <t>離職票　　　提出件数</t>
  </si>
  <si>
    <t>受給資格決定件数</t>
  </si>
  <si>
    <t>求　　　　職　　　　者　　　　給　　　　付</t>
  </si>
  <si>
    <t>短期特例求職者　　　　　給　付　金　額</t>
  </si>
  <si>
    <t>受給者実人員</t>
  </si>
  <si>
    <t>注　　四捨五入の関係で計が合わない場合がある。</t>
  </si>
  <si>
    <t>注　　受給者実人員は月平均人数で延長分等を含まない。</t>
  </si>
  <si>
    <t>-</t>
  </si>
  <si>
    <t>１４０　　介　　　　　護　　　　　保　　　　　険</t>
  </si>
  <si>
    <t>１４０　　介　　　　　護　　　　　保　　　　　険（つづき）</t>
  </si>
  <si>
    <t>（単位：人、千円）</t>
  </si>
  <si>
    <t>第　1　号　被保険者月額保険料基準額（円）</t>
  </si>
  <si>
    <t>保　険　給　付　額</t>
  </si>
  <si>
    <t>居　宅　サ　ー　ビ　ス　事　業　所　数</t>
  </si>
  <si>
    <t>介 護 保 険 施 設 数</t>
  </si>
  <si>
    <t>介護老人福祉　　　　　施　設</t>
  </si>
  <si>
    <t>介護老人保健　　　　　施　設</t>
  </si>
  <si>
    <t>介護療養型医療施設</t>
  </si>
  <si>
    <t>計</t>
  </si>
  <si>
    <t>男</t>
  </si>
  <si>
    <t>女</t>
  </si>
  <si>
    <t>居宅介護（支援）</t>
  </si>
  <si>
    <t>施設介護</t>
  </si>
  <si>
    <t>居宅介護　　　（支援）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</si>
  <si>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</si>
  <si>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</si>
  <si>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</si>
  <si>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</si>
  <si>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</si>
  <si>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</si>
  <si>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</si>
  <si>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</si>
  <si>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-</t>
  </si>
  <si>
    <t>白山市</t>
  </si>
  <si>
    <t>能美市</t>
  </si>
  <si>
    <t>江沼郡</t>
  </si>
  <si>
    <t>山中町</t>
  </si>
  <si>
    <t>能美郡</t>
  </si>
  <si>
    <t>川北町</t>
  </si>
  <si>
    <t>石川郡</t>
  </si>
  <si>
    <t>野々市町</t>
  </si>
  <si>
    <t>美川町</t>
  </si>
  <si>
    <t>鶴来町</t>
  </si>
  <si>
    <t>河北郡</t>
  </si>
  <si>
    <t>津幡町</t>
  </si>
  <si>
    <t>河内村</t>
  </si>
  <si>
    <t>内灘町</t>
  </si>
  <si>
    <t>吉野谷村</t>
  </si>
  <si>
    <t>鳥越村</t>
  </si>
  <si>
    <t>羽咋郡</t>
  </si>
  <si>
    <t>尾口村</t>
  </si>
  <si>
    <t>富来町</t>
  </si>
  <si>
    <t>白峰村</t>
  </si>
  <si>
    <t>志賀町</t>
  </si>
  <si>
    <t>宝達志水町</t>
  </si>
  <si>
    <t>鹿島郡</t>
  </si>
  <si>
    <t>中能登町</t>
  </si>
  <si>
    <t>鳳至郡</t>
  </si>
  <si>
    <t>穴水町</t>
  </si>
  <si>
    <t>志雄町</t>
  </si>
  <si>
    <t>門前町</t>
  </si>
  <si>
    <t>能登町</t>
  </si>
  <si>
    <t>押水町</t>
  </si>
  <si>
    <t>宝達志水町</t>
  </si>
  <si>
    <t>田鶴浜町</t>
  </si>
  <si>
    <t>資料　石川県長寿社会課</t>
  </si>
  <si>
    <t>中島町</t>
  </si>
  <si>
    <t>能登島町</t>
  </si>
  <si>
    <t>鳳珠郡</t>
  </si>
  <si>
    <t>能都町</t>
  </si>
  <si>
    <t>柳田村</t>
  </si>
  <si>
    <t>内浦町</t>
  </si>
  <si>
    <t>能登町</t>
  </si>
  <si>
    <t>合　　　計</t>
  </si>
  <si>
    <t>歯　　　科</t>
  </si>
  <si>
    <t>調　　　剤</t>
  </si>
  <si>
    <t>そ　　の　　他　　　　　　　　　（施設療養を含む）</t>
  </si>
  <si>
    <t>保育児童定員</t>
  </si>
  <si>
    <t>人</t>
  </si>
  <si>
    <t>（単位：人、千円）</t>
  </si>
  <si>
    <t>保護人員</t>
  </si>
  <si>
    <t>介護扶助</t>
  </si>
  <si>
    <t>保護施設事務費及び委託事務費</t>
  </si>
  <si>
    <t>資料　石川県厚生政策課「生活保護の概況」</t>
  </si>
  <si>
    <t>施　　　　　設　　　　　名</t>
  </si>
  <si>
    <t>施設数</t>
  </si>
  <si>
    <t>入所(通所・　　　　　　　利用）定員</t>
  </si>
  <si>
    <t>(通所・利用）定員</t>
  </si>
  <si>
    <t>入所定員</t>
  </si>
  <si>
    <t>知的障害者福祉施設</t>
  </si>
  <si>
    <t>知的障害者更生施設</t>
  </si>
  <si>
    <t>知的障害者授産施設</t>
  </si>
  <si>
    <t>知的障害者通勤寮</t>
  </si>
  <si>
    <t>児童自立支援施設</t>
  </si>
  <si>
    <t>知的障害者福祉ホーム</t>
  </si>
  <si>
    <t>児童養護施設</t>
  </si>
  <si>
    <t>知的障害者小規模通所授産施設</t>
  </si>
  <si>
    <t>精神障害者社会復帰施設</t>
  </si>
  <si>
    <t>知的障害児施設</t>
  </si>
  <si>
    <t>精神障害者生活訓練施設</t>
  </si>
  <si>
    <t>知的障害児通園施設</t>
  </si>
  <si>
    <t>精神障害者福祉ホーム</t>
  </si>
  <si>
    <t>精神障害者入所授産施設</t>
  </si>
  <si>
    <t>母子生活支援施設</t>
  </si>
  <si>
    <t>35世帯</t>
  </si>
  <si>
    <t>精神障害者通所授産施設</t>
  </si>
  <si>
    <t>含めない</t>
  </si>
  <si>
    <t>精神障害者小規模通所授産施設</t>
  </si>
  <si>
    <t>重症心身障害児施設</t>
  </si>
  <si>
    <t>精神障害者福祉工場</t>
  </si>
  <si>
    <t>進行性筋萎縮症児施設</t>
  </si>
  <si>
    <t>精神障害者生活支援センター</t>
  </si>
  <si>
    <t>児童厚生施設</t>
  </si>
  <si>
    <t xml:space="preserve">身体障害者更生援護施設 </t>
  </si>
  <si>
    <t>特別養護老人ホーム</t>
  </si>
  <si>
    <t>身体障害者療護施設</t>
  </si>
  <si>
    <t>養護老人ホーム</t>
  </si>
  <si>
    <t>軽費老人ホーム</t>
  </si>
  <si>
    <t>身体障害者福祉ホーム</t>
  </si>
  <si>
    <t>身体障害者授産施設</t>
  </si>
  <si>
    <t>身体障害者通所授産施設</t>
  </si>
  <si>
    <t>身体障害者福祉工場</t>
  </si>
  <si>
    <t>身体障害者福祉センターB型</t>
  </si>
  <si>
    <t>視覚障害者情報提供施設</t>
  </si>
  <si>
    <t>点字出版施設</t>
  </si>
  <si>
    <t>聴覚障害者情報提供施設</t>
  </si>
  <si>
    <t>母子福祉施設</t>
  </si>
  <si>
    <t>母子福祉センター</t>
  </si>
  <si>
    <t>資料　石川県厚生政策課、長寿社会課、子ども政策課、障害保健福祉課、男女共同参画課</t>
  </si>
  <si>
    <t>計</t>
  </si>
  <si>
    <t>生活環境</t>
  </si>
  <si>
    <t>内　　　　　容　　　　　別　　　　　相　　　　　談　　　　　　支　　　　援　　　　　件　　　　　数</t>
  </si>
  <si>
    <t>在宅福祉</t>
  </si>
  <si>
    <t>介護保険</t>
  </si>
  <si>
    <t>子どもの地域生活</t>
  </si>
  <si>
    <t>年金･保険</t>
  </si>
  <si>
    <t>家族関係</t>
  </si>
  <si>
    <t>かほく市</t>
  </si>
  <si>
    <t>白山市</t>
  </si>
  <si>
    <t>能美市</t>
  </si>
  <si>
    <t>中能登町</t>
  </si>
  <si>
    <t>能登町</t>
  </si>
  <si>
    <t>資料　石川県厚生政策課</t>
  </si>
  <si>
    <t>232 社会保障</t>
  </si>
  <si>
    <t>社会保障 233</t>
  </si>
  <si>
    <t>234 社会保障</t>
  </si>
  <si>
    <t>社会保障 235</t>
  </si>
  <si>
    <t>238 社会保障</t>
  </si>
  <si>
    <t>社会保障 239</t>
  </si>
  <si>
    <t>２０　　　社　  　会  　　保　  　障</t>
  </si>
  <si>
    <t>１３４　　国　民　健　康　保　険</t>
  </si>
  <si>
    <t>区　　　　　　分</t>
  </si>
  <si>
    <t>１３４　　国　民　健　康　保　険（つづき）</t>
  </si>
  <si>
    <t>（単位：金額  千円）</t>
  </si>
  <si>
    <t>項　　　　　　目</t>
  </si>
  <si>
    <t>件数</t>
  </si>
  <si>
    <t>金額</t>
  </si>
  <si>
    <t>入院給付</t>
  </si>
  <si>
    <t>入院外給付</t>
  </si>
  <si>
    <t>歯科給付</t>
  </si>
  <si>
    <t>薬剤の給付</t>
  </si>
  <si>
    <t>件数</t>
  </si>
  <si>
    <t>金額</t>
  </si>
  <si>
    <t>件数</t>
  </si>
  <si>
    <t>金額</t>
  </si>
  <si>
    <t>食事療養費</t>
  </si>
  <si>
    <t>件数</t>
  </si>
  <si>
    <t>金額</t>
  </si>
  <si>
    <t>件数</t>
  </si>
  <si>
    <t>金額</t>
  </si>
  <si>
    <t>高額療養費</t>
  </si>
  <si>
    <t>件数</t>
  </si>
  <si>
    <t>金額</t>
  </si>
  <si>
    <t>葬祭給付</t>
  </si>
  <si>
    <t>件数</t>
  </si>
  <si>
    <t>金額</t>
  </si>
  <si>
    <t>その他　　　　（任意給付）</t>
  </si>
  <si>
    <t>入院</t>
  </si>
  <si>
    <t>入院外</t>
  </si>
  <si>
    <t>歯科</t>
  </si>
  <si>
    <t>242 社会保障</t>
  </si>
  <si>
    <t>社会保障 243</t>
  </si>
  <si>
    <t>市　町　別</t>
  </si>
  <si>
    <t>240 社会保障</t>
  </si>
  <si>
    <t>社会保障 241</t>
  </si>
  <si>
    <t>（単位：百万円）</t>
  </si>
  <si>
    <t>医　　　　　　　　　　科</t>
  </si>
  <si>
    <t>項　　　　　　目</t>
  </si>
  <si>
    <t>項　目</t>
  </si>
  <si>
    <t>12/4</t>
  </si>
  <si>
    <t>13/1</t>
  </si>
  <si>
    <t>延人員</t>
  </si>
  <si>
    <t>合計</t>
  </si>
  <si>
    <t>総  額</t>
  </si>
  <si>
    <t>生活扶助</t>
  </si>
  <si>
    <t>かほく市</t>
  </si>
  <si>
    <t>保 護 費</t>
  </si>
  <si>
    <t>保 護 費</t>
  </si>
  <si>
    <t>住宅扶助</t>
  </si>
  <si>
    <t>住宅扶助</t>
  </si>
  <si>
    <t>保 護 費</t>
  </si>
  <si>
    <t>教育扶助</t>
  </si>
  <si>
    <t>保 護 費</t>
  </si>
  <si>
    <t>医療扶助</t>
  </si>
  <si>
    <t>出産扶助</t>
  </si>
  <si>
    <t>生業扶助</t>
  </si>
  <si>
    <t>葬祭扶助</t>
  </si>
  <si>
    <t>施　　　　設　　　　名</t>
  </si>
  <si>
    <t>施設数計　</t>
  </si>
  <si>
    <t>16,825(1,398)</t>
  </si>
  <si>
    <t>生活保護施設</t>
  </si>
  <si>
    <t>885(120)</t>
  </si>
  <si>
    <t>救護施設</t>
  </si>
  <si>
    <t>280(870)</t>
  </si>
  <si>
    <t>児童福祉施設</t>
  </si>
  <si>
    <t>資料　石川県子ども政策課</t>
  </si>
  <si>
    <t>乳児院</t>
  </si>
  <si>
    <t>助産施設</t>
  </si>
  <si>
    <t>肢体不自由児施設</t>
  </si>
  <si>
    <t>50(50)</t>
  </si>
  <si>
    <t>老人福祉施設</t>
  </si>
  <si>
    <t>437(29)</t>
  </si>
  <si>
    <t>身体障害者更生施設</t>
  </si>
  <si>
    <t>ケアハウス</t>
  </si>
  <si>
    <t>150(37)</t>
  </si>
  <si>
    <t>デイサービスセンター</t>
  </si>
  <si>
    <t>老人福祉　　　　　　センター</t>
  </si>
  <si>
    <t>老人憩の家</t>
  </si>
  <si>
    <t>売春防止法関係</t>
  </si>
  <si>
    <t>婦人保護施設</t>
  </si>
  <si>
    <t>要 介 護　　　(要支援)　　　認定者数</t>
  </si>
  <si>
    <t>介護サービス　　　　　　　　受 給 者 数</t>
  </si>
  <si>
    <t>*</t>
  </si>
  <si>
    <t>かほく市</t>
  </si>
  <si>
    <t>236 社会保障</t>
  </si>
  <si>
    <t>社会保障 237</t>
  </si>
  <si>
    <t>１３８　　　雇　 　　 　用  　　　　保　 　　 　険</t>
  </si>
  <si>
    <t>労働者数</t>
  </si>
  <si>
    <t>遺   族</t>
  </si>
  <si>
    <t>葬   祭</t>
  </si>
  <si>
    <t>資料　石川労働局「業務概要」</t>
  </si>
  <si>
    <t>項　　　　目</t>
  </si>
  <si>
    <t>業 務 災 害</t>
  </si>
  <si>
    <t>通 勤 災 害</t>
  </si>
  <si>
    <t>窯業・土石製品</t>
  </si>
  <si>
    <t>非鉄金属</t>
  </si>
  <si>
    <t>金属製品</t>
  </si>
  <si>
    <t>１３９　　労　働　者　災　害　補　償　保　険（つづき）</t>
  </si>
  <si>
    <t>卸 売  ・ 小 売 業</t>
  </si>
  <si>
    <t>合 　　計</t>
  </si>
  <si>
    <t>１３８　　　雇　 　　 用  　　　保　 　　 険（つづき）</t>
  </si>
  <si>
    <t>年　　度</t>
  </si>
  <si>
    <t xml:space="preserve">就 職 促 進　　　　給 付 金 額 </t>
  </si>
  <si>
    <t xml:space="preserve">基　本　手　当 </t>
  </si>
  <si>
    <t>資料　石川労働局「業務概要」</t>
  </si>
  <si>
    <t>１３７　　国　　民　　年　　金</t>
  </si>
  <si>
    <t>区　　　　　　　　分</t>
  </si>
  <si>
    <t>区　　　　　　分</t>
  </si>
  <si>
    <t>被  保  険  者  数（人）</t>
  </si>
  <si>
    <t>１３７　　国　民　年　金（つづき）</t>
  </si>
  <si>
    <t>項　　　　　　　　目</t>
  </si>
  <si>
    <t>項　　　　　　目</t>
  </si>
  <si>
    <t>総　　　　　数</t>
  </si>
  <si>
    <t>金　　　額</t>
  </si>
  <si>
    <t>老　齢　年　金</t>
  </si>
  <si>
    <t>通算老齢年金</t>
  </si>
  <si>
    <t>金　　　額</t>
  </si>
  <si>
    <t>障　害　年　金</t>
  </si>
  <si>
    <t>遺　族　年　金</t>
  </si>
  <si>
    <t>金　　　額</t>
  </si>
  <si>
    <t>金　　　額</t>
  </si>
  <si>
    <t>障害給付</t>
  </si>
  <si>
    <t>金　　　額</t>
  </si>
  <si>
    <t>１３６　　船　　員　　保　　険</t>
  </si>
  <si>
    <t>項　　　　　　　　目</t>
  </si>
  <si>
    <t>適用状況</t>
  </si>
  <si>
    <t>総計</t>
  </si>
  <si>
    <t>件　　　数</t>
  </si>
  <si>
    <t>船　　　舶　　　数（隻）</t>
  </si>
  <si>
    <t xml:space="preserve">被  保  険  者  数（人） </t>
  </si>
  <si>
    <t>疾病給付</t>
  </si>
  <si>
    <t>件　　　数</t>
  </si>
  <si>
    <t>平  均  標  準　　　　　　報酬月額（円）</t>
  </si>
  <si>
    <t>失業給付</t>
  </si>
  <si>
    <t>保 険 料 収 納 済 額 （千円）</t>
  </si>
  <si>
    <t>年金給付</t>
  </si>
  <si>
    <t>件　　　数</t>
  </si>
  <si>
    <r>
      <t>(単位</t>
    </r>
    <r>
      <rPr>
        <sz val="12"/>
        <rFont val="ＭＳ 明朝"/>
        <family val="1"/>
      </rPr>
      <t>:所)</t>
    </r>
  </si>
  <si>
    <t>内訳については､単位未満切り下げの関係から合計と一致していない</t>
  </si>
  <si>
    <t>療養</t>
  </si>
  <si>
    <t>休業</t>
  </si>
  <si>
    <t>-</t>
  </si>
  <si>
    <t>資料　石川労働局「業務概要」</t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</si>
  <si>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年度</t>
    </r>
  </si>
  <si>
    <r>
      <t>1</t>
    </r>
    <r>
      <rPr>
        <sz val="12"/>
        <rFont val="ＭＳ 明朝"/>
        <family val="1"/>
      </rPr>
      <t xml:space="preserve">4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</si>
  <si>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1</t>
    </r>
    <r>
      <rPr>
        <sz val="12"/>
        <rFont val="ＭＳ 明朝"/>
        <family val="1"/>
      </rPr>
      <t xml:space="preserve">5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</si>
  <si>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1</t>
    </r>
    <r>
      <rPr>
        <sz val="12"/>
        <rFont val="ＭＳ 明朝"/>
        <family val="1"/>
      </rPr>
      <t xml:space="preserve">7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</si>
  <si>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1</t>
    </r>
    <r>
      <rPr>
        <sz val="12"/>
        <rFont val="ＭＳ 明朝"/>
        <family val="1"/>
      </rPr>
      <t xml:space="preserve">6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</si>
  <si>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　適  　用　  状　  況</t>
    </r>
  </si>
  <si>
    <r>
      <t xml:space="preserve"> 事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業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所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</si>
  <si>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年度</t>
    </r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</si>
  <si>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　給 　 付 　 状 　 況</t>
    </r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</si>
  <si>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受給権者数及び金額には支給停止者分を含む。</t>
    </r>
  </si>
  <si>
    <r>
      <t xml:space="preserve"> </t>
    </r>
    <r>
      <rPr>
        <sz val="12"/>
        <rFont val="ＭＳ 明朝"/>
        <family val="1"/>
      </rPr>
      <t xml:space="preserve">  2</t>
    </r>
    <r>
      <rPr>
        <sz val="12"/>
        <rFont val="ＭＳ 明朝"/>
        <family val="1"/>
      </rPr>
      <t>　通算老齢年金（退職）には特例老齢年金を、通算遺族年金には特例遺族年金を含む。</t>
    </r>
  </si>
  <si>
    <t xml:space="preserve"> </t>
  </si>
  <si>
    <r>
      <t>1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 xml:space="preserve"> 年 度</t>
    </r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</si>
  <si>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船舶数は10月末日現在</t>
    </r>
  </si>
  <si>
    <r>
      <t xml:space="preserve"> </t>
    </r>
    <r>
      <rPr>
        <sz val="12"/>
        <rFont val="ＭＳ 明朝"/>
        <family val="1"/>
      </rPr>
      <t xml:space="preserve">  2</t>
    </r>
    <r>
      <rPr>
        <sz val="12"/>
        <rFont val="ＭＳ 明朝"/>
        <family val="1"/>
      </rPr>
      <t>　被保険者数は普通保険の年度平均人数である。</t>
    </r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</si>
  <si>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　適　　用　　状　　況</t>
    </r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</si>
  <si>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　給　　付　　状　　況</t>
    </r>
  </si>
  <si>
    <t>4  人　  　　以　下</t>
  </si>
  <si>
    <t>5 ～</t>
  </si>
  <si>
    <r>
      <t>3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 xml:space="preserve"> ～</t>
    </r>
  </si>
  <si>
    <r>
      <t>1</t>
    </r>
    <r>
      <rPr>
        <sz val="12"/>
        <rFont val="ＭＳ 明朝"/>
        <family val="1"/>
      </rPr>
      <t xml:space="preserve">00 </t>
    </r>
    <r>
      <rPr>
        <sz val="12"/>
        <rFont val="ＭＳ 明朝"/>
        <family val="1"/>
      </rPr>
      <t>～</t>
    </r>
  </si>
  <si>
    <r>
      <t>5</t>
    </r>
    <r>
      <rPr>
        <sz val="12"/>
        <rFont val="ＭＳ 明朝"/>
        <family val="1"/>
      </rPr>
      <t xml:space="preserve">00 </t>
    </r>
    <r>
      <rPr>
        <sz val="12"/>
        <rFont val="ＭＳ 明朝"/>
        <family val="1"/>
      </rPr>
      <t>人　　　　　以    上</t>
    </r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</si>
  <si>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年度</t>
    </r>
  </si>
  <si>
    <r>
      <t xml:space="preserve">１日当
た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り
療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養
補償費</t>
    </r>
  </si>
  <si>
    <r>
      <t xml:space="preserve">１日当
た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り
休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業
補償費</t>
    </r>
  </si>
  <si>
    <r>
      <t>1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当</t>
    </r>
    <r>
      <rPr>
        <sz val="12"/>
        <rFont val="ＭＳ 明朝"/>
        <family val="1"/>
      </rPr>
      <t>た</t>
    </r>
    <r>
      <rPr>
        <sz val="12"/>
        <rFont val="ＭＳ 明朝"/>
        <family val="1"/>
      </rPr>
      <t>り</t>
    </r>
    <r>
      <rPr>
        <sz val="12"/>
        <rFont val="ＭＳ 明朝"/>
        <family val="1"/>
      </rPr>
      <t>遺</t>
    </r>
    <r>
      <rPr>
        <sz val="12"/>
        <rFont val="ＭＳ 明朝"/>
        <family val="1"/>
      </rPr>
      <t>族               補償費及び葬祭料</t>
    </r>
  </si>
  <si>
    <r>
      <t>1</t>
    </r>
    <r>
      <rPr>
        <sz val="12"/>
        <rFont val="ＭＳ 明朝"/>
        <family val="1"/>
      </rPr>
      <t xml:space="preserve">4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</si>
  <si>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1</t>
    </r>
    <r>
      <rPr>
        <sz val="12"/>
        <rFont val="ＭＳ 明朝"/>
        <family val="1"/>
      </rPr>
      <t xml:space="preserve">5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</si>
  <si>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1</t>
    </r>
    <r>
      <rPr>
        <sz val="12"/>
        <rFont val="ＭＳ 明朝"/>
        <family val="1"/>
      </rPr>
      <t xml:space="preserve">6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</si>
  <si>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1</t>
    </r>
    <r>
      <rPr>
        <sz val="12"/>
        <rFont val="ＭＳ 明朝"/>
        <family val="1"/>
      </rPr>
      <t xml:space="preserve">7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</si>
  <si>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年度</t>
    </r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</si>
  <si>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介護サービス事業所・施設数については、事業所・施設の所在地により区分。又、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事業所・施設が複数の介護サービスを提供している場合、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</si>
  <si>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そのサービス種類ごとに集計したもの。</t>
    </r>
  </si>
  <si>
    <t>１４１　　老　人　保　健　医　療　給　付　状　況</t>
  </si>
  <si>
    <t>1４２   生　活　保　護　状　況</t>
  </si>
  <si>
    <r>
      <t xml:space="preserve">平成 </t>
    </r>
    <r>
      <rPr>
        <sz val="12"/>
        <rFont val="ＭＳ 明朝"/>
        <family val="1"/>
      </rPr>
      <t xml:space="preserve">13 </t>
    </r>
    <r>
      <rPr>
        <sz val="12"/>
        <rFont val="ＭＳ 明朝"/>
        <family val="1"/>
      </rPr>
      <t>年度</t>
    </r>
  </si>
  <si>
    <t>１４３　　福祉施設数及び定員数（平成18年4月1日現在）</t>
  </si>
  <si>
    <t>入所(通所・
利用）定員</t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</si>
  <si>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（　）は通所・利用定員で外数。</t>
    </r>
  </si>
  <si>
    <r>
      <t xml:space="preserve"> </t>
    </r>
    <r>
      <rPr>
        <sz val="12"/>
        <rFont val="ＭＳ 明朝"/>
        <family val="1"/>
      </rPr>
      <t xml:space="preserve">  2</t>
    </r>
    <r>
      <rPr>
        <sz val="12"/>
        <rFont val="ＭＳ 明朝"/>
        <family val="1"/>
      </rPr>
      <t>　母子生活支援施設の定員は世帯数のため計には含めていない。</t>
    </r>
  </si>
  <si>
    <t>１４４　　市　町　別　保　育　状　況（各年4月1日現在）</t>
  </si>
  <si>
    <t>年度及び　　　　市 町 別</t>
  </si>
  <si>
    <r>
      <t xml:space="preserve">総 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口（人）</t>
    </r>
  </si>
  <si>
    <r>
      <t>被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保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（人）</t>
    </r>
  </si>
  <si>
    <r>
      <t xml:space="preserve">加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入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 xml:space="preserve">  率（％）</t>
    </r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</si>
  <si>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給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付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　状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況</t>
    </r>
  </si>
  <si>
    <r>
      <t>(</t>
    </r>
    <r>
      <rPr>
        <sz val="12"/>
        <rFont val="ＭＳ 明朝"/>
        <family val="1"/>
      </rPr>
      <t xml:space="preserve">1) </t>
    </r>
    <r>
      <rPr>
        <sz val="12"/>
        <rFont val="ＭＳ 明朝"/>
        <family val="1"/>
      </rPr>
      <t xml:space="preserve">　適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　用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　状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況</t>
    </r>
  </si>
  <si>
    <t>総数</t>
  </si>
  <si>
    <t>件数</t>
  </si>
  <si>
    <t>金額</t>
  </si>
  <si>
    <r>
      <t>5</t>
    </r>
    <r>
      <rPr>
        <sz val="12"/>
        <rFont val="ＭＳ 明朝"/>
        <family val="1"/>
      </rPr>
      <t xml:space="preserve">00 </t>
    </r>
    <r>
      <rPr>
        <sz val="12"/>
        <rFont val="ＭＳ 明朝"/>
        <family val="1"/>
      </rPr>
      <t xml:space="preserve">人　　　　　以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上</t>
    </r>
  </si>
  <si>
    <r>
      <t>4  人　  　　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下</t>
    </r>
  </si>
  <si>
    <t>高年齢求職者
給 付 金 額</t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</si>
  <si>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保　険　料　収　入　及　び　給　付</t>
    </r>
  </si>
  <si>
    <r>
      <t xml:space="preserve">1 </t>
    </r>
    <r>
      <rPr>
        <sz val="12"/>
        <rFont val="ＭＳ 明朝"/>
        <family val="1"/>
      </rPr>
      <t>件当た
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障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害
補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費</t>
    </r>
  </si>
  <si>
    <r>
      <t>(3)</t>
    </r>
    <r>
      <rPr>
        <sz val="12"/>
        <rFont val="ＭＳ 明朝"/>
        <family val="1"/>
      </rPr>
      <t>　労働基準監督署別給付支払状況（平成</t>
    </r>
    <r>
      <rPr>
        <sz val="12"/>
        <rFont val="ＭＳ 明朝"/>
        <family val="1"/>
      </rPr>
      <t>17</t>
    </r>
    <r>
      <rPr>
        <sz val="12"/>
        <rFont val="ＭＳ 明朝"/>
        <family val="1"/>
      </rPr>
      <t>年度）</t>
    </r>
  </si>
  <si>
    <r>
      <t>(2)</t>
    </r>
    <r>
      <rPr>
        <sz val="12"/>
        <rFont val="ＭＳ 明朝"/>
        <family val="1"/>
      </rPr>
      <t>　　給　　　　付　　　　状　　　　況</t>
    </r>
  </si>
  <si>
    <t>平成16年度</t>
  </si>
  <si>
    <r>
      <t xml:space="preserve"> </t>
    </r>
    <r>
      <rPr>
        <sz val="12"/>
        <rFont val="ＭＳ 明朝"/>
        <family val="1"/>
      </rPr>
      <t xml:space="preserve">  3</t>
    </r>
    <r>
      <rPr>
        <sz val="12"/>
        <rFont val="ＭＳ 明朝"/>
        <family val="1"/>
      </rPr>
      <t>　介護サービス受給者数は各年度累計</t>
    </r>
  </si>
  <si>
    <r>
      <t xml:space="preserve"> </t>
    </r>
    <r>
      <rPr>
        <sz val="12"/>
        <rFont val="ＭＳ 明朝"/>
        <family val="1"/>
      </rPr>
      <t xml:space="preserve">  5</t>
    </r>
    <r>
      <rPr>
        <sz val="12"/>
        <rFont val="ＭＳ 明朝"/>
        <family val="1"/>
      </rPr>
      <t>　要介護（要支援）認定者数、介護サービス受給者数、保険給付額は、介護保険事業状況報告年報による。</t>
    </r>
  </si>
  <si>
    <r>
      <t>　　　ただし、1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年度分については暫定値であり、今後変更がありうる。</t>
    </r>
  </si>
  <si>
    <r>
      <t xml:space="preserve"> </t>
    </r>
    <r>
      <rPr>
        <sz val="12"/>
        <rFont val="ＭＳ 明朝"/>
        <family val="1"/>
      </rPr>
      <t xml:space="preserve">  4</t>
    </r>
    <r>
      <rPr>
        <sz val="12"/>
        <rFont val="ＭＳ 明朝"/>
        <family val="1"/>
      </rPr>
      <t>　保険給付額は、各年度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月から翌年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月までの各月において支払審査を行った金額</t>
    </r>
  </si>
  <si>
    <r>
      <t xml:space="preserve"> </t>
    </r>
    <r>
      <rPr>
        <sz val="12"/>
        <rFont val="ＭＳ 明朝"/>
        <family val="1"/>
      </rPr>
      <t xml:space="preserve">  2</t>
    </r>
    <r>
      <rPr>
        <sz val="12"/>
        <rFont val="ＭＳ 明朝"/>
        <family val="1"/>
      </rPr>
      <t>　要介護（要支援）認定者数は各翌年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月31日現在。</t>
    </r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</si>
  <si>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人口は市町村老人福祉主管課調による(各翌年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日現在の住民基本台帳による)。　</t>
    </r>
  </si>
  <si>
    <r>
      <t xml:space="preserve"> </t>
    </r>
    <r>
      <rPr>
        <sz val="12"/>
        <rFont val="ＭＳ 明朝"/>
        <family val="1"/>
      </rPr>
      <t xml:space="preserve">  7</t>
    </r>
    <r>
      <rPr>
        <sz val="12"/>
        <rFont val="ＭＳ 明朝"/>
        <family val="1"/>
      </rPr>
      <t>　月額保険料の県計欄は加重平均額、郡計欄は該当市町村を単純に平均したものである。</t>
    </r>
  </si>
  <si>
    <r>
      <t xml:space="preserve"> </t>
    </r>
    <r>
      <rPr>
        <sz val="12"/>
        <rFont val="ＭＳ 明朝"/>
        <family val="1"/>
      </rPr>
      <t xml:space="preserve">  6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16</t>
    </r>
    <r>
      <rPr>
        <sz val="12"/>
        <rFont val="ＭＳ 明朝"/>
        <family val="1"/>
      </rPr>
      <t>年度及び</t>
    </r>
    <r>
      <rPr>
        <sz val="12"/>
        <rFont val="ＭＳ 明朝"/>
        <family val="1"/>
      </rPr>
      <t>17</t>
    </r>
    <r>
      <rPr>
        <sz val="12"/>
        <rFont val="ＭＳ 明朝"/>
        <family val="1"/>
      </rPr>
      <t>年度中に合併した市町村の月額保険料については、旧市町村単位（*）で合併前の保険料を引き続き賦課している。</t>
    </r>
  </si>
  <si>
    <t>居宅　　　療養
管理
指導</t>
  </si>
  <si>
    <t>短期　　　　　入所　　　　　生活
介護</t>
  </si>
  <si>
    <t>短期　　　　　入所　　　　　療養
介護</t>
  </si>
  <si>
    <t>痴呆対
応型共
同生活
介　護</t>
  </si>
  <si>
    <t>特定施
設入所
者生活
介　護</t>
  </si>
  <si>
    <t>福祉用
具貸与</t>
  </si>
  <si>
    <t>居宅
介護
支援
事業　　　　　所数</t>
  </si>
  <si>
    <r>
      <t xml:space="preserve"> </t>
    </r>
    <r>
      <rPr>
        <sz val="12"/>
        <rFont val="ＭＳ 明朝"/>
        <family val="1"/>
      </rPr>
      <t xml:space="preserve">  2  </t>
    </r>
    <r>
      <rPr>
        <sz val="12"/>
        <rFont val="ＭＳ 明朝"/>
        <family val="1"/>
      </rPr>
      <t>介護サービス事業所・施設数は平成</t>
    </r>
    <r>
      <rPr>
        <sz val="12"/>
        <rFont val="ＭＳ 明朝"/>
        <family val="1"/>
      </rPr>
      <t>17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日現在で、市町が認める基準該当居宅サービスを行う事業所を含む。</t>
    </r>
  </si>
  <si>
    <t>年　  　度</t>
  </si>
  <si>
    <t>入　　　院</t>
  </si>
  <si>
    <t>入　院　外</t>
  </si>
  <si>
    <t>件　数</t>
  </si>
  <si>
    <t>金　額</t>
  </si>
  <si>
    <t>平成 13 年 度</t>
  </si>
  <si>
    <t>保 護 費</t>
  </si>
  <si>
    <t>医療扶助</t>
  </si>
  <si>
    <t>出産扶助</t>
  </si>
  <si>
    <t>生業扶助</t>
  </si>
  <si>
    <t>葬祭扶助</t>
  </si>
  <si>
    <t>注　　人員については月平均、金額については年額である。</t>
  </si>
  <si>
    <t xml:space="preserve">      場合がある｡</t>
  </si>
  <si>
    <t>Ａ　　型</t>
  </si>
  <si>
    <t>Ｂ　　型</t>
  </si>
  <si>
    <t>特 Ａ 型</t>
  </si>
  <si>
    <t>１４５　　市 町 別 民 生 委 員（児童委員） 活 動 状 況 （平成17年度）</t>
  </si>
  <si>
    <t>子育て ･
母子保健</t>
  </si>
  <si>
    <t>子どもの教育･
学 校 生 活</t>
  </si>
  <si>
    <t>(1)　 適　　 用　 　状 　　況</t>
  </si>
  <si>
    <t>区　　　　　　　分</t>
  </si>
  <si>
    <t>平成13年度</t>
  </si>
  <si>
    <t>14 年 度</t>
  </si>
  <si>
    <t>15 年 度</t>
  </si>
  <si>
    <t>16 年 度</t>
  </si>
  <si>
    <t>17 年 度</t>
  </si>
  <si>
    <t>(2) 　給　 　付　 　状　 　況</t>
  </si>
  <si>
    <t>項　　　　　　　目</t>
  </si>
  <si>
    <t>療養費</t>
  </si>
  <si>
    <t>高額療養費</t>
  </si>
  <si>
    <t>移送費</t>
  </si>
  <si>
    <t>傷病手当金</t>
  </si>
  <si>
    <t>出産手当金</t>
  </si>
  <si>
    <r>
      <t xml:space="preserve"> 事　　　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　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 所　 　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</si>
  <si>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 xml:space="preserve"> 被  　保　 険　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者　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（人）</t>
    </r>
  </si>
  <si>
    <t xml:space="preserve"> 平  均  標  準  報  酬  月  額（円）</t>
  </si>
  <si>
    <t>年　度　別　及　び
産　　　業　　　別</t>
  </si>
  <si>
    <r>
      <t>平　成　</t>
    </r>
    <r>
      <rPr>
        <sz val="12"/>
        <rFont val="ＭＳ 明朝"/>
        <family val="1"/>
      </rPr>
      <t>13　</t>
    </r>
    <r>
      <rPr>
        <sz val="12"/>
        <rFont val="ＭＳ 明朝"/>
        <family val="1"/>
      </rPr>
      <t>年　度</t>
    </r>
  </si>
  <si>
    <t>(1) 　市　町　村　別　給　付　状　況　等</t>
  </si>
  <si>
    <r>
      <t xml:space="preserve">年 度 及 び
市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</si>
  <si>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r>
      <t>保 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</si>
  <si>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保 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士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</si>
  <si>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入 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員</t>
    </r>
  </si>
  <si>
    <r>
      <t>平 成 13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 度</t>
    </r>
  </si>
  <si>
    <t>委 員 数
（人）</t>
  </si>
  <si>
    <t>日常的な
支    援</t>
  </si>
  <si>
    <t>そ の 他</t>
  </si>
  <si>
    <t>注　  委員数には主任児童委員を含む。</t>
  </si>
  <si>
    <t xml:space="preserve"> 資料　石川社会保険事務局「社会保険事業年報」</t>
  </si>
  <si>
    <t xml:space="preserve"> 総　　　　　　　        数 </t>
  </si>
  <si>
    <t>一般診療</t>
  </si>
  <si>
    <t>歯科診療</t>
  </si>
  <si>
    <t>薬剤</t>
  </si>
  <si>
    <r>
      <t xml:space="preserve">(1)  </t>
    </r>
    <r>
      <rPr>
        <sz val="12"/>
        <rFont val="ＭＳ 明朝"/>
        <family val="1"/>
      </rPr>
      <t>　産業別、規模別適用事業所数及び被保険者数</t>
    </r>
  </si>
  <si>
    <t>支給金額</t>
  </si>
  <si>
    <r>
      <t xml:space="preserve">保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険
給付金額</t>
    </r>
  </si>
  <si>
    <t>保 険 料
収納済額</t>
  </si>
  <si>
    <t>労災保険
加　　入　　　　　 
事業所数</t>
  </si>
  <si>
    <r>
      <t>(</t>
    </r>
    <r>
      <rPr>
        <sz val="12"/>
        <rFont val="ＭＳ 明朝"/>
        <family val="1"/>
      </rPr>
      <t xml:space="preserve">1) </t>
    </r>
    <r>
      <rPr>
        <sz val="12"/>
        <rFont val="ＭＳ 明朝"/>
        <family val="1"/>
      </rPr>
      <t>　事業成績及び各種補償費平均支給額</t>
    </r>
  </si>
  <si>
    <t>-</t>
  </si>
  <si>
    <t>-</t>
  </si>
  <si>
    <t>-</t>
  </si>
  <si>
    <t>-</t>
  </si>
  <si>
    <t>-</t>
  </si>
  <si>
    <t>-</t>
  </si>
  <si>
    <t>二次健診等給付</t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</si>
  <si>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　市町別介護サービス事業所・施設指定状況</t>
    </r>
  </si>
  <si>
    <t>合　計</t>
  </si>
  <si>
    <t>訪問
　　　　　介護</t>
  </si>
  <si>
    <t>訪問　　　入浴　　　介護</t>
  </si>
  <si>
    <t>訪問
　　　　　看護</t>
  </si>
  <si>
    <t>通所
　　　　介護</t>
  </si>
  <si>
    <t>通  所
リハビ
リテー
ション</t>
  </si>
  <si>
    <t>訪  問
リハビ
リテー
ション</t>
  </si>
  <si>
    <t>年 度 及 び
市 町 村 別</t>
  </si>
  <si>
    <t>65歳以上人口</t>
  </si>
  <si>
    <t>そ の 他</t>
  </si>
  <si>
    <r>
      <t>1</t>
    </r>
    <r>
      <rPr>
        <sz val="12"/>
        <rFont val="ＭＳ 明朝"/>
        <family val="1"/>
      </rPr>
      <t xml:space="preserve">7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</si>
  <si>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1</t>
    </r>
    <r>
      <rPr>
        <sz val="12"/>
        <rFont val="ＭＳ 明朝"/>
        <family val="1"/>
      </rPr>
      <t xml:space="preserve">4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</si>
  <si>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1</t>
    </r>
    <r>
      <rPr>
        <sz val="12"/>
        <rFont val="ＭＳ 明朝"/>
        <family val="1"/>
      </rPr>
      <t xml:space="preserve">5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</si>
  <si>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1</t>
    </r>
    <r>
      <rPr>
        <sz val="12"/>
        <rFont val="ＭＳ 明朝"/>
        <family val="1"/>
      </rPr>
      <t xml:space="preserve">6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</si>
  <si>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t>合　　　  計</t>
  </si>
  <si>
    <t>県　　　　　  計</t>
  </si>
  <si>
    <r>
      <t>健 康 ･</t>
    </r>
    <r>
      <rPr>
        <sz val="12"/>
        <rFont val="ＭＳ 明朝"/>
        <family val="1"/>
      </rPr>
      <t xml:space="preserve">
保健医療</t>
    </r>
  </si>
  <si>
    <t>生 活 費</t>
  </si>
  <si>
    <r>
      <t xml:space="preserve">仕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事</t>
    </r>
  </si>
  <si>
    <r>
      <t xml:space="preserve">住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居</t>
    </r>
  </si>
  <si>
    <t>-</t>
  </si>
  <si>
    <t>*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</si>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</sst>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"/>
    <numFmt numFmtId="179" formatCode="#,##0.00_);[Red]\(#,##0.00\)"/>
    <numFmt numFmtId="180" formatCode="#,##0_);[Red]\(#,##0\)"/>
    <numFmt numFmtId="181" formatCode="#,##0_ "/>
    <numFmt numFmtId="182" formatCode="\(#,##0\)"/>
    <numFmt numFmtId="183" formatCode="#,##0.00_ ;[Red]\-#,##0.00\ "/>
    <numFmt numFmtId="184" formatCode="#,##0_ ;[Red]\-#,##0\ "/>
    <numFmt numFmtId="185" formatCode="#,##0;[Red]#,##0"/>
    <numFmt numFmtId="186" formatCode="0.00_);[Red]\(0.00\)"/>
    <numFmt numFmtId="187" formatCode="0_);\(0\)"/>
    <numFmt numFmtId="188" formatCode="[$$-409]#,##0.00;[$$-409]#,##0.00"/>
    <numFmt numFmtId="189" formatCode="[$€-2]\ #,##0.00;[$€-2]\ #,##0.00"/>
  </numFmts>
  <fonts count="54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3" fillId="32" borderId="0" applyNumberFormat="0" applyBorder="0" applyAlignment="0" applyProtection="0"/>
  </cellStyleXfs>
  <cellXfs count="603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11" fillId="0" borderId="0" xfId="0" applyFont="1" applyFill="1" applyBorder="1" applyAlignment="1" applyProtection="1">
      <alignment horizontal="center" vertical="center"/>
      <protection/>
    </xf>
    <xf numFmtId="37" fontId="13" fillId="0" borderId="1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horizontal="right" vertical="top"/>
    </xf>
    <xf numFmtId="0" fontId="13" fillId="0" borderId="0" xfId="0" applyFont="1" applyFill="1" applyBorder="1" applyAlignment="1">
      <alignment horizontal="distributed" vertical="center"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1" xfId="0" applyFont="1" applyFill="1" applyBorder="1" applyAlignment="1" applyProtection="1">
      <alignment horizontal="distributed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centerContinuous" vertical="center"/>
      <protection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11" xfId="0" applyFont="1" applyFill="1" applyBorder="1" applyAlignment="1" quotePrefix="1">
      <alignment horizontal="center" vertical="center"/>
    </xf>
    <xf numFmtId="0" fontId="13" fillId="0" borderId="12" xfId="0" applyFont="1" applyFill="1" applyBorder="1" applyAlignment="1" applyProtection="1" quotePrefix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distributed" vertical="center"/>
    </xf>
    <xf numFmtId="0" fontId="13" fillId="0" borderId="13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>
      <alignment vertical="center"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14" xfId="0" applyNumberFormat="1" applyFont="1" applyFill="1" applyBorder="1" applyAlignment="1" applyProtection="1">
      <alignment horizontal="right" vertical="center"/>
      <protection/>
    </xf>
    <xf numFmtId="37" fontId="13" fillId="0" borderId="10" xfId="0" applyNumberFormat="1" applyFont="1" applyFill="1" applyBorder="1" applyAlignment="1" applyProtection="1">
      <alignment horizontal="right"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186" fontId="13" fillId="0" borderId="0" xfId="0" applyNumberFormat="1" applyFont="1" applyFill="1" applyBorder="1" applyAlignment="1" applyProtection="1">
      <alignment vertical="center"/>
      <protection/>
    </xf>
    <xf numFmtId="179" fontId="13" fillId="0" borderId="0" xfId="0" applyNumberFormat="1" applyFont="1" applyFill="1" applyBorder="1" applyAlignment="1" applyProtection="1">
      <alignment vertical="center"/>
      <protection/>
    </xf>
    <xf numFmtId="179" fontId="14" fillId="0" borderId="0" xfId="0" applyNumberFormat="1" applyFont="1" applyFill="1" applyBorder="1" applyAlignment="1" applyProtection="1">
      <alignment vertical="center"/>
      <protection/>
    </xf>
    <xf numFmtId="0" fontId="16" fillId="0" borderId="10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12" fillId="0" borderId="0" xfId="0" applyNumberFormat="1" applyFont="1" applyFill="1" applyBorder="1" applyAlignment="1">
      <alignment horizontal="right" vertical="center"/>
    </xf>
    <xf numFmtId="38" fontId="13" fillId="0" borderId="15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38" fontId="1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 shrinkToFit="1"/>
    </xf>
    <xf numFmtId="38" fontId="13" fillId="0" borderId="0" xfId="0" applyNumberFormat="1" applyFont="1" applyFill="1" applyBorder="1" applyAlignment="1">
      <alignment horizontal="right" vertical="center"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9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right" vertical="center"/>
    </xf>
    <xf numFmtId="0" fontId="14" fillId="0" borderId="15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>
      <alignment vertical="top"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 horizontal="distributed" vertical="center"/>
      <protection/>
    </xf>
    <xf numFmtId="0" fontId="12" fillId="0" borderId="16" xfId="0" applyFont="1" applyFill="1" applyBorder="1" applyAlignment="1" applyProtection="1">
      <alignment horizontal="distributed" vertical="center"/>
      <protection/>
    </xf>
    <xf numFmtId="0" fontId="12" fillId="0" borderId="17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>
      <alignment vertical="top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distributed" vertical="center"/>
    </xf>
    <xf numFmtId="18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quotePrefix="1">
      <alignment horizontal="right" vertical="center"/>
    </xf>
    <xf numFmtId="18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 quotePrefix="1">
      <alignment horizontal="right" vertical="center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37" fontId="9" fillId="0" borderId="0" xfId="61" applyNumberFormat="1" applyFont="1" applyFill="1" applyAlignment="1" applyProtection="1">
      <alignment vertical="top"/>
      <protection/>
    </xf>
    <xf numFmtId="37" fontId="0" fillId="0" borderId="0" xfId="61" applyNumberFormat="1" applyFont="1" applyFill="1" applyAlignment="1" applyProtection="1">
      <alignment vertical="top"/>
      <protection/>
    </xf>
    <xf numFmtId="37" fontId="9" fillId="0" borderId="0" xfId="61" applyNumberFormat="1" applyFont="1" applyFill="1" applyAlignment="1" applyProtection="1">
      <alignment horizontal="right" vertical="top"/>
      <protection/>
    </xf>
    <xf numFmtId="0" fontId="0" fillId="0" borderId="0" xfId="61" applyFont="1" applyFill="1" applyAlignment="1">
      <alignment vertical="top"/>
      <protection/>
    </xf>
    <xf numFmtId="37" fontId="0" fillId="0" borderId="0" xfId="61" applyNumberFormat="1" applyFont="1" applyFill="1" applyAlignment="1" applyProtection="1">
      <alignment vertical="center"/>
      <protection/>
    </xf>
    <xf numFmtId="0" fontId="0" fillId="0" borderId="0" xfId="61" applyFont="1" applyFill="1" applyAlignment="1">
      <alignment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37" fontId="0" fillId="0" borderId="22" xfId="61" applyNumberFormat="1" applyFont="1" applyFill="1" applyBorder="1" applyAlignment="1" applyProtection="1">
      <alignment horizontal="center" vertical="center" wrapText="1"/>
      <protection/>
    </xf>
    <xf numFmtId="37" fontId="0" fillId="0" borderId="23" xfId="61" applyNumberFormat="1" applyFont="1" applyFill="1" applyBorder="1" applyAlignment="1" applyProtection="1">
      <alignment horizontal="center" vertical="center" wrapText="1"/>
      <protection/>
    </xf>
    <xf numFmtId="37" fontId="0" fillId="0" borderId="24" xfId="61" applyNumberFormat="1" applyFont="1" applyFill="1" applyBorder="1" applyAlignment="1" applyProtection="1">
      <alignment horizontal="center" vertical="center" wrapText="1"/>
      <protection/>
    </xf>
    <xf numFmtId="37" fontId="0" fillId="0" borderId="15" xfId="61" applyNumberFormat="1" applyFont="1" applyFill="1" applyBorder="1" applyAlignment="1" applyProtection="1">
      <alignment horizontal="center" vertical="center" wrapText="1"/>
      <protection/>
    </xf>
    <xf numFmtId="37" fontId="0" fillId="0" borderId="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center" vertical="center"/>
      <protection/>
    </xf>
    <xf numFmtId="37" fontId="12" fillId="0" borderId="0" xfId="61" applyNumberFormat="1" applyFont="1" applyFill="1" applyBorder="1" applyAlignment="1" applyProtection="1">
      <alignment vertical="center"/>
      <protection/>
    </xf>
    <xf numFmtId="37" fontId="12" fillId="0" borderId="11" xfId="61" applyNumberFormat="1" applyFont="1" applyFill="1" applyBorder="1" applyAlignment="1" applyProtection="1">
      <alignment vertical="center"/>
      <protection/>
    </xf>
    <xf numFmtId="185" fontId="12" fillId="0" borderId="0" xfId="61" applyNumberFormat="1" applyFont="1" applyFill="1" applyBorder="1" applyAlignment="1" applyProtection="1">
      <alignment horizontal="center" vertical="center"/>
      <protection/>
    </xf>
    <xf numFmtId="185" fontId="13" fillId="0" borderId="25" xfId="61" applyNumberFormat="1" applyFont="1" applyFill="1" applyBorder="1" applyAlignment="1" applyProtection="1">
      <alignment vertical="center"/>
      <protection/>
    </xf>
    <xf numFmtId="185" fontId="13" fillId="0" borderId="0" xfId="61" applyNumberFormat="1" applyFont="1" applyFill="1" applyBorder="1" applyAlignment="1" applyProtection="1">
      <alignment vertical="center"/>
      <protection/>
    </xf>
    <xf numFmtId="37" fontId="13" fillId="0" borderId="0" xfId="61" applyNumberFormat="1" applyFont="1" applyFill="1" applyAlignment="1" applyProtection="1">
      <alignment vertical="center"/>
      <protection/>
    </xf>
    <xf numFmtId="37" fontId="12" fillId="0" borderId="0" xfId="61" applyNumberFormat="1" applyFont="1" applyFill="1" applyAlignment="1" applyProtection="1">
      <alignment vertical="center"/>
      <protection/>
    </xf>
    <xf numFmtId="0" fontId="12" fillId="0" borderId="0" xfId="61" applyFont="1" applyFill="1" applyAlignment="1">
      <alignment vertical="center"/>
      <protection/>
    </xf>
    <xf numFmtId="37" fontId="14" fillId="0" borderId="0" xfId="61" applyNumberFormat="1" applyFont="1" applyFill="1" applyBorder="1" applyAlignment="1" applyProtection="1">
      <alignment vertical="center"/>
      <protection/>
    </xf>
    <xf numFmtId="37" fontId="0" fillId="0" borderId="11" xfId="61" applyNumberFormat="1" applyFont="1" applyFill="1" applyBorder="1" applyAlignment="1" applyProtection="1">
      <alignment horizontal="distributed" vertical="center"/>
      <protection/>
    </xf>
    <xf numFmtId="185" fontId="0" fillId="0" borderId="12" xfId="61" applyNumberFormat="1" applyFont="1" applyFill="1" applyBorder="1" applyAlignment="1" applyProtection="1">
      <alignment horizontal="center" vertical="center"/>
      <protection/>
    </xf>
    <xf numFmtId="185" fontId="0" fillId="0" borderId="0" xfId="61" applyNumberFormat="1" applyFont="1" applyFill="1" applyBorder="1" applyAlignment="1" applyProtection="1">
      <alignment horizontal="center" vertical="center"/>
      <protection/>
    </xf>
    <xf numFmtId="185" fontId="13" fillId="0" borderId="0" xfId="61" applyNumberFormat="1" applyFont="1" applyFill="1" applyBorder="1" applyAlignment="1" applyProtection="1">
      <alignment horizontal="right" vertical="center"/>
      <protection/>
    </xf>
    <xf numFmtId="37" fontId="0" fillId="0" borderId="0" xfId="61" applyNumberFormat="1" applyFont="1" applyFill="1" applyBorder="1" applyAlignment="1" applyProtection="1">
      <alignment horizontal="distributed" vertical="center"/>
      <protection/>
    </xf>
    <xf numFmtId="185" fontId="0" fillId="0" borderId="25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37" fontId="14" fillId="0" borderId="14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Fill="1" applyBorder="1" applyAlignment="1" applyProtection="1">
      <alignment horizontal="distributed" vertical="center"/>
      <protection/>
    </xf>
    <xf numFmtId="185" fontId="0" fillId="0" borderId="27" xfId="61" applyNumberFormat="1" applyFont="1" applyFill="1" applyBorder="1" applyAlignment="1" applyProtection="1">
      <alignment horizontal="center" vertical="center"/>
      <protection/>
    </xf>
    <xf numFmtId="185" fontId="0" fillId="0" borderId="14" xfId="61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>
      <alignment vertical="center"/>
    </xf>
    <xf numFmtId="37" fontId="0" fillId="0" borderId="31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32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3" xfId="0" applyFont="1" applyFill="1" applyBorder="1" applyAlignment="1">
      <alignment vertical="center"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 quotePrefix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 quotePrefix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81" fontId="0" fillId="0" borderId="44" xfId="0" applyNumberFormat="1" applyFont="1" applyFill="1" applyBorder="1" applyAlignment="1">
      <alignment vertical="center"/>
    </xf>
    <xf numFmtId="181" fontId="0" fillId="0" borderId="45" xfId="0" applyNumberFormat="1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vertical="center"/>
    </xf>
    <xf numFmtId="181" fontId="0" fillId="0" borderId="47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48" xfId="0" applyNumberFormat="1" applyFont="1" applyFill="1" applyBorder="1" applyAlignment="1">
      <alignment vertical="center"/>
    </xf>
    <xf numFmtId="181" fontId="0" fillId="0" borderId="49" xfId="0" applyNumberFormat="1" applyFont="1" applyFill="1" applyBorder="1" applyAlignment="1">
      <alignment vertical="center"/>
    </xf>
    <xf numFmtId="181" fontId="0" fillId="0" borderId="50" xfId="0" applyNumberFormat="1" applyFont="1" applyFill="1" applyBorder="1" applyAlignment="1">
      <alignment vertical="center"/>
    </xf>
    <xf numFmtId="181" fontId="0" fillId="0" borderId="51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horizontal="right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left" vertical="center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181" fontId="0" fillId="0" borderId="52" xfId="0" applyNumberFormat="1" applyFont="1" applyFill="1" applyBorder="1" applyAlignment="1">
      <alignment vertical="center"/>
    </xf>
    <xf numFmtId="181" fontId="0" fillId="0" borderId="53" xfId="0" applyNumberFormat="1" applyFont="1" applyFill="1" applyBorder="1" applyAlignment="1">
      <alignment vertical="center"/>
    </xf>
    <xf numFmtId="181" fontId="0" fillId="0" borderId="54" xfId="0" applyNumberFormat="1" applyFont="1" applyFill="1" applyBorder="1" applyAlignment="1">
      <alignment vertical="center"/>
    </xf>
    <xf numFmtId="181" fontId="0" fillId="0" borderId="55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8" fontId="0" fillId="0" borderId="15" xfId="0" applyNumberFormat="1" applyFont="1" applyFill="1" applyBorder="1" applyAlignment="1">
      <alignment vertical="center"/>
    </xf>
    <xf numFmtId="0" fontId="0" fillId="0" borderId="24" xfId="0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 quotePrefix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vertical="center" wrapText="1"/>
    </xf>
    <xf numFmtId="38" fontId="0" fillId="0" borderId="2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57" xfId="0" applyFont="1" applyFill="1" applyBorder="1" applyAlignment="1">
      <alignment horizontal="distributed" vertical="center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distributed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37" fontId="0" fillId="0" borderId="59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right" vertical="center"/>
      <protection/>
    </xf>
    <xf numFmtId="38" fontId="0" fillId="0" borderId="62" xfId="0" applyNumberFormat="1" applyFont="1" applyFill="1" applyBorder="1" applyAlignment="1">
      <alignment vertical="center"/>
    </xf>
    <xf numFmtId="38" fontId="0" fillId="0" borderId="62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11" xfId="0" applyFont="1" applyFill="1" applyBorder="1" applyAlignment="1" applyProtection="1">
      <alignment horizontal="left" vertical="center" indent="1"/>
      <protection/>
    </xf>
    <xf numFmtId="0" fontId="0" fillId="0" borderId="3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68" xfId="0" applyFont="1" applyFill="1" applyBorder="1" applyAlignment="1">
      <alignment horizontal="distributed" vertical="center"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69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37" fontId="12" fillId="0" borderId="12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quotePrefix="1">
      <alignment horizontal="center" vertical="center"/>
    </xf>
    <xf numFmtId="0" fontId="13" fillId="0" borderId="11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 applyProtection="1">
      <alignment horizontal="right" vertical="center" indent="1"/>
      <protection/>
    </xf>
    <xf numFmtId="0" fontId="0" fillId="0" borderId="24" xfId="0" applyFont="1" applyFill="1" applyBorder="1" applyAlignment="1" applyProtection="1" quotePrefix="1">
      <alignment horizontal="right" vertical="center" indent="1"/>
      <protection/>
    </xf>
    <xf numFmtId="0" fontId="13" fillId="0" borderId="11" xfId="0" applyFont="1" applyFill="1" applyBorder="1" applyAlignment="1" applyProtection="1" quotePrefix="1">
      <alignment horizontal="center" vertical="center"/>
      <protection/>
    </xf>
    <xf numFmtId="37" fontId="13" fillId="0" borderId="21" xfId="0" applyNumberFormat="1" applyFont="1" applyFill="1" applyBorder="1" applyAlignment="1" applyProtection="1">
      <alignment horizontal="right" vertical="center"/>
      <protection/>
    </xf>
    <xf numFmtId="37" fontId="13" fillId="0" borderId="15" xfId="0" applyNumberFormat="1" applyFont="1" applyFill="1" applyBorder="1" applyAlignment="1" applyProtection="1">
      <alignment horizontal="right" vertical="center"/>
      <protection/>
    </xf>
    <xf numFmtId="38" fontId="13" fillId="0" borderId="0" xfId="49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3" fillId="0" borderId="15" xfId="0" applyNumberFormat="1" applyFont="1" applyFill="1" applyBorder="1" applyAlignment="1" applyProtection="1">
      <alignment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right" vertical="center"/>
    </xf>
    <xf numFmtId="181" fontId="13" fillId="0" borderId="10" xfId="0" applyNumberFormat="1" applyFont="1" applyFill="1" applyBorder="1" applyAlignment="1">
      <alignment horizontal="right"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12" fillId="0" borderId="7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right" vertical="center"/>
      <protection/>
    </xf>
    <xf numFmtId="37" fontId="13" fillId="0" borderId="0" xfId="61" applyNumberFormat="1" applyFont="1" applyFill="1" applyBorder="1" applyAlignment="1" applyProtection="1">
      <alignment vertical="center"/>
      <protection/>
    </xf>
    <xf numFmtId="37" fontId="12" fillId="0" borderId="11" xfId="61" applyNumberFormat="1" applyFont="1" applyFill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vertical="center"/>
      <protection/>
    </xf>
    <xf numFmtId="0" fontId="0" fillId="0" borderId="0" xfId="61" applyFont="1" applyFill="1" applyAlignment="1">
      <alignment vertical="center"/>
      <protection/>
    </xf>
    <xf numFmtId="180" fontId="0" fillId="0" borderId="0" xfId="49" applyNumberFormat="1" applyFont="1" applyFill="1" applyBorder="1" applyAlignment="1">
      <alignment/>
    </xf>
    <xf numFmtId="37" fontId="0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38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right" vertical="top"/>
    </xf>
    <xf numFmtId="0" fontId="9" fillId="0" borderId="76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 applyProtection="1">
      <alignment horizontal="right" vertical="top"/>
      <protection/>
    </xf>
    <xf numFmtId="37" fontId="0" fillId="0" borderId="11" xfId="61" applyNumberFormat="1" applyFont="1" applyFill="1" applyBorder="1" applyAlignment="1" applyProtection="1">
      <alignment horizontal="distributed" vertical="center"/>
      <protection/>
    </xf>
    <xf numFmtId="0" fontId="9" fillId="0" borderId="13" xfId="0" applyFont="1" applyFill="1" applyBorder="1" applyAlignment="1" applyProtection="1">
      <alignment vertical="top"/>
      <protection/>
    </xf>
    <xf numFmtId="0" fontId="9" fillId="0" borderId="77" xfId="0" applyFont="1" applyFill="1" applyBorder="1" applyAlignment="1" applyProtection="1">
      <alignment vertical="top"/>
      <protection/>
    </xf>
    <xf numFmtId="0" fontId="9" fillId="0" borderId="10" xfId="0" applyFont="1" applyFill="1" applyBorder="1" applyAlignment="1" applyProtection="1">
      <alignment vertical="top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7" fontId="9" fillId="0" borderId="24" xfId="61" applyNumberFormat="1" applyFont="1" applyFill="1" applyBorder="1" applyAlignment="1" applyProtection="1">
      <alignment horizontal="center" vertical="center" wrapText="1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2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12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0" fillId="0" borderId="15" xfId="0" applyNumberFormat="1" applyFont="1" applyFill="1" applyBorder="1" applyAlignment="1" applyProtection="1">
      <alignment vertical="center"/>
      <protection/>
    </xf>
    <xf numFmtId="38" fontId="0" fillId="0" borderId="14" xfId="0" applyNumberFormat="1" applyFont="1" applyFill="1" applyBorder="1" applyAlignment="1">
      <alignment horizontal="right" vertical="center"/>
    </xf>
    <xf numFmtId="38" fontId="0" fillId="0" borderId="14" xfId="0" applyNumberFormat="1" applyFont="1" applyFill="1" applyBorder="1" applyAlignment="1">
      <alignment vertical="center"/>
    </xf>
    <xf numFmtId="38" fontId="0" fillId="0" borderId="14" xfId="0" applyNumberFormat="1" applyFont="1" applyFill="1" applyBorder="1" applyAlignment="1" applyProtection="1">
      <alignment vertical="center"/>
      <protection/>
    </xf>
    <xf numFmtId="38" fontId="13" fillId="0" borderId="12" xfId="0" applyNumberFormat="1" applyFont="1" applyFill="1" applyBorder="1" applyAlignment="1" applyProtection="1">
      <alignment vertical="center"/>
      <protection/>
    </xf>
    <xf numFmtId="38" fontId="13" fillId="0" borderId="0" xfId="0" applyNumberFormat="1" applyFont="1" applyFill="1" applyBorder="1" applyAlignment="1" applyProtection="1">
      <alignment vertical="center"/>
      <protection/>
    </xf>
    <xf numFmtId="37" fontId="13" fillId="0" borderId="77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38" fontId="0" fillId="0" borderId="27" xfId="0" applyNumberFormat="1" applyFont="1" applyFill="1" applyBorder="1" applyAlignment="1">
      <alignment horizontal="right" vertical="center"/>
    </xf>
    <xf numFmtId="38" fontId="0" fillId="0" borderId="15" xfId="0" applyNumberFormat="1" applyFont="1" applyFill="1" applyBorder="1" applyAlignment="1" applyProtection="1">
      <alignment horizontal="right" vertical="center"/>
      <protection/>
    </xf>
    <xf numFmtId="38" fontId="0" fillId="0" borderId="15" xfId="0" applyNumberFormat="1" applyFont="1" applyFill="1" applyBorder="1" applyAlignment="1">
      <alignment horizontal="right" vertical="center"/>
    </xf>
    <xf numFmtId="38" fontId="13" fillId="0" borderId="0" xfId="0" applyNumberFormat="1" applyFont="1" applyFill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38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37" fontId="13" fillId="0" borderId="12" xfId="0" applyNumberFormat="1" applyFont="1" applyFill="1" applyBorder="1" applyAlignment="1">
      <alignment vertical="center"/>
    </xf>
    <xf numFmtId="37" fontId="13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5" fontId="0" fillId="0" borderId="0" xfId="61" applyNumberFormat="1" applyFont="1" applyFill="1" applyBorder="1" applyAlignment="1" applyProtection="1">
      <alignment vertical="center"/>
      <protection/>
    </xf>
    <xf numFmtId="185" fontId="0" fillId="0" borderId="0" xfId="61" applyNumberFormat="1" applyFont="1" applyFill="1" applyBorder="1" applyAlignment="1" applyProtection="1">
      <alignment horizontal="right" vertical="center"/>
      <protection/>
    </xf>
    <xf numFmtId="185" fontId="0" fillId="0" borderId="0" xfId="49" applyNumberFormat="1" applyFont="1" applyFill="1" applyBorder="1" applyAlignment="1">
      <alignment/>
    </xf>
    <xf numFmtId="185" fontId="0" fillId="0" borderId="0" xfId="49" applyNumberFormat="1" applyFont="1" applyFill="1" applyBorder="1" applyAlignment="1">
      <alignment horizontal="right"/>
    </xf>
    <xf numFmtId="185" fontId="13" fillId="0" borderId="77" xfId="61" applyNumberFormat="1" applyFont="1" applyFill="1" applyBorder="1" applyAlignment="1" applyProtection="1">
      <alignment vertical="center"/>
      <protection/>
    </xf>
    <xf numFmtId="185" fontId="13" fillId="0" borderId="10" xfId="61" applyNumberFormat="1" applyFont="1" applyFill="1" applyBorder="1" applyAlignment="1" applyProtection="1">
      <alignment vertical="center"/>
      <protection/>
    </xf>
    <xf numFmtId="185" fontId="13" fillId="0" borderId="0" xfId="61" applyNumberFormat="1" applyFont="1" applyFill="1" applyBorder="1" applyAlignment="1" applyProtection="1">
      <alignment horizontal="center" vertical="center"/>
      <protection/>
    </xf>
    <xf numFmtId="185" fontId="13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73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3" fillId="0" borderId="1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>
      <alignment horizontal="distributed" vertic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distributed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15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57" xfId="0" applyFont="1" applyFill="1" applyBorder="1" applyAlignment="1">
      <alignment horizontal="distributed" vertical="center"/>
    </xf>
    <xf numFmtId="0" fontId="0" fillId="0" borderId="59" xfId="0" applyFont="1" applyFill="1" applyBorder="1" applyAlignment="1" applyProtection="1">
      <alignment horizontal="distributed" vertical="center" wrapText="1"/>
      <protection/>
    </xf>
    <xf numFmtId="0" fontId="0" fillId="0" borderId="59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 applyProtection="1">
      <alignment horizontal="right" vertical="center" textRotation="255"/>
      <protection/>
    </xf>
    <xf numFmtId="0" fontId="0" fillId="0" borderId="11" xfId="0" applyFont="1" applyFill="1" applyBorder="1" applyAlignment="1">
      <alignment horizontal="right" vertical="center" textRotation="255"/>
    </xf>
    <xf numFmtId="0" fontId="0" fillId="0" borderId="24" xfId="0" applyFont="1" applyFill="1" applyBorder="1" applyAlignment="1">
      <alignment horizontal="right" vertical="center" textRotation="255"/>
    </xf>
    <xf numFmtId="0" fontId="0" fillId="0" borderId="77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79" xfId="0" applyFont="1" applyFill="1" applyBorder="1" applyAlignment="1">
      <alignment horizontal="right" vertical="center" textRotation="255"/>
    </xf>
    <xf numFmtId="0" fontId="0" fillId="0" borderId="80" xfId="0" applyFont="1" applyFill="1" applyBorder="1" applyAlignment="1">
      <alignment horizontal="right" vertical="center" textRotation="255"/>
    </xf>
    <xf numFmtId="0" fontId="0" fillId="0" borderId="81" xfId="0" applyFont="1" applyFill="1" applyBorder="1" applyAlignment="1">
      <alignment horizontal="right" vertical="center" textRotation="255"/>
    </xf>
    <xf numFmtId="0" fontId="0" fillId="0" borderId="77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38" fontId="0" fillId="0" borderId="62" xfId="0" applyNumberFormat="1" applyFont="1" applyFill="1" applyBorder="1" applyAlignment="1">
      <alignment horizontal="right" vertical="center"/>
    </xf>
    <xf numFmtId="38" fontId="0" fillId="0" borderId="82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77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0" fontId="0" fillId="0" borderId="39" xfId="0" applyFont="1" applyFill="1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 quotePrefix="1">
      <alignment horizontal="center" vertical="center"/>
    </xf>
    <xf numFmtId="0" fontId="13" fillId="0" borderId="11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4" xfId="0" applyFont="1" applyFill="1" applyBorder="1" applyAlignment="1" applyProtection="1">
      <alignment horizontal="center" vertical="center" wrapText="1"/>
      <protection/>
    </xf>
    <xf numFmtId="0" fontId="0" fillId="0" borderId="8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1" xfId="0" applyFont="1" applyFill="1" applyBorder="1" applyAlignment="1" applyProtection="1">
      <alignment horizontal="distributed" vertical="center"/>
      <protection/>
    </xf>
    <xf numFmtId="0" fontId="13" fillId="0" borderId="11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distributed" vertical="center" wrapText="1"/>
    </xf>
    <xf numFmtId="0" fontId="16" fillId="0" borderId="28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11" xfId="0" applyFont="1" applyFill="1" applyBorder="1" applyAlignment="1">
      <alignment horizontal="distributed" vertical="center" wrapText="1"/>
    </xf>
    <xf numFmtId="0" fontId="16" fillId="0" borderId="15" xfId="0" applyFont="1" applyFill="1" applyBorder="1" applyAlignment="1">
      <alignment horizontal="distributed" vertical="center" wrapText="1"/>
    </xf>
    <xf numFmtId="0" fontId="16" fillId="0" borderId="24" xfId="0" applyFont="1" applyFill="1" applyBorder="1" applyAlignment="1">
      <alignment horizontal="distributed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16" fillId="0" borderId="83" xfId="0" applyFont="1" applyFill="1" applyBorder="1" applyAlignment="1">
      <alignment horizontal="center" vertical="center" wrapText="1"/>
    </xf>
    <xf numFmtId="0" fontId="16" fillId="0" borderId="8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 wrapText="1"/>
    </xf>
    <xf numFmtId="0" fontId="0" fillId="0" borderId="85" xfId="0" applyBorder="1" applyAlignment="1">
      <alignment/>
    </xf>
    <xf numFmtId="0" fontId="0" fillId="0" borderId="22" xfId="0" applyBorder="1" applyAlignment="1">
      <alignment/>
    </xf>
    <xf numFmtId="0" fontId="9" fillId="0" borderId="3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8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181" fontId="0" fillId="0" borderId="14" xfId="0" applyNumberFormat="1" applyFont="1" applyFill="1" applyBorder="1" applyAlignment="1">
      <alignment horizontal="right" vertical="center"/>
    </xf>
    <xf numFmtId="0" fontId="0" fillId="0" borderId="75" xfId="0" applyFont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horizontal="right"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181" fontId="13" fillId="0" borderId="0" xfId="0" applyNumberFormat="1" applyFont="1" applyFill="1" applyBorder="1" applyAlignment="1" applyProtection="1">
      <alignment horizontal="right" vertical="center"/>
      <protection/>
    </xf>
    <xf numFmtId="181" fontId="13" fillId="0" borderId="8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0" fillId="0" borderId="87" xfId="0" applyFont="1" applyFill="1" applyBorder="1" applyAlignment="1" applyProtection="1">
      <alignment vertical="center"/>
      <protection/>
    </xf>
    <xf numFmtId="0" fontId="0" fillId="0" borderId="88" xfId="0" applyFont="1" applyFill="1" applyBorder="1" applyAlignment="1">
      <alignment vertical="center"/>
    </xf>
    <xf numFmtId="0" fontId="0" fillId="0" borderId="8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91" xfId="0" applyFont="1" applyFill="1" applyBorder="1" applyAlignment="1" applyProtection="1">
      <alignment horizontal="distributed" vertical="center"/>
      <protection/>
    </xf>
    <xf numFmtId="0" fontId="0" fillId="0" borderId="92" xfId="0" applyFont="1" applyFill="1" applyBorder="1" applyAlignment="1">
      <alignment horizontal="distributed" vertical="center"/>
    </xf>
    <xf numFmtId="0" fontId="0" fillId="0" borderId="91" xfId="0" applyFont="1" applyFill="1" applyBorder="1" applyAlignment="1">
      <alignment horizontal="distributed" vertical="center"/>
    </xf>
    <xf numFmtId="0" fontId="12" fillId="0" borderId="83" xfId="0" applyFont="1" applyFill="1" applyBorder="1" applyAlignment="1" applyProtection="1">
      <alignment horizontal="distributed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7" fontId="13" fillId="0" borderId="10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3" fillId="0" borderId="15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13" fillId="0" borderId="75" xfId="0" applyFont="1" applyBorder="1" applyAlignment="1">
      <alignment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distributed" vertical="top"/>
    </xf>
    <xf numFmtId="181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8" fillId="0" borderId="0" xfId="0" applyFont="1" applyFill="1" applyBorder="1" applyAlignment="1" applyProtection="1" quotePrefix="1">
      <alignment horizontal="center" vertical="center"/>
      <protection/>
    </xf>
    <xf numFmtId="37" fontId="13" fillId="0" borderId="0" xfId="61" applyNumberFormat="1" applyFont="1" applyFill="1" applyBorder="1" applyAlignment="1" applyProtection="1">
      <alignment horizontal="distributed" vertical="center"/>
      <protection/>
    </xf>
    <xf numFmtId="0" fontId="13" fillId="0" borderId="75" xfId="61" applyFont="1" applyFill="1" applyBorder="1" applyAlignment="1">
      <alignment horizontal="distributed" vertical="center"/>
      <protection/>
    </xf>
    <xf numFmtId="0" fontId="13" fillId="0" borderId="0" xfId="61" applyFont="1" applyFill="1" applyBorder="1" applyAlignment="1">
      <alignment horizontal="distributed" vertical="center"/>
      <protection/>
    </xf>
    <xf numFmtId="0" fontId="13" fillId="0" borderId="11" xfId="61" applyFont="1" applyFill="1" applyBorder="1" applyAlignment="1">
      <alignment horizontal="distributed" vertical="center"/>
      <protection/>
    </xf>
    <xf numFmtId="37" fontId="0" fillId="0" borderId="35" xfId="61" applyNumberFormat="1" applyFont="1" applyFill="1" applyBorder="1" applyAlignment="1" applyProtection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37" fontId="18" fillId="0" borderId="0" xfId="61" applyNumberFormat="1" applyFont="1" applyFill="1" applyBorder="1" applyAlignment="1" applyProtection="1">
      <alignment horizontal="center" vertical="center"/>
      <protection/>
    </xf>
    <xf numFmtId="37" fontId="0" fillId="0" borderId="84" xfId="61" applyNumberFormat="1" applyFont="1" applyFill="1" applyBorder="1" applyAlignment="1" applyProtection="1">
      <alignment horizontal="center" vertical="center" wrapText="1"/>
      <protection/>
    </xf>
    <xf numFmtId="0" fontId="0" fillId="0" borderId="22" xfId="61" applyFont="1" applyFill="1" applyBorder="1" applyAlignment="1">
      <alignment horizontal="center" vertical="center" wrapText="1"/>
      <protection/>
    </xf>
    <xf numFmtId="37" fontId="0" fillId="0" borderId="29" xfId="61" applyNumberFormat="1" applyFont="1" applyFill="1" applyBorder="1" applyAlignment="1" applyProtection="1">
      <alignment horizontal="center" vertical="center"/>
      <protection/>
    </xf>
    <xf numFmtId="37" fontId="0" fillId="0" borderId="73" xfId="61" applyNumberFormat="1" applyFont="1" applyFill="1" applyBorder="1" applyAlignment="1" applyProtection="1">
      <alignment horizontal="center" vertical="center"/>
      <protection/>
    </xf>
    <xf numFmtId="37" fontId="13" fillId="0" borderId="10" xfId="61" applyNumberFormat="1" applyFont="1" applyFill="1" applyBorder="1" applyAlignment="1" applyProtection="1">
      <alignment horizontal="center" vertical="center"/>
      <protection/>
    </xf>
    <xf numFmtId="0" fontId="13" fillId="0" borderId="13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２２４２３４Ｒ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57150</xdr:rowOff>
    </xdr:from>
    <xdr:to>
      <xdr:col>1</xdr:col>
      <xdr:colOff>114300</xdr:colOff>
      <xdr:row>22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809875" y="500062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66675</xdr:rowOff>
    </xdr:from>
    <xdr:to>
      <xdr:col>1</xdr:col>
      <xdr:colOff>114300</xdr:colOff>
      <xdr:row>24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2809875" y="54673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66675</xdr:rowOff>
    </xdr:from>
    <xdr:to>
      <xdr:col>1</xdr:col>
      <xdr:colOff>114300</xdr:colOff>
      <xdr:row>26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2809875" y="59245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66675</xdr:rowOff>
    </xdr:from>
    <xdr:to>
      <xdr:col>1</xdr:col>
      <xdr:colOff>114300</xdr:colOff>
      <xdr:row>28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2809875" y="63817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66675</xdr:rowOff>
    </xdr:from>
    <xdr:to>
      <xdr:col>1</xdr:col>
      <xdr:colOff>114300</xdr:colOff>
      <xdr:row>30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2809875" y="68389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66675</xdr:rowOff>
    </xdr:from>
    <xdr:to>
      <xdr:col>1</xdr:col>
      <xdr:colOff>114300</xdr:colOff>
      <xdr:row>32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2809875" y="72961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1</xdr:col>
      <xdr:colOff>114300</xdr:colOff>
      <xdr:row>34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2809875" y="77533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66675</xdr:rowOff>
    </xdr:from>
    <xdr:to>
      <xdr:col>1</xdr:col>
      <xdr:colOff>114300</xdr:colOff>
      <xdr:row>36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2809875" y="82105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66675</xdr:rowOff>
    </xdr:from>
    <xdr:to>
      <xdr:col>1</xdr:col>
      <xdr:colOff>114300</xdr:colOff>
      <xdr:row>38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2809875" y="86677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66675</xdr:rowOff>
    </xdr:from>
    <xdr:to>
      <xdr:col>1</xdr:col>
      <xdr:colOff>114300</xdr:colOff>
      <xdr:row>42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2809875" y="95821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66675</xdr:rowOff>
    </xdr:from>
    <xdr:to>
      <xdr:col>1</xdr:col>
      <xdr:colOff>114300</xdr:colOff>
      <xdr:row>44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2809875" y="100393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66675</xdr:rowOff>
    </xdr:from>
    <xdr:to>
      <xdr:col>1</xdr:col>
      <xdr:colOff>114300</xdr:colOff>
      <xdr:row>46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2809875" y="104965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66675</xdr:rowOff>
    </xdr:from>
    <xdr:to>
      <xdr:col>1</xdr:col>
      <xdr:colOff>114300</xdr:colOff>
      <xdr:row>48</xdr:row>
      <xdr:rowOff>171450</xdr:rowOff>
    </xdr:to>
    <xdr:sp>
      <xdr:nvSpPr>
        <xdr:cNvPr id="13" name="AutoShape 13"/>
        <xdr:cNvSpPr>
          <a:spLocks/>
        </xdr:cNvSpPr>
      </xdr:nvSpPr>
      <xdr:spPr>
        <a:xfrm>
          <a:off x="2809875" y="109537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66675</xdr:rowOff>
    </xdr:from>
    <xdr:to>
      <xdr:col>1</xdr:col>
      <xdr:colOff>114300</xdr:colOff>
      <xdr:row>46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2809875" y="104965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66675</xdr:rowOff>
    </xdr:from>
    <xdr:to>
      <xdr:col>1</xdr:col>
      <xdr:colOff>114300</xdr:colOff>
      <xdr:row>40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2809875" y="91249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57150</xdr:rowOff>
    </xdr:from>
    <xdr:to>
      <xdr:col>10</xdr:col>
      <xdr:colOff>104775</xdr:colOff>
      <xdr:row>22</xdr:row>
      <xdr:rowOff>171450</xdr:rowOff>
    </xdr:to>
    <xdr:sp>
      <xdr:nvSpPr>
        <xdr:cNvPr id="16" name="AutoShape 16"/>
        <xdr:cNvSpPr>
          <a:spLocks/>
        </xdr:cNvSpPr>
      </xdr:nvSpPr>
      <xdr:spPr>
        <a:xfrm>
          <a:off x="12563475" y="50006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57150</xdr:rowOff>
    </xdr:from>
    <xdr:to>
      <xdr:col>10</xdr:col>
      <xdr:colOff>104775</xdr:colOff>
      <xdr:row>24</xdr:row>
      <xdr:rowOff>171450</xdr:rowOff>
    </xdr:to>
    <xdr:sp>
      <xdr:nvSpPr>
        <xdr:cNvPr id="17" name="AutoShape 17"/>
        <xdr:cNvSpPr>
          <a:spLocks/>
        </xdr:cNvSpPr>
      </xdr:nvSpPr>
      <xdr:spPr>
        <a:xfrm>
          <a:off x="12563475" y="54578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57150</xdr:rowOff>
    </xdr:from>
    <xdr:to>
      <xdr:col>10</xdr:col>
      <xdr:colOff>104775</xdr:colOff>
      <xdr:row>26</xdr:row>
      <xdr:rowOff>171450</xdr:rowOff>
    </xdr:to>
    <xdr:sp>
      <xdr:nvSpPr>
        <xdr:cNvPr id="18" name="AutoShape 18"/>
        <xdr:cNvSpPr>
          <a:spLocks/>
        </xdr:cNvSpPr>
      </xdr:nvSpPr>
      <xdr:spPr>
        <a:xfrm>
          <a:off x="12563475" y="59150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57150</xdr:rowOff>
    </xdr:from>
    <xdr:to>
      <xdr:col>10</xdr:col>
      <xdr:colOff>104775</xdr:colOff>
      <xdr:row>28</xdr:row>
      <xdr:rowOff>171450</xdr:rowOff>
    </xdr:to>
    <xdr:sp>
      <xdr:nvSpPr>
        <xdr:cNvPr id="19" name="AutoShape 19"/>
        <xdr:cNvSpPr>
          <a:spLocks/>
        </xdr:cNvSpPr>
      </xdr:nvSpPr>
      <xdr:spPr>
        <a:xfrm>
          <a:off x="12563475" y="63722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57150</xdr:rowOff>
    </xdr:from>
    <xdr:to>
      <xdr:col>10</xdr:col>
      <xdr:colOff>104775</xdr:colOff>
      <xdr:row>30</xdr:row>
      <xdr:rowOff>171450</xdr:rowOff>
    </xdr:to>
    <xdr:sp>
      <xdr:nvSpPr>
        <xdr:cNvPr id="20" name="AutoShape 20"/>
        <xdr:cNvSpPr>
          <a:spLocks/>
        </xdr:cNvSpPr>
      </xdr:nvSpPr>
      <xdr:spPr>
        <a:xfrm>
          <a:off x="12563475" y="68294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57150</xdr:rowOff>
    </xdr:from>
    <xdr:to>
      <xdr:col>10</xdr:col>
      <xdr:colOff>104775</xdr:colOff>
      <xdr:row>34</xdr:row>
      <xdr:rowOff>171450</xdr:rowOff>
    </xdr:to>
    <xdr:sp>
      <xdr:nvSpPr>
        <xdr:cNvPr id="21" name="AutoShape 21"/>
        <xdr:cNvSpPr>
          <a:spLocks/>
        </xdr:cNvSpPr>
      </xdr:nvSpPr>
      <xdr:spPr>
        <a:xfrm>
          <a:off x="12563475" y="77438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57150</xdr:rowOff>
    </xdr:from>
    <xdr:to>
      <xdr:col>10</xdr:col>
      <xdr:colOff>104775</xdr:colOff>
      <xdr:row>40</xdr:row>
      <xdr:rowOff>171450</xdr:rowOff>
    </xdr:to>
    <xdr:sp>
      <xdr:nvSpPr>
        <xdr:cNvPr id="22" name="AutoShape 22"/>
        <xdr:cNvSpPr>
          <a:spLocks/>
        </xdr:cNvSpPr>
      </xdr:nvSpPr>
      <xdr:spPr>
        <a:xfrm>
          <a:off x="12563475" y="91154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57150</xdr:rowOff>
    </xdr:from>
    <xdr:to>
      <xdr:col>10</xdr:col>
      <xdr:colOff>104775</xdr:colOff>
      <xdr:row>42</xdr:row>
      <xdr:rowOff>171450</xdr:rowOff>
    </xdr:to>
    <xdr:sp>
      <xdr:nvSpPr>
        <xdr:cNvPr id="23" name="AutoShape 23"/>
        <xdr:cNvSpPr>
          <a:spLocks/>
        </xdr:cNvSpPr>
      </xdr:nvSpPr>
      <xdr:spPr>
        <a:xfrm>
          <a:off x="12563475" y="95726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57150</xdr:rowOff>
    </xdr:from>
    <xdr:to>
      <xdr:col>10</xdr:col>
      <xdr:colOff>104775</xdr:colOff>
      <xdr:row>44</xdr:row>
      <xdr:rowOff>171450</xdr:rowOff>
    </xdr:to>
    <xdr:sp>
      <xdr:nvSpPr>
        <xdr:cNvPr id="24" name="AutoShape 24"/>
        <xdr:cNvSpPr>
          <a:spLocks/>
        </xdr:cNvSpPr>
      </xdr:nvSpPr>
      <xdr:spPr>
        <a:xfrm>
          <a:off x="12563475" y="100298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57150</xdr:rowOff>
    </xdr:from>
    <xdr:to>
      <xdr:col>10</xdr:col>
      <xdr:colOff>104775</xdr:colOff>
      <xdr:row>46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12563475" y="104870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1581150</xdr:colOff>
      <xdr:row>47</xdr:row>
      <xdr:rowOff>57150</xdr:rowOff>
    </xdr:from>
    <xdr:to>
      <xdr:col>10</xdr:col>
      <xdr:colOff>114300</xdr:colOff>
      <xdr:row>49</xdr:row>
      <xdr:rowOff>209550</xdr:rowOff>
    </xdr:to>
    <xdr:sp>
      <xdr:nvSpPr>
        <xdr:cNvPr id="26" name="AutoShape 26"/>
        <xdr:cNvSpPr>
          <a:spLocks/>
        </xdr:cNvSpPr>
      </xdr:nvSpPr>
      <xdr:spPr>
        <a:xfrm>
          <a:off x="12563475" y="10944225"/>
          <a:ext cx="1143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57150</xdr:rowOff>
    </xdr:from>
    <xdr:to>
      <xdr:col>10</xdr:col>
      <xdr:colOff>104775</xdr:colOff>
      <xdr:row>32</xdr:row>
      <xdr:rowOff>171450</xdr:rowOff>
    </xdr:to>
    <xdr:sp>
      <xdr:nvSpPr>
        <xdr:cNvPr id="27" name="AutoShape 27"/>
        <xdr:cNvSpPr>
          <a:spLocks/>
        </xdr:cNvSpPr>
      </xdr:nvSpPr>
      <xdr:spPr>
        <a:xfrm>
          <a:off x="12563475" y="72866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57150</xdr:rowOff>
    </xdr:from>
    <xdr:to>
      <xdr:col>10</xdr:col>
      <xdr:colOff>104775</xdr:colOff>
      <xdr:row>36</xdr:row>
      <xdr:rowOff>171450</xdr:rowOff>
    </xdr:to>
    <xdr:sp>
      <xdr:nvSpPr>
        <xdr:cNvPr id="28" name="AutoShape 28"/>
        <xdr:cNvSpPr>
          <a:spLocks/>
        </xdr:cNvSpPr>
      </xdr:nvSpPr>
      <xdr:spPr>
        <a:xfrm>
          <a:off x="12563475" y="82010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57150</xdr:rowOff>
    </xdr:from>
    <xdr:to>
      <xdr:col>10</xdr:col>
      <xdr:colOff>104775</xdr:colOff>
      <xdr:row>38</xdr:row>
      <xdr:rowOff>171450</xdr:rowOff>
    </xdr:to>
    <xdr:sp>
      <xdr:nvSpPr>
        <xdr:cNvPr id="29" name="AutoShape 29"/>
        <xdr:cNvSpPr>
          <a:spLocks/>
        </xdr:cNvSpPr>
      </xdr:nvSpPr>
      <xdr:spPr>
        <a:xfrm>
          <a:off x="12563475" y="86582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66675</xdr:rowOff>
    </xdr:from>
    <xdr:to>
      <xdr:col>1</xdr:col>
      <xdr:colOff>114300</xdr:colOff>
      <xdr:row>38</xdr:row>
      <xdr:rowOff>171450</xdr:rowOff>
    </xdr:to>
    <xdr:sp>
      <xdr:nvSpPr>
        <xdr:cNvPr id="30" name="AutoShape 30"/>
        <xdr:cNvSpPr>
          <a:spLocks/>
        </xdr:cNvSpPr>
      </xdr:nvSpPr>
      <xdr:spPr>
        <a:xfrm>
          <a:off x="2809875" y="86677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66675</xdr:rowOff>
    </xdr:from>
    <xdr:to>
      <xdr:col>1</xdr:col>
      <xdr:colOff>114300</xdr:colOff>
      <xdr:row>40</xdr:row>
      <xdr:rowOff>171450</xdr:rowOff>
    </xdr:to>
    <xdr:sp>
      <xdr:nvSpPr>
        <xdr:cNvPr id="31" name="AutoShape 31"/>
        <xdr:cNvSpPr>
          <a:spLocks/>
        </xdr:cNvSpPr>
      </xdr:nvSpPr>
      <xdr:spPr>
        <a:xfrm>
          <a:off x="2809875" y="91249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66675</xdr:rowOff>
    </xdr:from>
    <xdr:to>
      <xdr:col>1</xdr:col>
      <xdr:colOff>114300</xdr:colOff>
      <xdr:row>42</xdr:row>
      <xdr:rowOff>171450</xdr:rowOff>
    </xdr:to>
    <xdr:sp>
      <xdr:nvSpPr>
        <xdr:cNvPr id="32" name="AutoShape 32"/>
        <xdr:cNvSpPr>
          <a:spLocks/>
        </xdr:cNvSpPr>
      </xdr:nvSpPr>
      <xdr:spPr>
        <a:xfrm>
          <a:off x="2809875" y="95821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66675</xdr:rowOff>
    </xdr:from>
    <xdr:to>
      <xdr:col>1</xdr:col>
      <xdr:colOff>114300</xdr:colOff>
      <xdr:row>44</xdr:row>
      <xdr:rowOff>171450</xdr:rowOff>
    </xdr:to>
    <xdr:sp>
      <xdr:nvSpPr>
        <xdr:cNvPr id="33" name="AutoShape 33"/>
        <xdr:cNvSpPr>
          <a:spLocks/>
        </xdr:cNvSpPr>
      </xdr:nvSpPr>
      <xdr:spPr>
        <a:xfrm>
          <a:off x="2809875" y="100393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66675</xdr:rowOff>
    </xdr:from>
    <xdr:to>
      <xdr:col>1</xdr:col>
      <xdr:colOff>114300</xdr:colOff>
      <xdr:row>48</xdr:row>
      <xdr:rowOff>171450</xdr:rowOff>
    </xdr:to>
    <xdr:sp>
      <xdr:nvSpPr>
        <xdr:cNvPr id="34" name="AutoShape 34"/>
        <xdr:cNvSpPr>
          <a:spLocks/>
        </xdr:cNvSpPr>
      </xdr:nvSpPr>
      <xdr:spPr>
        <a:xfrm>
          <a:off x="2809875" y="109537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18</xdr:row>
      <xdr:rowOff>95250</xdr:rowOff>
    </xdr:from>
    <xdr:to>
      <xdr:col>3</xdr:col>
      <xdr:colOff>28575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228850" y="40862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95250</xdr:rowOff>
    </xdr:from>
    <xdr:to>
      <xdr:col>3</xdr:col>
      <xdr:colOff>28575</xdr:colOff>
      <xdr:row>21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228850" y="45243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24</xdr:row>
      <xdr:rowOff>95250</xdr:rowOff>
    </xdr:from>
    <xdr:to>
      <xdr:col>3</xdr:col>
      <xdr:colOff>28575</xdr:colOff>
      <xdr:row>25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2228850" y="54006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26</xdr:row>
      <xdr:rowOff>95250</xdr:rowOff>
    </xdr:from>
    <xdr:to>
      <xdr:col>3</xdr:col>
      <xdr:colOff>28575</xdr:colOff>
      <xdr:row>27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2228850" y="58388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95250</xdr:rowOff>
    </xdr:from>
    <xdr:to>
      <xdr:col>3</xdr:col>
      <xdr:colOff>28575</xdr:colOff>
      <xdr:row>23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2228850" y="49625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28</xdr:row>
      <xdr:rowOff>95250</xdr:rowOff>
    </xdr:from>
    <xdr:to>
      <xdr:col>3</xdr:col>
      <xdr:colOff>28575</xdr:colOff>
      <xdr:row>29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2228850" y="62769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36</xdr:row>
      <xdr:rowOff>95250</xdr:rowOff>
    </xdr:from>
    <xdr:to>
      <xdr:col>3</xdr:col>
      <xdr:colOff>28575</xdr:colOff>
      <xdr:row>37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2228850" y="80295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66675</xdr:rowOff>
    </xdr:from>
    <xdr:to>
      <xdr:col>14</xdr:col>
      <xdr:colOff>114300</xdr:colOff>
      <xdr:row>20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4211300" y="42767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66675</xdr:rowOff>
    </xdr:from>
    <xdr:to>
      <xdr:col>14</xdr:col>
      <xdr:colOff>114300</xdr:colOff>
      <xdr:row>24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14211300" y="51530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66675</xdr:rowOff>
    </xdr:from>
    <xdr:to>
      <xdr:col>14</xdr:col>
      <xdr:colOff>114300</xdr:colOff>
      <xdr:row>26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14211300" y="55911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27</xdr:row>
      <xdr:rowOff>66675</xdr:rowOff>
    </xdr:from>
    <xdr:to>
      <xdr:col>14</xdr:col>
      <xdr:colOff>114300</xdr:colOff>
      <xdr:row>28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14211300" y="60293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29</xdr:row>
      <xdr:rowOff>66675</xdr:rowOff>
    </xdr:from>
    <xdr:to>
      <xdr:col>14</xdr:col>
      <xdr:colOff>114300</xdr:colOff>
      <xdr:row>30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14211300" y="64674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33</xdr:row>
      <xdr:rowOff>66675</xdr:rowOff>
    </xdr:from>
    <xdr:to>
      <xdr:col>14</xdr:col>
      <xdr:colOff>114300</xdr:colOff>
      <xdr:row>34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4211300" y="73437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66675</xdr:rowOff>
    </xdr:from>
    <xdr:to>
      <xdr:col>14</xdr:col>
      <xdr:colOff>114300</xdr:colOff>
      <xdr:row>36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4211300" y="77819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39</xdr:row>
      <xdr:rowOff>66675</xdr:rowOff>
    </xdr:from>
    <xdr:to>
      <xdr:col>14</xdr:col>
      <xdr:colOff>114300</xdr:colOff>
      <xdr:row>40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4211300" y="86582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41</xdr:row>
      <xdr:rowOff>66675</xdr:rowOff>
    </xdr:from>
    <xdr:to>
      <xdr:col>14</xdr:col>
      <xdr:colOff>114300</xdr:colOff>
      <xdr:row>42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211300" y="90963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45</xdr:row>
      <xdr:rowOff>66675</xdr:rowOff>
    </xdr:from>
    <xdr:to>
      <xdr:col>14</xdr:col>
      <xdr:colOff>114300</xdr:colOff>
      <xdr:row>46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14211300" y="99726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52</xdr:row>
      <xdr:rowOff>85725</xdr:rowOff>
    </xdr:from>
    <xdr:to>
      <xdr:col>14</xdr:col>
      <xdr:colOff>142875</xdr:colOff>
      <xdr:row>53</xdr:row>
      <xdr:rowOff>180975</xdr:rowOff>
    </xdr:to>
    <xdr:sp>
      <xdr:nvSpPr>
        <xdr:cNvPr id="18" name="AutoShape 18"/>
        <xdr:cNvSpPr>
          <a:spLocks/>
        </xdr:cNvSpPr>
      </xdr:nvSpPr>
      <xdr:spPr>
        <a:xfrm>
          <a:off x="14239875" y="115252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30</xdr:row>
      <xdr:rowOff>95250</xdr:rowOff>
    </xdr:from>
    <xdr:to>
      <xdr:col>3</xdr:col>
      <xdr:colOff>28575</xdr:colOff>
      <xdr:row>31</xdr:row>
      <xdr:rowOff>142875</xdr:rowOff>
    </xdr:to>
    <xdr:sp>
      <xdr:nvSpPr>
        <xdr:cNvPr id="19" name="AutoShape 19"/>
        <xdr:cNvSpPr>
          <a:spLocks/>
        </xdr:cNvSpPr>
      </xdr:nvSpPr>
      <xdr:spPr>
        <a:xfrm>
          <a:off x="2228850" y="67151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95250</xdr:rowOff>
    </xdr:from>
    <xdr:to>
      <xdr:col>3</xdr:col>
      <xdr:colOff>28575</xdr:colOff>
      <xdr:row>33</xdr:row>
      <xdr:rowOff>142875</xdr:rowOff>
    </xdr:to>
    <xdr:sp>
      <xdr:nvSpPr>
        <xdr:cNvPr id="20" name="AutoShape 20"/>
        <xdr:cNvSpPr>
          <a:spLocks/>
        </xdr:cNvSpPr>
      </xdr:nvSpPr>
      <xdr:spPr>
        <a:xfrm>
          <a:off x="2228850" y="71532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34</xdr:row>
      <xdr:rowOff>95250</xdr:rowOff>
    </xdr:from>
    <xdr:to>
      <xdr:col>3</xdr:col>
      <xdr:colOff>28575</xdr:colOff>
      <xdr:row>35</xdr:row>
      <xdr:rowOff>142875</xdr:rowOff>
    </xdr:to>
    <xdr:sp>
      <xdr:nvSpPr>
        <xdr:cNvPr id="21" name="AutoShape 21"/>
        <xdr:cNvSpPr>
          <a:spLocks/>
        </xdr:cNvSpPr>
      </xdr:nvSpPr>
      <xdr:spPr>
        <a:xfrm>
          <a:off x="2228850" y="75914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95250</xdr:rowOff>
    </xdr:from>
    <xdr:to>
      <xdr:col>3</xdr:col>
      <xdr:colOff>28575</xdr:colOff>
      <xdr:row>21</xdr:row>
      <xdr:rowOff>142875</xdr:rowOff>
    </xdr:to>
    <xdr:sp>
      <xdr:nvSpPr>
        <xdr:cNvPr id="22" name="AutoShape 22"/>
        <xdr:cNvSpPr>
          <a:spLocks/>
        </xdr:cNvSpPr>
      </xdr:nvSpPr>
      <xdr:spPr>
        <a:xfrm>
          <a:off x="2228850" y="45243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24</xdr:row>
      <xdr:rowOff>95250</xdr:rowOff>
    </xdr:from>
    <xdr:to>
      <xdr:col>3</xdr:col>
      <xdr:colOff>28575</xdr:colOff>
      <xdr:row>25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2228850" y="54006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26</xdr:row>
      <xdr:rowOff>95250</xdr:rowOff>
    </xdr:from>
    <xdr:to>
      <xdr:col>3</xdr:col>
      <xdr:colOff>28575</xdr:colOff>
      <xdr:row>27</xdr:row>
      <xdr:rowOff>142875</xdr:rowOff>
    </xdr:to>
    <xdr:sp>
      <xdr:nvSpPr>
        <xdr:cNvPr id="24" name="AutoShape 24"/>
        <xdr:cNvSpPr>
          <a:spLocks/>
        </xdr:cNvSpPr>
      </xdr:nvSpPr>
      <xdr:spPr>
        <a:xfrm>
          <a:off x="2228850" y="58388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95250</xdr:rowOff>
    </xdr:from>
    <xdr:to>
      <xdr:col>3</xdr:col>
      <xdr:colOff>28575</xdr:colOff>
      <xdr:row>23</xdr:row>
      <xdr:rowOff>142875</xdr:rowOff>
    </xdr:to>
    <xdr:sp>
      <xdr:nvSpPr>
        <xdr:cNvPr id="25" name="AutoShape 25"/>
        <xdr:cNvSpPr>
          <a:spLocks/>
        </xdr:cNvSpPr>
      </xdr:nvSpPr>
      <xdr:spPr>
        <a:xfrm>
          <a:off x="2228850" y="49625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95250</xdr:rowOff>
    </xdr:from>
    <xdr:to>
      <xdr:col>3</xdr:col>
      <xdr:colOff>28575</xdr:colOff>
      <xdr:row>33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2228850" y="71532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34</xdr:row>
      <xdr:rowOff>95250</xdr:rowOff>
    </xdr:from>
    <xdr:to>
      <xdr:col>3</xdr:col>
      <xdr:colOff>28575</xdr:colOff>
      <xdr:row>35</xdr:row>
      <xdr:rowOff>142875</xdr:rowOff>
    </xdr:to>
    <xdr:sp>
      <xdr:nvSpPr>
        <xdr:cNvPr id="27" name="AutoShape 27"/>
        <xdr:cNvSpPr>
          <a:spLocks/>
        </xdr:cNvSpPr>
      </xdr:nvSpPr>
      <xdr:spPr>
        <a:xfrm>
          <a:off x="2228850" y="75914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95250</xdr:rowOff>
    </xdr:from>
    <xdr:to>
      <xdr:col>3</xdr:col>
      <xdr:colOff>28575</xdr:colOff>
      <xdr:row>21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2228850" y="45243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24</xdr:row>
      <xdr:rowOff>95250</xdr:rowOff>
    </xdr:from>
    <xdr:to>
      <xdr:col>3</xdr:col>
      <xdr:colOff>28575</xdr:colOff>
      <xdr:row>25</xdr:row>
      <xdr:rowOff>142875</xdr:rowOff>
    </xdr:to>
    <xdr:sp>
      <xdr:nvSpPr>
        <xdr:cNvPr id="29" name="AutoShape 29"/>
        <xdr:cNvSpPr>
          <a:spLocks/>
        </xdr:cNvSpPr>
      </xdr:nvSpPr>
      <xdr:spPr>
        <a:xfrm>
          <a:off x="2228850" y="54006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26</xdr:row>
      <xdr:rowOff>95250</xdr:rowOff>
    </xdr:from>
    <xdr:to>
      <xdr:col>3</xdr:col>
      <xdr:colOff>28575</xdr:colOff>
      <xdr:row>27</xdr:row>
      <xdr:rowOff>142875</xdr:rowOff>
    </xdr:to>
    <xdr:sp>
      <xdr:nvSpPr>
        <xdr:cNvPr id="30" name="AutoShape 30"/>
        <xdr:cNvSpPr>
          <a:spLocks/>
        </xdr:cNvSpPr>
      </xdr:nvSpPr>
      <xdr:spPr>
        <a:xfrm>
          <a:off x="2228850" y="58388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95250</xdr:rowOff>
    </xdr:from>
    <xdr:to>
      <xdr:col>3</xdr:col>
      <xdr:colOff>28575</xdr:colOff>
      <xdr:row>23</xdr:row>
      <xdr:rowOff>142875</xdr:rowOff>
    </xdr:to>
    <xdr:sp>
      <xdr:nvSpPr>
        <xdr:cNvPr id="31" name="AutoShape 31"/>
        <xdr:cNvSpPr>
          <a:spLocks/>
        </xdr:cNvSpPr>
      </xdr:nvSpPr>
      <xdr:spPr>
        <a:xfrm>
          <a:off x="2228850" y="49625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28</xdr:row>
      <xdr:rowOff>95250</xdr:rowOff>
    </xdr:from>
    <xdr:to>
      <xdr:col>3</xdr:col>
      <xdr:colOff>28575</xdr:colOff>
      <xdr:row>29</xdr:row>
      <xdr:rowOff>142875</xdr:rowOff>
    </xdr:to>
    <xdr:sp>
      <xdr:nvSpPr>
        <xdr:cNvPr id="32" name="AutoShape 32"/>
        <xdr:cNvSpPr>
          <a:spLocks/>
        </xdr:cNvSpPr>
      </xdr:nvSpPr>
      <xdr:spPr>
        <a:xfrm>
          <a:off x="2228850" y="62769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30</xdr:row>
      <xdr:rowOff>95250</xdr:rowOff>
    </xdr:from>
    <xdr:to>
      <xdr:col>3</xdr:col>
      <xdr:colOff>28575</xdr:colOff>
      <xdr:row>31</xdr:row>
      <xdr:rowOff>142875</xdr:rowOff>
    </xdr:to>
    <xdr:sp>
      <xdr:nvSpPr>
        <xdr:cNvPr id="33" name="AutoShape 33"/>
        <xdr:cNvSpPr>
          <a:spLocks/>
        </xdr:cNvSpPr>
      </xdr:nvSpPr>
      <xdr:spPr>
        <a:xfrm>
          <a:off x="2228850" y="67151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95250</xdr:rowOff>
    </xdr:from>
    <xdr:to>
      <xdr:col>3</xdr:col>
      <xdr:colOff>28575</xdr:colOff>
      <xdr:row>33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2228850" y="71532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43</xdr:row>
      <xdr:rowOff>66675</xdr:rowOff>
    </xdr:from>
    <xdr:to>
      <xdr:col>14</xdr:col>
      <xdr:colOff>114300</xdr:colOff>
      <xdr:row>44</xdr:row>
      <xdr:rowOff>161925</xdr:rowOff>
    </xdr:to>
    <xdr:sp>
      <xdr:nvSpPr>
        <xdr:cNvPr id="35" name="AutoShape 37"/>
        <xdr:cNvSpPr>
          <a:spLocks/>
        </xdr:cNvSpPr>
      </xdr:nvSpPr>
      <xdr:spPr>
        <a:xfrm>
          <a:off x="14211300" y="95345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50</xdr:row>
      <xdr:rowOff>85725</xdr:rowOff>
    </xdr:from>
    <xdr:to>
      <xdr:col>14</xdr:col>
      <xdr:colOff>114300</xdr:colOff>
      <xdr:row>51</xdr:row>
      <xdr:rowOff>180975</xdr:rowOff>
    </xdr:to>
    <xdr:sp>
      <xdr:nvSpPr>
        <xdr:cNvPr id="36" name="AutoShape 38"/>
        <xdr:cNvSpPr>
          <a:spLocks/>
        </xdr:cNvSpPr>
      </xdr:nvSpPr>
      <xdr:spPr>
        <a:xfrm>
          <a:off x="14211300" y="110871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47625</xdr:rowOff>
    </xdr:from>
    <xdr:to>
      <xdr:col>2</xdr:col>
      <xdr:colOff>161925</xdr:colOff>
      <xdr:row>52</xdr:row>
      <xdr:rowOff>85725</xdr:rowOff>
    </xdr:to>
    <xdr:sp>
      <xdr:nvSpPr>
        <xdr:cNvPr id="37" name="AutoShape 39"/>
        <xdr:cNvSpPr>
          <a:spLocks/>
        </xdr:cNvSpPr>
      </xdr:nvSpPr>
      <xdr:spPr>
        <a:xfrm>
          <a:off x="2143125" y="11049000"/>
          <a:ext cx="1143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53</xdr:row>
      <xdr:rowOff>104775</xdr:rowOff>
    </xdr:from>
    <xdr:to>
      <xdr:col>7</xdr:col>
      <xdr:colOff>142875</xdr:colOff>
      <xdr:row>54</xdr:row>
      <xdr:rowOff>180975</xdr:rowOff>
    </xdr:to>
    <xdr:sp>
      <xdr:nvSpPr>
        <xdr:cNvPr id="38" name="AutoShape 40"/>
        <xdr:cNvSpPr>
          <a:spLocks/>
        </xdr:cNvSpPr>
      </xdr:nvSpPr>
      <xdr:spPr>
        <a:xfrm>
          <a:off x="6829425" y="1176337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47</xdr:row>
      <xdr:rowOff>66675</xdr:rowOff>
    </xdr:from>
    <xdr:to>
      <xdr:col>7</xdr:col>
      <xdr:colOff>152400</xdr:colOff>
      <xdr:row>48</xdr:row>
      <xdr:rowOff>142875</xdr:rowOff>
    </xdr:to>
    <xdr:sp>
      <xdr:nvSpPr>
        <xdr:cNvPr id="39" name="AutoShape 41"/>
        <xdr:cNvSpPr>
          <a:spLocks/>
        </xdr:cNvSpPr>
      </xdr:nvSpPr>
      <xdr:spPr>
        <a:xfrm>
          <a:off x="6838950" y="1041082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49</xdr:row>
      <xdr:rowOff>114300</xdr:rowOff>
    </xdr:from>
    <xdr:to>
      <xdr:col>7</xdr:col>
      <xdr:colOff>142875</xdr:colOff>
      <xdr:row>50</xdr:row>
      <xdr:rowOff>190500</xdr:rowOff>
    </xdr:to>
    <xdr:sp>
      <xdr:nvSpPr>
        <xdr:cNvPr id="40" name="AutoShape 42"/>
        <xdr:cNvSpPr>
          <a:spLocks/>
        </xdr:cNvSpPr>
      </xdr:nvSpPr>
      <xdr:spPr>
        <a:xfrm>
          <a:off x="6829425" y="1089660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51</xdr:row>
      <xdr:rowOff>104775</xdr:rowOff>
    </xdr:from>
    <xdr:to>
      <xdr:col>7</xdr:col>
      <xdr:colOff>152400</xdr:colOff>
      <xdr:row>52</xdr:row>
      <xdr:rowOff>180975</xdr:rowOff>
    </xdr:to>
    <xdr:sp>
      <xdr:nvSpPr>
        <xdr:cNvPr id="41" name="AutoShape 43"/>
        <xdr:cNvSpPr>
          <a:spLocks/>
        </xdr:cNvSpPr>
      </xdr:nvSpPr>
      <xdr:spPr>
        <a:xfrm>
          <a:off x="6838950" y="1132522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24</xdr:row>
      <xdr:rowOff>114300</xdr:rowOff>
    </xdr:from>
    <xdr:to>
      <xdr:col>17</xdr:col>
      <xdr:colOff>114300</xdr:colOff>
      <xdr:row>26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7516475" y="565785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133350</xdr:rowOff>
    </xdr:from>
    <xdr:to>
      <xdr:col>17</xdr:col>
      <xdr:colOff>104775</xdr:colOff>
      <xdr:row>28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17506950" y="636270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133350</xdr:rowOff>
    </xdr:from>
    <xdr:to>
      <xdr:col>17</xdr:col>
      <xdr:colOff>104775</xdr:colOff>
      <xdr:row>30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17506950" y="681990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123825</xdr:rowOff>
    </xdr:from>
    <xdr:to>
      <xdr:col>17</xdr:col>
      <xdr:colOff>104775</xdr:colOff>
      <xdr:row>32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17506950" y="7267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123825</xdr:rowOff>
    </xdr:from>
    <xdr:to>
      <xdr:col>17</xdr:col>
      <xdr:colOff>104775</xdr:colOff>
      <xdr:row>34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17506950" y="7724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123825</xdr:rowOff>
    </xdr:from>
    <xdr:to>
      <xdr:col>17</xdr:col>
      <xdr:colOff>104775</xdr:colOff>
      <xdr:row>36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17506950" y="8181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39</xdr:row>
      <xdr:rowOff>123825</xdr:rowOff>
    </xdr:from>
    <xdr:to>
      <xdr:col>17</xdr:col>
      <xdr:colOff>104775</xdr:colOff>
      <xdr:row>40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17506950" y="9096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123825</xdr:rowOff>
    </xdr:from>
    <xdr:to>
      <xdr:col>17</xdr:col>
      <xdr:colOff>104775</xdr:colOff>
      <xdr:row>38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17506950" y="8639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0</xdr:rowOff>
    </xdr:from>
    <xdr:to>
      <xdr:col>19</xdr:col>
      <xdr:colOff>0</xdr:colOff>
      <xdr:row>51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6249650" y="11487150"/>
          <a:ext cx="2276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52</xdr:row>
      <xdr:rowOff>114300</xdr:rowOff>
    </xdr:from>
    <xdr:to>
      <xdr:col>17</xdr:col>
      <xdr:colOff>114300</xdr:colOff>
      <xdr:row>53</xdr:row>
      <xdr:rowOff>219075</xdr:rowOff>
    </xdr:to>
    <xdr:sp>
      <xdr:nvSpPr>
        <xdr:cNvPr id="10" name="AutoShape 10"/>
        <xdr:cNvSpPr>
          <a:spLocks/>
        </xdr:cNvSpPr>
      </xdr:nvSpPr>
      <xdr:spPr>
        <a:xfrm>
          <a:off x="17516475" y="120586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54</xdr:row>
      <xdr:rowOff>133350</xdr:rowOff>
    </xdr:from>
    <xdr:to>
      <xdr:col>17</xdr:col>
      <xdr:colOff>104775</xdr:colOff>
      <xdr:row>55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17506950" y="1253490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56</xdr:row>
      <xdr:rowOff>133350</xdr:rowOff>
    </xdr:from>
    <xdr:to>
      <xdr:col>17</xdr:col>
      <xdr:colOff>104775</xdr:colOff>
      <xdr:row>57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17506950" y="1299210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58</xdr:row>
      <xdr:rowOff>123825</xdr:rowOff>
    </xdr:from>
    <xdr:to>
      <xdr:col>17</xdr:col>
      <xdr:colOff>104775</xdr:colOff>
      <xdr:row>59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17506950" y="13439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123825</xdr:rowOff>
    </xdr:from>
    <xdr:to>
      <xdr:col>17</xdr:col>
      <xdr:colOff>104775</xdr:colOff>
      <xdr:row>61</xdr:row>
      <xdr:rowOff>228600</xdr:rowOff>
    </xdr:to>
    <xdr:sp>
      <xdr:nvSpPr>
        <xdr:cNvPr id="14" name="AutoShape 14"/>
        <xdr:cNvSpPr>
          <a:spLocks/>
        </xdr:cNvSpPr>
      </xdr:nvSpPr>
      <xdr:spPr>
        <a:xfrm>
          <a:off x="17506950" y="13896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62</xdr:row>
      <xdr:rowOff>123825</xdr:rowOff>
    </xdr:from>
    <xdr:to>
      <xdr:col>17</xdr:col>
      <xdr:colOff>104775</xdr:colOff>
      <xdr:row>63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17506950" y="14354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66</xdr:row>
      <xdr:rowOff>123825</xdr:rowOff>
    </xdr:from>
    <xdr:to>
      <xdr:col>17</xdr:col>
      <xdr:colOff>104775</xdr:colOff>
      <xdr:row>67</xdr:row>
      <xdr:rowOff>190500</xdr:rowOff>
    </xdr:to>
    <xdr:sp>
      <xdr:nvSpPr>
        <xdr:cNvPr id="16" name="AutoShape 16"/>
        <xdr:cNvSpPr>
          <a:spLocks/>
        </xdr:cNvSpPr>
      </xdr:nvSpPr>
      <xdr:spPr>
        <a:xfrm>
          <a:off x="17506950" y="152685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64</xdr:row>
      <xdr:rowOff>123825</xdr:rowOff>
    </xdr:from>
    <xdr:to>
      <xdr:col>17</xdr:col>
      <xdr:colOff>104775</xdr:colOff>
      <xdr:row>65</xdr:row>
      <xdr:rowOff>228600</xdr:rowOff>
    </xdr:to>
    <xdr:sp>
      <xdr:nvSpPr>
        <xdr:cNvPr id="17" name="AutoShape 17"/>
        <xdr:cNvSpPr>
          <a:spLocks/>
        </xdr:cNvSpPr>
      </xdr:nvSpPr>
      <xdr:spPr>
        <a:xfrm>
          <a:off x="17506950" y="14811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41</xdr:row>
      <xdr:rowOff>123825</xdr:rowOff>
    </xdr:from>
    <xdr:to>
      <xdr:col>17</xdr:col>
      <xdr:colOff>104775</xdr:colOff>
      <xdr:row>42</xdr:row>
      <xdr:rowOff>228600</xdr:rowOff>
    </xdr:to>
    <xdr:sp>
      <xdr:nvSpPr>
        <xdr:cNvPr id="18" name="AutoShape 18"/>
        <xdr:cNvSpPr>
          <a:spLocks/>
        </xdr:cNvSpPr>
      </xdr:nvSpPr>
      <xdr:spPr>
        <a:xfrm>
          <a:off x="17506950" y="9553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68</xdr:row>
      <xdr:rowOff>95250</xdr:rowOff>
    </xdr:from>
    <xdr:to>
      <xdr:col>17</xdr:col>
      <xdr:colOff>114300</xdr:colOff>
      <xdr:row>69</xdr:row>
      <xdr:rowOff>190500</xdr:rowOff>
    </xdr:to>
    <xdr:sp>
      <xdr:nvSpPr>
        <xdr:cNvPr id="19" name="AutoShape 19"/>
        <xdr:cNvSpPr>
          <a:spLocks/>
        </xdr:cNvSpPr>
      </xdr:nvSpPr>
      <xdr:spPr>
        <a:xfrm>
          <a:off x="17516475" y="15621000"/>
          <a:ext cx="10477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33</xdr:row>
      <xdr:rowOff>47625</xdr:rowOff>
    </xdr:from>
    <xdr:to>
      <xdr:col>5</xdr:col>
      <xdr:colOff>190500</xdr:colOff>
      <xdr:row>37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286250" y="7096125"/>
          <a:ext cx="95250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17</xdr:row>
      <xdr:rowOff>133350</xdr:rowOff>
    </xdr:from>
    <xdr:to>
      <xdr:col>29</xdr:col>
      <xdr:colOff>0</xdr:colOff>
      <xdr:row>18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4183975" y="365760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133350</xdr:rowOff>
    </xdr:from>
    <xdr:to>
      <xdr:col>29</xdr:col>
      <xdr:colOff>0</xdr:colOff>
      <xdr:row>20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24183975" y="405765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133350</xdr:rowOff>
    </xdr:from>
    <xdr:to>
      <xdr:col>29</xdr:col>
      <xdr:colOff>0</xdr:colOff>
      <xdr:row>22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24183975" y="445770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133350</xdr:rowOff>
    </xdr:from>
    <xdr:to>
      <xdr:col>29</xdr:col>
      <xdr:colOff>0</xdr:colOff>
      <xdr:row>24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24183975" y="485775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123825</xdr:rowOff>
    </xdr:from>
    <xdr:to>
      <xdr:col>29</xdr:col>
      <xdr:colOff>0</xdr:colOff>
      <xdr:row>26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4183975" y="52482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133350</xdr:rowOff>
    </xdr:from>
    <xdr:to>
      <xdr:col>29</xdr:col>
      <xdr:colOff>0</xdr:colOff>
      <xdr:row>28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4183975" y="565785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133350</xdr:rowOff>
    </xdr:from>
    <xdr:to>
      <xdr:col>29</xdr:col>
      <xdr:colOff>0</xdr:colOff>
      <xdr:row>30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24183975" y="605790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133350</xdr:rowOff>
    </xdr:from>
    <xdr:to>
      <xdr:col>29</xdr:col>
      <xdr:colOff>0</xdr:colOff>
      <xdr:row>32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24183975" y="645795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133350</xdr:rowOff>
    </xdr:from>
    <xdr:to>
      <xdr:col>29</xdr:col>
      <xdr:colOff>0</xdr:colOff>
      <xdr:row>34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24183975" y="6858000"/>
          <a:ext cx="0" cy="2667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133350</xdr:rowOff>
    </xdr:from>
    <xdr:to>
      <xdr:col>3</xdr:col>
      <xdr:colOff>0</xdr:colOff>
      <xdr:row>18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438275" y="3657600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133350</xdr:rowOff>
    </xdr:from>
    <xdr:to>
      <xdr:col>3</xdr:col>
      <xdr:colOff>0</xdr:colOff>
      <xdr:row>20</xdr:row>
      <xdr:rowOff>200025</xdr:rowOff>
    </xdr:to>
    <xdr:sp>
      <xdr:nvSpPr>
        <xdr:cNvPr id="11" name="AutoShape 11"/>
        <xdr:cNvSpPr>
          <a:spLocks/>
        </xdr:cNvSpPr>
      </xdr:nvSpPr>
      <xdr:spPr>
        <a:xfrm>
          <a:off x="1438275" y="4057650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133350</xdr:rowOff>
    </xdr:from>
    <xdr:to>
      <xdr:col>3</xdr:col>
      <xdr:colOff>0</xdr:colOff>
      <xdr:row>22</xdr:row>
      <xdr:rowOff>200025</xdr:rowOff>
    </xdr:to>
    <xdr:sp>
      <xdr:nvSpPr>
        <xdr:cNvPr id="12" name="AutoShape 12"/>
        <xdr:cNvSpPr>
          <a:spLocks/>
        </xdr:cNvSpPr>
      </xdr:nvSpPr>
      <xdr:spPr>
        <a:xfrm>
          <a:off x="1438275" y="4457700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133350</xdr:rowOff>
    </xdr:from>
    <xdr:to>
      <xdr:col>3</xdr:col>
      <xdr:colOff>0</xdr:colOff>
      <xdr:row>24</xdr:row>
      <xdr:rowOff>200025</xdr:rowOff>
    </xdr:to>
    <xdr:sp>
      <xdr:nvSpPr>
        <xdr:cNvPr id="13" name="AutoShape 13"/>
        <xdr:cNvSpPr>
          <a:spLocks/>
        </xdr:cNvSpPr>
      </xdr:nvSpPr>
      <xdr:spPr>
        <a:xfrm>
          <a:off x="1438275" y="4857750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123825</xdr:rowOff>
    </xdr:from>
    <xdr:to>
      <xdr:col>3</xdr:col>
      <xdr:colOff>0</xdr:colOff>
      <xdr:row>26</xdr:row>
      <xdr:rowOff>200025</xdr:rowOff>
    </xdr:to>
    <xdr:sp>
      <xdr:nvSpPr>
        <xdr:cNvPr id="14" name="AutoShape 14"/>
        <xdr:cNvSpPr>
          <a:spLocks/>
        </xdr:cNvSpPr>
      </xdr:nvSpPr>
      <xdr:spPr>
        <a:xfrm>
          <a:off x="1438275" y="52482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27</xdr:row>
      <xdr:rowOff>133350</xdr:rowOff>
    </xdr:from>
    <xdr:to>
      <xdr:col>3</xdr:col>
      <xdr:colOff>0</xdr:colOff>
      <xdr:row>28</xdr:row>
      <xdr:rowOff>200025</xdr:rowOff>
    </xdr:to>
    <xdr:sp>
      <xdr:nvSpPr>
        <xdr:cNvPr id="15" name="AutoShape 15"/>
        <xdr:cNvSpPr>
          <a:spLocks/>
        </xdr:cNvSpPr>
      </xdr:nvSpPr>
      <xdr:spPr>
        <a:xfrm>
          <a:off x="1438275" y="5657850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133350</xdr:rowOff>
    </xdr:from>
    <xdr:to>
      <xdr:col>3</xdr:col>
      <xdr:colOff>0</xdr:colOff>
      <xdr:row>30</xdr:row>
      <xdr:rowOff>200025</xdr:rowOff>
    </xdr:to>
    <xdr:sp>
      <xdr:nvSpPr>
        <xdr:cNvPr id="16" name="AutoShape 16"/>
        <xdr:cNvSpPr>
          <a:spLocks/>
        </xdr:cNvSpPr>
      </xdr:nvSpPr>
      <xdr:spPr>
        <a:xfrm>
          <a:off x="1438275" y="6057900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133350</xdr:rowOff>
    </xdr:from>
    <xdr:to>
      <xdr:col>3</xdr:col>
      <xdr:colOff>0</xdr:colOff>
      <xdr:row>32</xdr:row>
      <xdr:rowOff>200025</xdr:rowOff>
    </xdr:to>
    <xdr:sp>
      <xdr:nvSpPr>
        <xdr:cNvPr id="17" name="AutoShape 17"/>
        <xdr:cNvSpPr>
          <a:spLocks/>
        </xdr:cNvSpPr>
      </xdr:nvSpPr>
      <xdr:spPr>
        <a:xfrm>
          <a:off x="1438275" y="6457950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133350</xdr:rowOff>
    </xdr:from>
    <xdr:to>
      <xdr:col>3</xdr:col>
      <xdr:colOff>0</xdr:colOff>
      <xdr:row>34</xdr:row>
      <xdr:rowOff>200025</xdr:rowOff>
    </xdr:to>
    <xdr:sp>
      <xdr:nvSpPr>
        <xdr:cNvPr id="18" name="AutoShape 18"/>
        <xdr:cNvSpPr>
          <a:spLocks/>
        </xdr:cNvSpPr>
      </xdr:nvSpPr>
      <xdr:spPr>
        <a:xfrm>
          <a:off x="1438275" y="6858000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57150</xdr:colOff>
      <xdr:row>65</xdr:row>
      <xdr:rowOff>85725</xdr:rowOff>
    </xdr:from>
    <xdr:to>
      <xdr:col>13</xdr:col>
      <xdr:colOff>152400</xdr:colOff>
      <xdr:row>67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9153525" y="13211175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3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9.3984375" style="47" customWidth="1"/>
    <col min="2" max="2" width="2.09765625" style="47" customWidth="1"/>
    <col min="3" max="3" width="5.59765625" style="47" customWidth="1"/>
    <col min="4" max="8" width="14.59765625" style="47" customWidth="1"/>
    <col min="9" max="9" width="5.19921875" style="47" customWidth="1"/>
    <col min="10" max="10" width="16.59765625" style="47" customWidth="1"/>
    <col min="11" max="11" width="2.09765625" style="47" customWidth="1"/>
    <col min="12" max="12" width="7.59765625" style="47" customWidth="1"/>
    <col min="13" max="17" width="14.59765625" style="47" customWidth="1"/>
    <col min="18" max="16384" width="10.59765625" style="47" customWidth="1"/>
  </cols>
  <sheetData>
    <row r="1" spans="1:17" s="126" customFormat="1" ht="19.5" customHeight="1">
      <c r="A1" s="1" t="s">
        <v>276</v>
      </c>
      <c r="B1" s="1"/>
      <c r="Q1" s="127" t="s">
        <v>277</v>
      </c>
    </row>
    <row r="2" spans="1:17" ht="24.75" customHeight="1">
      <c r="A2" s="389" t="s">
        <v>282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</row>
    <row r="3" spans="1:17" ht="19.5" customHeight="1">
      <c r="A3" s="391" t="s">
        <v>0</v>
      </c>
      <c r="B3" s="390"/>
      <c r="C3" s="390"/>
      <c r="D3" s="390"/>
      <c r="E3" s="390"/>
      <c r="F3" s="390"/>
      <c r="G3" s="390"/>
      <c r="H3" s="390"/>
      <c r="I3" s="129"/>
      <c r="J3" s="391" t="s">
        <v>283</v>
      </c>
      <c r="K3" s="391"/>
      <c r="L3" s="391"/>
      <c r="M3" s="391"/>
      <c r="N3" s="391"/>
      <c r="O3" s="391"/>
      <c r="P3" s="391"/>
      <c r="Q3" s="391"/>
    </row>
    <row r="4" spans="1:17" ht="19.5" customHeight="1">
      <c r="A4" s="386" t="s">
        <v>519</v>
      </c>
      <c r="B4" s="392"/>
      <c r="C4" s="392"/>
      <c r="D4" s="392"/>
      <c r="E4" s="392"/>
      <c r="F4" s="392"/>
      <c r="G4" s="392"/>
      <c r="H4" s="392"/>
      <c r="I4" s="129"/>
      <c r="J4" s="386" t="s">
        <v>472</v>
      </c>
      <c r="K4" s="386"/>
      <c r="L4" s="386"/>
      <c r="M4" s="386"/>
      <c r="N4" s="386"/>
      <c r="O4" s="386"/>
      <c r="P4" s="386"/>
      <c r="Q4" s="386"/>
    </row>
    <row r="5" ht="18" customHeight="1" thickBot="1"/>
    <row r="6" spans="1:17" ht="18" customHeight="1">
      <c r="A6" s="393" t="s">
        <v>520</v>
      </c>
      <c r="B6" s="394"/>
      <c r="C6" s="395"/>
      <c r="D6" s="130" t="s">
        <v>521</v>
      </c>
      <c r="E6" s="130" t="s">
        <v>522</v>
      </c>
      <c r="F6" s="130" t="s">
        <v>523</v>
      </c>
      <c r="G6" s="130" t="s">
        <v>524</v>
      </c>
      <c r="H6" s="131" t="s">
        <v>525</v>
      </c>
      <c r="I6" s="129"/>
      <c r="J6" s="393" t="s">
        <v>284</v>
      </c>
      <c r="K6" s="393"/>
      <c r="L6" s="396"/>
      <c r="M6" s="130" t="s">
        <v>426</v>
      </c>
      <c r="N6" s="130" t="s">
        <v>427</v>
      </c>
      <c r="O6" s="130" t="s">
        <v>428</v>
      </c>
      <c r="P6" s="132" t="s">
        <v>430</v>
      </c>
      <c r="Q6" s="131" t="s">
        <v>429</v>
      </c>
    </row>
    <row r="7" spans="1:17" ht="18" customHeight="1">
      <c r="A7" s="39"/>
      <c r="B7" s="39"/>
      <c r="C7" s="133"/>
      <c r="D7" s="134"/>
      <c r="E7" s="134"/>
      <c r="F7" s="134"/>
      <c r="G7" s="134"/>
      <c r="H7" s="134"/>
      <c r="I7" s="129"/>
      <c r="J7" s="134"/>
      <c r="K7" s="134"/>
      <c r="L7" s="135"/>
      <c r="M7" s="134"/>
      <c r="N7" s="134"/>
      <c r="O7" s="134"/>
      <c r="P7" s="39"/>
      <c r="Q7" s="39"/>
    </row>
    <row r="8" spans="1:17" ht="18" customHeight="1">
      <c r="A8" s="387" t="s">
        <v>533</v>
      </c>
      <c r="B8" s="387"/>
      <c r="C8" s="388"/>
      <c r="D8" s="53">
        <v>18540</v>
      </c>
      <c r="E8" s="53">
        <v>18249</v>
      </c>
      <c r="F8" s="53">
        <v>18112</v>
      </c>
      <c r="G8" s="53">
        <v>18160</v>
      </c>
      <c r="H8" s="53">
        <v>18070</v>
      </c>
      <c r="I8" s="129"/>
      <c r="J8" s="387" t="s">
        <v>468</v>
      </c>
      <c r="K8" s="387"/>
      <c r="L8" s="388"/>
      <c r="M8" s="53">
        <v>1177500</v>
      </c>
      <c r="N8" s="53">
        <v>1176734</v>
      </c>
      <c r="O8" s="53">
        <v>1175599</v>
      </c>
      <c r="P8" s="53">
        <v>1173016</v>
      </c>
      <c r="Q8" s="53">
        <v>1169539</v>
      </c>
    </row>
    <row r="9" spans="1:17" ht="18" customHeight="1">
      <c r="A9" s="136"/>
      <c r="B9" s="136"/>
      <c r="C9" s="137"/>
      <c r="D9" s="39"/>
      <c r="E9" s="39"/>
      <c r="F9" s="39"/>
      <c r="G9" s="39"/>
      <c r="H9" s="39"/>
      <c r="I9" s="129"/>
      <c r="J9" s="136"/>
      <c r="K9" s="136"/>
      <c r="L9" s="137"/>
      <c r="M9" s="39"/>
      <c r="N9" s="39"/>
      <c r="O9" s="39"/>
      <c r="P9" s="39"/>
      <c r="Q9" s="39"/>
    </row>
    <row r="10" spans="1:17" ht="18" customHeight="1">
      <c r="A10" s="387" t="s">
        <v>534</v>
      </c>
      <c r="B10" s="387"/>
      <c r="C10" s="388"/>
      <c r="D10" s="53">
        <v>255383</v>
      </c>
      <c r="E10" s="53">
        <v>251431</v>
      </c>
      <c r="F10" s="53">
        <v>248803</v>
      </c>
      <c r="G10" s="53">
        <v>248641</v>
      </c>
      <c r="H10" s="53">
        <v>249554</v>
      </c>
      <c r="I10" s="129"/>
      <c r="J10" s="387" t="s">
        <v>469</v>
      </c>
      <c r="K10" s="387"/>
      <c r="L10" s="388"/>
      <c r="M10" s="53">
        <v>380428</v>
      </c>
      <c r="N10" s="53">
        <v>391859</v>
      </c>
      <c r="O10" s="53">
        <v>400957</v>
      </c>
      <c r="P10" s="53">
        <v>405343</v>
      </c>
      <c r="Q10" s="53">
        <v>405029</v>
      </c>
    </row>
    <row r="11" spans="1:17" ht="18" customHeight="1">
      <c r="A11" s="136"/>
      <c r="B11" s="136"/>
      <c r="C11" s="137"/>
      <c r="D11" s="39"/>
      <c r="E11" s="138"/>
      <c r="F11" s="39"/>
      <c r="G11" s="39"/>
      <c r="H11" s="39"/>
      <c r="I11" s="129"/>
      <c r="J11" s="136"/>
      <c r="K11" s="136"/>
      <c r="L11" s="137"/>
      <c r="M11" s="39"/>
      <c r="N11" s="39"/>
      <c r="O11" s="39"/>
      <c r="P11" s="39"/>
      <c r="Q11" s="39"/>
    </row>
    <row r="12" spans="1:17" ht="18" customHeight="1">
      <c r="A12" s="397" t="s">
        <v>535</v>
      </c>
      <c r="B12" s="397"/>
      <c r="C12" s="398"/>
      <c r="D12" s="53">
        <v>278698</v>
      </c>
      <c r="E12" s="53">
        <v>276089</v>
      </c>
      <c r="F12" s="53">
        <v>274935</v>
      </c>
      <c r="G12" s="53">
        <v>274694</v>
      </c>
      <c r="H12" s="53">
        <v>273689</v>
      </c>
      <c r="I12" s="129"/>
      <c r="J12" s="397" t="s">
        <v>470</v>
      </c>
      <c r="K12" s="397"/>
      <c r="L12" s="398"/>
      <c r="M12" s="142">
        <v>32.30811040339703</v>
      </c>
      <c r="N12" s="142">
        <v>33.30055900483882</v>
      </c>
      <c r="O12" s="142">
        <v>34.1</v>
      </c>
      <c r="P12" s="142">
        <v>34.6</v>
      </c>
      <c r="Q12" s="142">
        <v>34.6</v>
      </c>
    </row>
    <row r="13" spans="1:17" ht="15" customHeight="1">
      <c r="A13" s="52" t="s">
        <v>548</v>
      </c>
      <c r="B13" s="52"/>
      <c r="C13" s="52"/>
      <c r="D13" s="143"/>
      <c r="E13" s="143"/>
      <c r="F13" s="144"/>
      <c r="G13" s="143"/>
      <c r="H13" s="144"/>
      <c r="I13" s="129"/>
      <c r="J13" s="52" t="s">
        <v>3</v>
      </c>
      <c r="K13" s="52"/>
      <c r="L13" s="52"/>
      <c r="M13" s="52"/>
      <c r="N13" s="52"/>
      <c r="O13" s="145"/>
      <c r="P13" s="145"/>
      <c r="Q13" s="145"/>
    </row>
    <row r="14" spans="1:17" ht="18" customHeight="1">
      <c r="A14" s="55"/>
      <c r="B14" s="123"/>
      <c r="C14" s="123"/>
      <c r="D14" s="53"/>
      <c r="E14" s="53"/>
      <c r="F14" s="53"/>
      <c r="I14" s="129"/>
      <c r="J14" s="123"/>
      <c r="K14" s="123"/>
      <c r="L14" s="123"/>
      <c r="M14" s="55"/>
      <c r="N14" s="52"/>
      <c r="O14" s="145"/>
      <c r="P14" s="145"/>
      <c r="Q14" s="145"/>
    </row>
    <row r="15" spans="1:17" ht="18" customHeight="1">
      <c r="A15" s="123"/>
      <c r="B15" s="123"/>
      <c r="C15" s="123"/>
      <c r="D15" s="53"/>
      <c r="E15" s="53"/>
      <c r="F15" s="53"/>
      <c r="I15" s="129"/>
      <c r="J15" s="123"/>
      <c r="K15" s="123"/>
      <c r="L15" s="123"/>
      <c r="M15" s="55"/>
      <c r="N15" s="52"/>
      <c r="O15" s="145"/>
      <c r="P15" s="145"/>
      <c r="Q15" s="145"/>
    </row>
    <row r="16" spans="2:9" ht="18" customHeight="1">
      <c r="B16" s="52"/>
      <c r="C16" s="52"/>
      <c r="D16" s="52"/>
      <c r="E16" s="52"/>
      <c r="G16" s="146"/>
      <c r="I16" s="129"/>
    </row>
    <row r="17" ht="18" customHeight="1">
      <c r="I17" s="129"/>
    </row>
    <row r="18" spans="1:17" ht="19.5" customHeight="1">
      <c r="A18" s="391" t="s">
        <v>4</v>
      </c>
      <c r="B18" s="390"/>
      <c r="C18" s="390"/>
      <c r="D18" s="390"/>
      <c r="E18" s="390"/>
      <c r="F18" s="390"/>
      <c r="G18" s="390"/>
      <c r="H18" s="390"/>
      <c r="I18" s="129"/>
      <c r="J18" s="391" t="s">
        <v>285</v>
      </c>
      <c r="K18" s="391"/>
      <c r="L18" s="391"/>
      <c r="M18" s="391"/>
      <c r="N18" s="391"/>
      <c r="O18" s="391"/>
      <c r="P18" s="391"/>
      <c r="Q18" s="391"/>
    </row>
    <row r="19" spans="1:17" ht="19.5" customHeight="1">
      <c r="A19" s="386" t="s">
        <v>526</v>
      </c>
      <c r="B19" s="392"/>
      <c r="C19" s="392"/>
      <c r="D19" s="392"/>
      <c r="E19" s="392"/>
      <c r="F19" s="392"/>
      <c r="G19" s="392"/>
      <c r="H19" s="392"/>
      <c r="J19" s="386" t="s">
        <v>471</v>
      </c>
      <c r="K19" s="386"/>
      <c r="L19" s="386"/>
      <c r="M19" s="386"/>
      <c r="N19" s="386"/>
      <c r="O19" s="386"/>
      <c r="P19" s="386"/>
      <c r="Q19" s="386"/>
    </row>
    <row r="20" spans="3:17" ht="18" customHeight="1" thickBot="1">
      <c r="C20" s="147"/>
      <c r="D20" s="147"/>
      <c r="E20" s="147"/>
      <c r="F20" s="147"/>
      <c r="G20" s="147"/>
      <c r="H20" s="75" t="s">
        <v>5</v>
      </c>
      <c r="I20" s="129"/>
      <c r="L20" s="147"/>
      <c r="M20" s="147"/>
      <c r="N20" s="147"/>
      <c r="O20" s="148"/>
      <c r="P20" s="147"/>
      <c r="Q20" s="75" t="s">
        <v>286</v>
      </c>
    </row>
    <row r="21" spans="1:17" ht="18" customHeight="1">
      <c r="A21" s="393" t="s">
        <v>527</v>
      </c>
      <c r="B21" s="405"/>
      <c r="C21" s="406"/>
      <c r="D21" s="130" t="s">
        <v>521</v>
      </c>
      <c r="E21" s="130" t="s">
        <v>522</v>
      </c>
      <c r="F21" s="130" t="s">
        <v>523</v>
      </c>
      <c r="G21" s="130" t="s">
        <v>524</v>
      </c>
      <c r="H21" s="131" t="s">
        <v>525</v>
      </c>
      <c r="I21" s="129"/>
      <c r="J21" s="393" t="s">
        <v>287</v>
      </c>
      <c r="K21" s="393"/>
      <c r="L21" s="396"/>
      <c r="M21" s="130" t="s">
        <v>426</v>
      </c>
      <c r="N21" s="130" t="s">
        <v>427</v>
      </c>
      <c r="O21" s="130" t="s">
        <v>428</v>
      </c>
      <c r="P21" s="132" t="s">
        <v>430</v>
      </c>
      <c r="Q21" s="131" t="s">
        <v>429</v>
      </c>
    </row>
    <row r="22" spans="1:17" ht="18" customHeight="1">
      <c r="A22" s="401" t="s">
        <v>549</v>
      </c>
      <c r="B22" s="59"/>
      <c r="C22" s="21" t="s">
        <v>6</v>
      </c>
      <c r="D22" s="3">
        <f aca="true" t="shared" si="0" ref="D22:H23">SUM(D24,D26,D28,D30,D32,D34,D36,D38,D40,D42,D44,D46,D48)</f>
        <v>3658909</v>
      </c>
      <c r="E22" s="3">
        <f t="shared" si="0"/>
        <v>3375694</v>
      </c>
      <c r="F22" s="3">
        <f t="shared" si="0"/>
        <v>3658895</v>
      </c>
      <c r="G22" s="3">
        <f t="shared" si="0"/>
        <v>3786987</v>
      </c>
      <c r="H22" s="3">
        <f t="shared" si="0"/>
        <v>3832023</v>
      </c>
      <c r="I22" s="129"/>
      <c r="J22" s="403" t="s">
        <v>473</v>
      </c>
      <c r="K22" s="266"/>
      <c r="L22" s="21" t="s">
        <v>474</v>
      </c>
      <c r="M22" s="3">
        <f aca="true" t="shared" si="1" ref="M22:Q23">SUM(M24,M26,M28,M30,M32,M34,M36,M38,M40,M42,M44,M46)</f>
        <v>1865046</v>
      </c>
      <c r="N22" s="3">
        <f t="shared" si="1"/>
        <v>1940670</v>
      </c>
      <c r="O22" s="3">
        <f t="shared" si="1"/>
        <v>2067578</v>
      </c>
      <c r="P22" s="3">
        <f t="shared" si="1"/>
        <v>2175362</v>
      </c>
      <c r="Q22" s="3">
        <f t="shared" si="1"/>
        <v>2260815</v>
      </c>
    </row>
    <row r="23" spans="1:17" ht="18" customHeight="1">
      <c r="A23" s="402"/>
      <c r="B23" s="11"/>
      <c r="C23" s="12" t="s">
        <v>7</v>
      </c>
      <c r="D23" s="7">
        <f t="shared" si="0"/>
        <v>56965065</v>
      </c>
      <c r="E23" s="7">
        <f t="shared" si="0"/>
        <v>50736471</v>
      </c>
      <c r="F23" s="7">
        <f t="shared" si="0"/>
        <v>51393721</v>
      </c>
      <c r="G23" s="7">
        <f t="shared" si="0"/>
        <v>51659828</v>
      </c>
      <c r="H23" s="7">
        <f t="shared" si="0"/>
        <v>52354276</v>
      </c>
      <c r="I23" s="129"/>
      <c r="J23" s="404"/>
      <c r="K23" s="22"/>
      <c r="L23" s="12" t="s">
        <v>475</v>
      </c>
      <c r="M23" s="7">
        <f t="shared" si="1"/>
        <v>53309626</v>
      </c>
      <c r="N23" s="7">
        <f t="shared" si="1"/>
        <v>53587988</v>
      </c>
      <c r="O23" s="7">
        <f t="shared" si="1"/>
        <v>56049086</v>
      </c>
      <c r="P23" s="7">
        <f t="shared" si="1"/>
        <v>57584576</v>
      </c>
      <c r="Q23" s="7">
        <f t="shared" si="1"/>
        <v>59746905</v>
      </c>
    </row>
    <row r="24" spans="1:17" ht="18" customHeight="1">
      <c r="A24" s="399" t="s">
        <v>550</v>
      </c>
      <c r="B24" s="123"/>
      <c r="C24" s="78" t="s">
        <v>6</v>
      </c>
      <c r="D24" s="54">
        <v>2636809</v>
      </c>
      <c r="E24" s="54">
        <v>2327699</v>
      </c>
      <c r="F24" s="54">
        <v>2485116</v>
      </c>
      <c r="G24" s="54">
        <v>2529458</v>
      </c>
      <c r="H24" s="54">
        <v>2514993</v>
      </c>
      <c r="I24" s="129"/>
      <c r="J24" s="399" t="s">
        <v>290</v>
      </c>
      <c r="K24" s="52"/>
      <c r="L24" s="78" t="s">
        <v>288</v>
      </c>
      <c r="M24" s="54">
        <v>56832</v>
      </c>
      <c r="N24" s="54">
        <v>56450</v>
      </c>
      <c r="O24" s="54">
        <v>57340</v>
      </c>
      <c r="P24" s="54">
        <v>56919</v>
      </c>
      <c r="Q24" s="54">
        <v>57755</v>
      </c>
    </row>
    <row r="25" spans="1:17" ht="18" customHeight="1">
      <c r="A25" s="399"/>
      <c r="B25" s="123"/>
      <c r="C25" s="78" t="s">
        <v>7</v>
      </c>
      <c r="D25" s="54">
        <v>41147713</v>
      </c>
      <c r="E25" s="54">
        <v>35511610</v>
      </c>
      <c r="F25" s="54">
        <v>35220044</v>
      </c>
      <c r="G25" s="54">
        <v>34858672</v>
      </c>
      <c r="H25" s="54">
        <v>35053763</v>
      </c>
      <c r="I25" s="129"/>
      <c r="J25" s="399"/>
      <c r="K25" s="52"/>
      <c r="L25" s="78" t="s">
        <v>289</v>
      </c>
      <c r="M25" s="54">
        <v>20983768</v>
      </c>
      <c r="N25" s="54">
        <v>21133521</v>
      </c>
      <c r="O25" s="54">
        <v>21781460</v>
      </c>
      <c r="P25" s="54">
        <v>22151120</v>
      </c>
      <c r="Q25" s="54">
        <v>22832852</v>
      </c>
    </row>
    <row r="26" spans="1:17" ht="18" customHeight="1">
      <c r="A26" s="399" t="s">
        <v>551</v>
      </c>
      <c r="B26" s="123"/>
      <c r="C26" s="78" t="s">
        <v>6</v>
      </c>
      <c r="D26" s="54">
        <v>481182</v>
      </c>
      <c r="E26" s="54">
        <v>439482</v>
      </c>
      <c r="F26" s="54">
        <v>459506</v>
      </c>
      <c r="G26" s="54">
        <v>473133</v>
      </c>
      <c r="H26" s="54">
        <v>486565</v>
      </c>
      <c r="I26" s="129"/>
      <c r="J26" s="399" t="s">
        <v>291</v>
      </c>
      <c r="K26" s="123"/>
      <c r="L26" s="78" t="s">
        <v>288</v>
      </c>
      <c r="M26" s="54">
        <v>1261041</v>
      </c>
      <c r="N26" s="54">
        <v>1270246</v>
      </c>
      <c r="O26" s="54">
        <v>1320340</v>
      </c>
      <c r="P26" s="54">
        <v>1360887</v>
      </c>
      <c r="Q26" s="54">
        <v>1396743</v>
      </c>
    </row>
    <row r="27" spans="1:17" ht="18" customHeight="1">
      <c r="A27" s="399"/>
      <c r="B27" s="123"/>
      <c r="C27" s="78" t="s">
        <v>7</v>
      </c>
      <c r="D27" s="54">
        <v>5747069</v>
      </c>
      <c r="E27" s="54">
        <v>5061999</v>
      </c>
      <c r="F27" s="54">
        <v>4704010</v>
      </c>
      <c r="G27" s="54">
        <v>4668723</v>
      </c>
      <c r="H27" s="54">
        <v>4684181</v>
      </c>
      <c r="I27" s="129"/>
      <c r="J27" s="399"/>
      <c r="K27" s="123"/>
      <c r="L27" s="78" t="s">
        <v>289</v>
      </c>
      <c r="M27" s="54">
        <v>18150016</v>
      </c>
      <c r="N27" s="54">
        <v>17567460</v>
      </c>
      <c r="O27" s="54">
        <v>18293197</v>
      </c>
      <c r="P27" s="54">
        <v>18667736</v>
      </c>
      <c r="Q27" s="54">
        <v>19373830</v>
      </c>
    </row>
    <row r="28" spans="1:17" ht="18" customHeight="1">
      <c r="A28" s="399" t="s">
        <v>552</v>
      </c>
      <c r="B28" s="123"/>
      <c r="C28" s="78" t="s">
        <v>6</v>
      </c>
      <c r="D28" s="54">
        <v>359212</v>
      </c>
      <c r="E28" s="54">
        <v>425944</v>
      </c>
      <c r="F28" s="54">
        <v>529933</v>
      </c>
      <c r="G28" s="54">
        <v>595620</v>
      </c>
      <c r="H28" s="54">
        <v>638866</v>
      </c>
      <c r="I28" s="129"/>
      <c r="J28" s="399" t="s">
        <v>292</v>
      </c>
      <c r="K28" s="123"/>
      <c r="L28" s="78" t="s">
        <v>288</v>
      </c>
      <c r="M28" s="54">
        <v>221215</v>
      </c>
      <c r="N28" s="54">
        <v>226160</v>
      </c>
      <c r="O28" s="54">
        <v>231883</v>
      </c>
      <c r="P28" s="54">
        <v>240270</v>
      </c>
      <c r="Q28" s="54">
        <v>246822</v>
      </c>
    </row>
    <row r="29" spans="1:17" ht="18" customHeight="1">
      <c r="A29" s="399"/>
      <c r="B29" s="123"/>
      <c r="C29" s="78" t="s">
        <v>7</v>
      </c>
      <c r="D29" s="54">
        <v>2251054</v>
      </c>
      <c r="E29" s="54">
        <v>2742936</v>
      </c>
      <c r="F29" s="54">
        <v>3526082</v>
      </c>
      <c r="G29" s="54">
        <v>3934392</v>
      </c>
      <c r="H29" s="54">
        <v>4376312</v>
      </c>
      <c r="I29" s="129"/>
      <c r="J29" s="399"/>
      <c r="K29" s="123"/>
      <c r="L29" s="78" t="s">
        <v>289</v>
      </c>
      <c r="M29" s="54">
        <v>3722439</v>
      </c>
      <c r="N29" s="54">
        <v>3683338</v>
      </c>
      <c r="O29" s="54">
        <v>3774201</v>
      </c>
      <c r="P29" s="54">
        <v>3802736</v>
      </c>
      <c r="Q29" s="54">
        <v>3805434</v>
      </c>
    </row>
    <row r="30" spans="1:17" ht="18" customHeight="1">
      <c r="A30" s="399" t="s">
        <v>8</v>
      </c>
      <c r="B30" s="123"/>
      <c r="C30" s="78" t="s">
        <v>6</v>
      </c>
      <c r="D30" s="54" t="s">
        <v>9</v>
      </c>
      <c r="E30" s="54" t="s">
        <v>9</v>
      </c>
      <c r="F30" s="54" t="s">
        <v>9</v>
      </c>
      <c r="G30" s="54" t="s">
        <v>9</v>
      </c>
      <c r="H30" s="54" t="s">
        <v>9</v>
      </c>
      <c r="I30" s="129"/>
      <c r="J30" s="399" t="s">
        <v>293</v>
      </c>
      <c r="K30" s="123"/>
      <c r="L30" s="78" t="s">
        <v>294</v>
      </c>
      <c r="M30" s="54">
        <v>191576</v>
      </c>
      <c r="N30" s="54">
        <v>252591</v>
      </c>
      <c r="O30" s="54">
        <v>311849</v>
      </c>
      <c r="P30" s="54">
        <v>362534</v>
      </c>
      <c r="Q30" s="54">
        <v>400192</v>
      </c>
    </row>
    <row r="31" spans="1:17" ht="18" customHeight="1">
      <c r="A31" s="399"/>
      <c r="B31" s="123"/>
      <c r="C31" s="78" t="s">
        <v>7</v>
      </c>
      <c r="D31" s="54">
        <v>994254</v>
      </c>
      <c r="E31" s="54">
        <v>858327</v>
      </c>
      <c r="F31" s="54">
        <v>868878</v>
      </c>
      <c r="G31" s="54">
        <v>827108</v>
      </c>
      <c r="H31" s="54">
        <v>796390</v>
      </c>
      <c r="I31" s="129"/>
      <c r="J31" s="399"/>
      <c r="K31" s="123"/>
      <c r="L31" s="78" t="s">
        <v>295</v>
      </c>
      <c r="M31" s="54">
        <v>1965428</v>
      </c>
      <c r="N31" s="54">
        <v>2701886</v>
      </c>
      <c r="O31" s="54">
        <v>3618136</v>
      </c>
      <c r="P31" s="54">
        <v>4325759</v>
      </c>
      <c r="Q31" s="54">
        <v>4972036</v>
      </c>
    </row>
    <row r="32" spans="1:17" ht="18" customHeight="1">
      <c r="A32" s="399" t="s">
        <v>10</v>
      </c>
      <c r="B32" s="123"/>
      <c r="C32" s="78" t="s">
        <v>6</v>
      </c>
      <c r="D32" s="54">
        <v>357</v>
      </c>
      <c r="E32" s="54">
        <v>336</v>
      </c>
      <c r="F32" s="54">
        <v>382</v>
      </c>
      <c r="G32" s="54">
        <v>416</v>
      </c>
      <c r="H32" s="54">
        <v>467</v>
      </c>
      <c r="I32" s="129"/>
      <c r="J32" s="400" t="s">
        <v>11</v>
      </c>
      <c r="K32" s="123"/>
      <c r="L32" s="78" t="s">
        <v>296</v>
      </c>
      <c r="M32" s="54">
        <v>690</v>
      </c>
      <c r="N32" s="54">
        <v>801</v>
      </c>
      <c r="O32" s="54">
        <v>809</v>
      </c>
      <c r="P32" s="54">
        <v>806</v>
      </c>
      <c r="Q32" s="54">
        <v>960</v>
      </c>
    </row>
    <row r="33" spans="1:17" ht="18" customHeight="1">
      <c r="A33" s="399"/>
      <c r="B33" s="123"/>
      <c r="C33" s="78" t="s">
        <v>7</v>
      </c>
      <c r="D33" s="54">
        <v>19441</v>
      </c>
      <c r="E33" s="54">
        <v>17862</v>
      </c>
      <c r="F33" s="54">
        <v>21321</v>
      </c>
      <c r="G33" s="54">
        <v>25156</v>
      </c>
      <c r="H33" s="54">
        <v>31240</v>
      </c>
      <c r="I33" s="129"/>
      <c r="J33" s="400"/>
      <c r="K33" s="123"/>
      <c r="L33" s="78" t="s">
        <v>297</v>
      </c>
      <c r="M33" s="54">
        <v>48215</v>
      </c>
      <c r="N33" s="54">
        <v>58499</v>
      </c>
      <c r="O33" s="54">
        <v>60381</v>
      </c>
      <c r="P33" s="54">
        <v>61953</v>
      </c>
      <c r="Q33" s="54">
        <v>72412</v>
      </c>
    </row>
    <row r="34" spans="1:17" ht="18" customHeight="1">
      <c r="A34" s="399" t="s">
        <v>528</v>
      </c>
      <c r="B34" s="123"/>
      <c r="C34" s="78" t="s">
        <v>6</v>
      </c>
      <c r="D34" s="54">
        <v>144366</v>
      </c>
      <c r="E34" s="54">
        <v>147338</v>
      </c>
      <c r="F34" s="54">
        <v>147157</v>
      </c>
      <c r="G34" s="54">
        <v>150355</v>
      </c>
      <c r="H34" s="54">
        <v>152267</v>
      </c>
      <c r="I34" s="129"/>
      <c r="J34" s="399" t="s">
        <v>298</v>
      </c>
      <c r="K34" s="123"/>
      <c r="L34" s="78" t="s">
        <v>296</v>
      </c>
      <c r="M34" s="54" t="s">
        <v>9</v>
      </c>
      <c r="N34" s="54" t="s">
        <v>9</v>
      </c>
      <c r="O34" s="54" t="s">
        <v>9</v>
      </c>
      <c r="P34" s="54" t="s">
        <v>9</v>
      </c>
      <c r="Q34" s="54" t="s">
        <v>9</v>
      </c>
    </row>
    <row r="35" spans="1:17" ht="18" customHeight="1">
      <c r="A35" s="399"/>
      <c r="B35" s="123"/>
      <c r="C35" s="78" t="s">
        <v>7</v>
      </c>
      <c r="D35" s="54">
        <v>903726</v>
      </c>
      <c r="E35" s="54">
        <v>911371</v>
      </c>
      <c r="F35" s="54">
        <v>828953</v>
      </c>
      <c r="G35" s="54">
        <v>829775</v>
      </c>
      <c r="H35" s="54">
        <v>825926</v>
      </c>
      <c r="I35" s="129"/>
      <c r="J35" s="399"/>
      <c r="K35" s="123"/>
      <c r="L35" s="78" t="s">
        <v>297</v>
      </c>
      <c r="M35" s="54">
        <v>2352705</v>
      </c>
      <c r="N35" s="54">
        <v>2331642</v>
      </c>
      <c r="O35" s="54">
        <v>2327745</v>
      </c>
      <c r="P35" s="54">
        <v>2307133</v>
      </c>
      <c r="Q35" s="54">
        <v>2337664</v>
      </c>
    </row>
    <row r="36" spans="1:17" ht="18" customHeight="1">
      <c r="A36" s="399" t="s">
        <v>529</v>
      </c>
      <c r="B36" s="123"/>
      <c r="C36" s="78" t="s">
        <v>6</v>
      </c>
      <c r="D36" s="54">
        <v>15597</v>
      </c>
      <c r="E36" s="54">
        <v>14229</v>
      </c>
      <c r="F36" s="54">
        <v>15994</v>
      </c>
      <c r="G36" s="54">
        <v>16639</v>
      </c>
      <c r="H36" s="54">
        <v>17134</v>
      </c>
      <c r="I36" s="129"/>
      <c r="J36" s="400" t="s">
        <v>12</v>
      </c>
      <c r="K36" s="123"/>
      <c r="L36" s="78" t="s">
        <v>299</v>
      </c>
      <c r="M36" s="54">
        <v>69635</v>
      </c>
      <c r="N36" s="54">
        <v>70399</v>
      </c>
      <c r="O36" s="54">
        <v>76947</v>
      </c>
      <c r="P36" s="54">
        <v>81180</v>
      </c>
      <c r="Q36" s="54">
        <v>82577</v>
      </c>
    </row>
    <row r="37" spans="1:17" ht="18" customHeight="1">
      <c r="A37" s="399"/>
      <c r="B37" s="123"/>
      <c r="C37" s="78" t="s">
        <v>7</v>
      </c>
      <c r="D37" s="54">
        <v>1231201</v>
      </c>
      <c r="E37" s="54">
        <v>1130776</v>
      </c>
      <c r="F37" s="54">
        <v>1696431</v>
      </c>
      <c r="G37" s="54">
        <v>1933875</v>
      </c>
      <c r="H37" s="54">
        <v>2002313</v>
      </c>
      <c r="I37" s="129"/>
      <c r="J37" s="400"/>
      <c r="K37" s="123"/>
      <c r="L37" s="78" t="s">
        <v>300</v>
      </c>
      <c r="M37" s="54">
        <v>635322</v>
      </c>
      <c r="N37" s="54">
        <v>643655</v>
      </c>
      <c r="O37" s="54">
        <v>694304</v>
      </c>
      <c r="P37" s="54">
        <v>752225</v>
      </c>
      <c r="Q37" s="54">
        <v>755443</v>
      </c>
    </row>
    <row r="38" spans="1:17" ht="18" customHeight="1">
      <c r="A38" s="399" t="s">
        <v>530</v>
      </c>
      <c r="B38" s="123"/>
      <c r="C38" s="78" t="s">
        <v>6</v>
      </c>
      <c r="D38" s="54">
        <v>8</v>
      </c>
      <c r="E38" s="54">
        <v>10</v>
      </c>
      <c r="F38" s="54">
        <v>12</v>
      </c>
      <c r="G38" s="54">
        <v>14</v>
      </c>
      <c r="H38" s="54">
        <v>17</v>
      </c>
      <c r="I38" s="129"/>
      <c r="J38" s="400" t="s">
        <v>13</v>
      </c>
      <c r="K38" s="123"/>
      <c r="L38" s="78" t="s">
        <v>301</v>
      </c>
      <c r="M38" s="54">
        <v>21</v>
      </c>
      <c r="N38" s="54">
        <v>26</v>
      </c>
      <c r="O38" s="54">
        <v>19</v>
      </c>
      <c r="P38" s="54">
        <v>26</v>
      </c>
      <c r="Q38" s="54">
        <v>44</v>
      </c>
    </row>
    <row r="39" spans="1:17" ht="18" customHeight="1">
      <c r="A39" s="400"/>
      <c r="B39" s="64"/>
      <c r="C39" s="78" t="s">
        <v>7</v>
      </c>
      <c r="D39" s="54">
        <v>217</v>
      </c>
      <c r="E39" s="54">
        <v>269</v>
      </c>
      <c r="F39" s="54">
        <v>326</v>
      </c>
      <c r="G39" s="54">
        <v>446</v>
      </c>
      <c r="H39" s="54">
        <v>443</v>
      </c>
      <c r="I39" s="129"/>
      <c r="J39" s="400"/>
      <c r="K39" s="123"/>
      <c r="L39" s="78" t="s">
        <v>302</v>
      </c>
      <c r="M39" s="54">
        <v>654</v>
      </c>
      <c r="N39" s="54">
        <v>621</v>
      </c>
      <c r="O39" s="54">
        <v>330</v>
      </c>
      <c r="P39" s="54">
        <v>441</v>
      </c>
      <c r="Q39" s="54">
        <v>801</v>
      </c>
    </row>
    <row r="40" spans="1:17" ht="18" customHeight="1">
      <c r="A40" s="399" t="s">
        <v>531</v>
      </c>
      <c r="B40" s="123"/>
      <c r="C40" s="78" t="s">
        <v>6</v>
      </c>
      <c r="D40" s="54">
        <v>11053</v>
      </c>
      <c r="E40" s="54">
        <v>10328</v>
      </c>
      <c r="F40" s="54">
        <v>9649</v>
      </c>
      <c r="G40" s="54">
        <v>9965</v>
      </c>
      <c r="H40" s="54">
        <v>9807</v>
      </c>
      <c r="I40" s="129"/>
      <c r="J40" s="399" t="s">
        <v>303</v>
      </c>
      <c r="K40" s="123"/>
      <c r="L40" s="78" t="s">
        <v>301</v>
      </c>
      <c r="M40" s="54">
        <v>51798</v>
      </c>
      <c r="N40" s="54">
        <v>51440</v>
      </c>
      <c r="O40" s="54">
        <v>53405</v>
      </c>
      <c r="P40" s="54">
        <v>55627</v>
      </c>
      <c r="Q40" s="54">
        <v>57267</v>
      </c>
    </row>
    <row r="41" spans="1:17" ht="18" customHeight="1">
      <c r="A41" s="399"/>
      <c r="B41" s="123"/>
      <c r="C41" s="78" t="s">
        <v>7</v>
      </c>
      <c r="D41" s="54">
        <v>1872476</v>
      </c>
      <c r="E41" s="54">
        <v>1710006</v>
      </c>
      <c r="F41" s="54">
        <v>1633910</v>
      </c>
      <c r="G41" s="54">
        <v>1666944</v>
      </c>
      <c r="H41" s="54">
        <v>1640456</v>
      </c>
      <c r="I41" s="129"/>
      <c r="J41" s="400"/>
      <c r="K41" s="123"/>
      <c r="L41" s="78" t="s">
        <v>302</v>
      </c>
      <c r="M41" s="54">
        <v>4684473</v>
      </c>
      <c r="N41" s="54">
        <v>4683482</v>
      </c>
      <c r="O41" s="54">
        <v>4683864</v>
      </c>
      <c r="P41" s="54">
        <v>4701112</v>
      </c>
      <c r="Q41" s="54">
        <v>4758343</v>
      </c>
    </row>
    <row r="42" spans="1:17" ht="18" customHeight="1">
      <c r="A42" s="407" t="s">
        <v>14</v>
      </c>
      <c r="B42" s="149"/>
      <c r="C42" s="78" t="s">
        <v>6</v>
      </c>
      <c r="D42" s="54">
        <v>1752</v>
      </c>
      <c r="E42" s="54">
        <v>1756</v>
      </c>
      <c r="F42" s="54">
        <v>1882</v>
      </c>
      <c r="G42" s="54">
        <v>1661</v>
      </c>
      <c r="H42" s="54">
        <v>1908</v>
      </c>
      <c r="I42" s="129"/>
      <c r="J42" s="399" t="s">
        <v>15</v>
      </c>
      <c r="K42" s="123"/>
      <c r="L42" s="78" t="s">
        <v>304</v>
      </c>
      <c r="M42" s="54">
        <v>1415</v>
      </c>
      <c r="N42" s="54">
        <v>1410</v>
      </c>
      <c r="O42" s="54">
        <v>1428</v>
      </c>
      <c r="P42" s="54">
        <v>1349</v>
      </c>
      <c r="Q42" s="54">
        <v>1326</v>
      </c>
    </row>
    <row r="43" spans="1:17" ht="18" customHeight="1">
      <c r="A43" s="408"/>
      <c r="B43" s="124"/>
      <c r="C43" s="78" t="s">
        <v>7</v>
      </c>
      <c r="D43" s="54">
        <v>288369</v>
      </c>
      <c r="E43" s="54">
        <v>281085</v>
      </c>
      <c r="F43" s="54">
        <v>290141</v>
      </c>
      <c r="G43" s="54">
        <v>247086</v>
      </c>
      <c r="H43" s="54">
        <v>287308</v>
      </c>
      <c r="I43" s="129"/>
      <c r="J43" s="400"/>
      <c r="K43" s="123"/>
      <c r="L43" s="78" t="s">
        <v>305</v>
      </c>
      <c r="M43" s="54">
        <v>439700</v>
      </c>
      <c r="N43" s="54">
        <v>437530</v>
      </c>
      <c r="O43" s="54">
        <v>457774</v>
      </c>
      <c r="P43" s="54">
        <v>432552</v>
      </c>
      <c r="Q43" s="54">
        <v>424360</v>
      </c>
    </row>
    <row r="44" spans="1:17" ht="18" customHeight="1">
      <c r="A44" s="407" t="s">
        <v>16</v>
      </c>
      <c r="B44" s="123"/>
      <c r="C44" s="78" t="s">
        <v>6</v>
      </c>
      <c r="D44" s="54">
        <v>5704</v>
      </c>
      <c r="E44" s="54">
        <v>5646</v>
      </c>
      <c r="F44" s="54">
        <v>5513</v>
      </c>
      <c r="G44" s="54">
        <v>5444</v>
      </c>
      <c r="H44" s="54">
        <v>5349</v>
      </c>
      <c r="I44" s="129"/>
      <c r="J44" s="399" t="s">
        <v>306</v>
      </c>
      <c r="K44" s="123"/>
      <c r="L44" s="78" t="s">
        <v>307</v>
      </c>
      <c r="M44" s="54">
        <v>6230</v>
      </c>
      <c r="N44" s="54">
        <v>6440</v>
      </c>
      <c r="O44" s="54">
        <v>6574</v>
      </c>
      <c r="P44" s="54">
        <v>6866</v>
      </c>
      <c r="Q44" s="54">
        <v>7319</v>
      </c>
    </row>
    <row r="45" spans="1:17" ht="18" customHeight="1">
      <c r="A45" s="407"/>
      <c r="B45" s="123"/>
      <c r="C45" s="78" t="s">
        <v>7</v>
      </c>
      <c r="D45" s="54">
        <v>1711200</v>
      </c>
      <c r="E45" s="54">
        <v>1693800</v>
      </c>
      <c r="F45" s="54">
        <v>1653900</v>
      </c>
      <c r="G45" s="54">
        <v>1633200</v>
      </c>
      <c r="H45" s="54">
        <v>1604700</v>
      </c>
      <c r="I45" s="129"/>
      <c r="J45" s="400"/>
      <c r="K45" s="123"/>
      <c r="L45" s="78" t="s">
        <v>308</v>
      </c>
      <c r="M45" s="54">
        <v>313815</v>
      </c>
      <c r="N45" s="54">
        <v>324845</v>
      </c>
      <c r="O45" s="54">
        <v>333290</v>
      </c>
      <c r="P45" s="54">
        <v>350465</v>
      </c>
      <c r="Q45" s="54">
        <v>388340</v>
      </c>
    </row>
    <row r="46" spans="1:17" ht="18" customHeight="1">
      <c r="A46" s="399" t="s">
        <v>532</v>
      </c>
      <c r="B46" s="123"/>
      <c r="C46" s="78" t="s">
        <v>6</v>
      </c>
      <c r="D46" s="54">
        <v>2217</v>
      </c>
      <c r="E46" s="54">
        <v>2206</v>
      </c>
      <c r="F46" s="54">
        <v>2141</v>
      </c>
      <c r="G46" s="54">
        <v>2192</v>
      </c>
      <c r="H46" s="54">
        <v>2170</v>
      </c>
      <c r="I46" s="129"/>
      <c r="J46" s="407" t="s">
        <v>309</v>
      </c>
      <c r="K46" s="123"/>
      <c r="L46" s="78" t="s">
        <v>307</v>
      </c>
      <c r="M46" s="54">
        <v>4593</v>
      </c>
      <c r="N46" s="54">
        <v>4707</v>
      </c>
      <c r="O46" s="54">
        <v>6984</v>
      </c>
      <c r="P46" s="54">
        <v>8898</v>
      </c>
      <c r="Q46" s="54">
        <v>9810</v>
      </c>
    </row>
    <row r="47" spans="1:17" ht="18" customHeight="1">
      <c r="A47" s="399"/>
      <c r="B47" s="123"/>
      <c r="C47" s="78" t="s">
        <v>7</v>
      </c>
      <c r="D47" s="54">
        <v>724817</v>
      </c>
      <c r="E47" s="54">
        <v>728848</v>
      </c>
      <c r="F47" s="54">
        <v>725633</v>
      </c>
      <c r="G47" s="54">
        <v>740904</v>
      </c>
      <c r="H47" s="54">
        <v>725052</v>
      </c>
      <c r="I47" s="129"/>
      <c r="J47" s="408"/>
      <c r="K47" s="123"/>
      <c r="L47" s="78" t="s">
        <v>308</v>
      </c>
      <c r="M47" s="54">
        <v>13091</v>
      </c>
      <c r="N47" s="54">
        <v>21509</v>
      </c>
      <c r="O47" s="54">
        <v>24404</v>
      </c>
      <c r="P47" s="54">
        <v>31344</v>
      </c>
      <c r="Q47" s="54">
        <v>25390</v>
      </c>
    </row>
    <row r="48" spans="1:17" ht="18" customHeight="1">
      <c r="A48" s="400" t="s">
        <v>17</v>
      </c>
      <c r="B48" s="123"/>
      <c r="C48" s="78" t="s">
        <v>6</v>
      </c>
      <c r="D48" s="54">
        <v>652</v>
      </c>
      <c r="E48" s="54">
        <v>720</v>
      </c>
      <c r="F48" s="54">
        <v>1610</v>
      </c>
      <c r="G48" s="54">
        <v>2090</v>
      </c>
      <c r="H48" s="54">
        <v>2480</v>
      </c>
      <c r="I48" s="129"/>
      <c r="J48" s="410" t="s">
        <v>18</v>
      </c>
      <c r="K48" s="150"/>
      <c r="L48" s="151" t="s">
        <v>310</v>
      </c>
      <c r="M48" s="152">
        <v>19.96</v>
      </c>
      <c r="N48" s="152">
        <v>19.81</v>
      </c>
      <c r="O48" s="152">
        <v>19.5</v>
      </c>
      <c r="P48" s="152">
        <v>19.43</v>
      </c>
      <c r="Q48" s="152">
        <v>19.3</v>
      </c>
    </row>
    <row r="49" spans="1:17" ht="18" customHeight="1">
      <c r="A49" s="409"/>
      <c r="B49" s="140"/>
      <c r="C49" s="141" t="s">
        <v>7</v>
      </c>
      <c r="D49" s="153">
        <v>73528</v>
      </c>
      <c r="E49" s="154">
        <v>87582</v>
      </c>
      <c r="F49" s="154">
        <v>224092</v>
      </c>
      <c r="G49" s="154">
        <v>293547</v>
      </c>
      <c r="H49" s="154">
        <v>326192</v>
      </c>
      <c r="I49" s="129"/>
      <c r="J49" s="400"/>
      <c r="K49" s="123"/>
      <c r="L49" s="78" t="s">
        <v>311</v>
      </c>
      <c r="M49" s="156">
        <v>1.96</v>
      </c>
      <c r="N49" s="156">
        <v>1.89</v>
      </c>
      <c r="O49" s="156">
        <v>1.86</v>
      </c>
      <c r="P49" s="156">
        <v>1.83</v>
      </c>
      <c r="Q49" s="156">
        <v>1.79</v>
      </c>
    </row>
    <row r="50" spans="1:17" ht="18" customHeight="1">
      <c r="A50" s="157" t="s">
        <v>2</v>
      </c>
      <c r="I50" s="129"/>
      <c r="J50" s="409"/>
      <c r="K50" s="139"/>
      <c r="L50" s="141" t="s">
        <v>312</v>
      </c>
      <c r="M50" s="158">
        <v>2.6</v>
      </c>
      <c r="N50" s="158">
        <v>2.55</v>
      </c>
      <c r="O50" s="158">
        <v>2.54</v>
      </c>
      <c r="P50" s="158">
        <v>2.49</v>
      </c>
      <c r="Q50" s="158">
        <v>2.42</v>
      </c>
    </row>
    <row r="51" spans="10:13" ht="18" customHeight="1">
      <c r="J51" s="52" t="s">
        <v>19</v>
      </c>
      <c r="K51" s="150"/>
      <c r="L51" s="159"/>
      <c r="M51" s="52"/>
    </row>
    <row r="52" spans="1:11" ht="18" customHeight="1">
      <c r="A52" s="400"/>
      <c r="B52" s="123"/>
      <c r="C52" s="123"/>
      <c r="D52" s="54"/>
      <c r="E52" s="54"/>
      <c r="F52" s="54"/>
      <c r="G52" s="54"/>
      <c r="H52" s="54"/>
      <c r="J52" s="52" t="s">
        <v>3</v>
      </c>
      <c r="K52" s="52"/>
    </row>
    <row r="53" spans="1:11" ht="18" customHeight="1">
      <c r="A53" s="400"/>
      <c r="B53" s="64"/>
      <c r="C53" s="123"/>
      <c r="D53" s="54"/>
      <c r="E53" s="54"/>
      <c r="F53" s="54"/>
      <c r="G53" s="54"/>
      <c r="H53" s="54"/>
      <c r="K53" s="123"/>
    </row>
    <row r="54" spans="1:11" ht="15" customHeight="1">
      <c r="A54" s="52"/>
      <c r="B54" s="136"/>
      <c r="C54" s="55"/>
      <c r="D54" s="55"/>
      <c r="E54" s="55"/>
      <c r="F54" s="55"/>
      <c r="G54" s="55"/>
      <c r="H54" s="55"/>
      <c r="I54" s="129"/>
      <c r="K54" s="52"/>
    </row>
    <row r="55" spans="1:2" ht="14.25">
      <c r="A55" s="160"/>
      <c r="B55" s="160"/>
    </row>
    <row r="56" spans="1:11" ht="14.25">
      <c r="A56" s="160"/>
      <c r="B56" s="160"/>
      <c r="K56" s="160"/>
    </row>
    <row r="57" spans="1:11" ht="14.25">
      <c r="A57" s="160"/>
      <c r="B57" s="160"/>
      <c r="J57" s="52"/>
      <c r="K57" s="160"/>
    </row>
    <row r="58" spans="1:11" ht="14.25">
      <c r="A58" s="160"/>
      <c r="B58" s="160"/>
      <c r="J58" s="160"/>
      <c r="K58" s="160"/>
    </row>
    <row r="59" spans="1:11" ht="14.25">
      <c r="A59" s="160"/>
      <c r="J59" s="160"/>
      <c r="K59" s="160"/>
    </row>
    <row r="60" spans="1:11" ht="14.25">
      <c r="A60" s="160"/>
      <c r="B60" s="160"/>
      <c r="J60" s="160"/>
      <c r="K60" s="160"/>
    </row>
    <row r="61" spans="1:11" ht="14.25">
      <c r="A61" s="160"/>
      <c r="B61" s="160"/>
      <c r="J61" s="160"/>
      <c r="K61" s="160"/>
    </row>
    <row r="62" spans="1:11" ht="14.25">
      <c r="A62" s="160"/>
      <c r="J62" s="160"/>
      <c r="K62" s="160"/>
    </row>
    <row r="63" spans="1:11" ht="14.25">
      <c r="A63" s="160"/>
      <c r="B63" s="160"/>
      <c r="J63" s="160"/>
      <c r="K63" s="160"/>
    </row>
    <row r="64" spans="10:11" ht="14.25">
      <c r="J64" s="160"/>
      <c r="K64" s="160"/>
    </row>
    <row r="65" spans="10:11" ht="14.25">
      <c r="J65" s="160"/>
      <c r="K65" s="160"/>
    </row>
    <row r="66" spans="10:11" ht="14.25">
      <c r="J66" s="160"/>
      <c r="K66" s="160"/>
    </row>
    <row r="67" spans="10:11" ht="14.25">
      <c r="J67" s="160"/>
      <c r="K67" s="160"/>
    </row>
    <row r="68" spans="10:11" ht="14.25">
      <c r="J68" s="160"/>
      <c r="K68" s="160"/>
    </row>
    <row r="69" spans="10:11" ht="14.25">
      <c r="J69" s="160"/>
      <c r="K69" s="160"/>
    </row>
    <row r="70" spans="10:11" ht="14.25">
      <c r="J70" s="160"/>
      <c r="K70" s="160"/>
    </row>
    <row r="71" spans="10:11" ht="14.25">
      <c r="J71" s="160"/>
      <c r="K71" s="160"/>
    </row>
    <row r="72" spans="10:11" ht="14.25">
      <c r="J72" s="160"/>
      <c r="K72" s="160"/>
    </row>
    <row r="73" spans="10:11" ht="14.25">
      <c r="J73" s="160"/>
      <c r="K73" s="160"/>
    </row>
    <row r="74" spans="10:11" ht="14.25">
      <c r="J74" s="160"/>
      <c r="K74" s="160"/>
    </row>
    <row r="75" spans="10:11" ht="14.25">
      <c r="J75" s="160"/>
      <c r="K75" s="160"/>
    </row>
    <row r="76" spans="10:11" ht="14.25">
      <c r="J76" s="160"/>
      <c r="K76" s="160"/>
    </row>
    <row r="77" spans="10:11" ht="14.25">
      <c r="J77" s="160"/>
      <c r="K77" s="160"/>
    </row>
    <row r="78" spans="10:11" ht="14.25">
      <c r="J78" s="160"/>
      <c r="K78" s="160"/>
    </row>
    <row r="79" spans="10:11" ht="14.25">
      <c r="J79" s="160"/>
      <c r="K79" s="160"/>
    </row>
    <row r="80" spans="10:11" ht="14.25">
      <c r="J80" s="160"/>
      <c r="K80" s="160"/>
    </row>
    <row r="81" spans="10:11" ht="14.25">
      <c r="J81" s="160"/>
      <c r="K81" s="160"/>
    </row>
    <row r="82" spans="10:11" ht="14.25">
      <c r="J82" s="160"/>
      <c r="K82" s="160"/>
    </row>
    <row r="83" spans="10:11" ht="14.25">
      <c r="J83" s="160"/>
      <c r="K83" s="160"/>
    </row>
    <row r="84" spans="10:11" ht="14.25">
      <c r="J84" s="160"/>
      <c r="K84" s="160"/>
    </row>
    <row r="85" spans="10:11" ht="14.25">
      <c r="J85" s="160"/>
      <c r="K85" s="160"/>
    </row>
    <row r="86" spans="10:11" ht="14.25">
      <c r="J86" s="160"/>
      <c r="K86" s="160"/>
    </row>
    <row r="87" spans="10:11" ht="14.25">
      <c r="J87" s="160"/>
      <c r="K87" s="160"/>
    </row>
    <row r="88" spans="10:11" ht="14.25">
      <c r="J88" s="160"/>
      <c r="K88" s="160"/>
    </row>
    <row r="89" spans="10:11" ht="14.25">
      <c r="J89" s="160"/>
      <c r="K89" s="160"/>
    </row>
    <row r="90" spans="10:11" ht="14.25">
      <c r="J90" s="160"/>
      <c r="K90" s="160"/>
    </row>
    <row r="91" spans="10:11" ht="14.25">
      <c r="J91" s="160"/>
      <c r="K91" s="160"/>
    </row>
    <row r="92" spans="10:11" ht="14.25">
      <c r="J92" s="160"/>
      <c r="K92" s="160"/>
    </row>
    <row r="93" spans="10:11" ht="14.25">
      <c r="J93" s="160"/>
      <c r="K93" s="160"/>
    </row>
    <row r="94" spans="10:11" ht="14.25">
      <c r="J94" s="160"/>
      <c r="K94" s="160"/>
    </row>
    <row r="95" spans="10:11" ht="14.25">
      <c r="J95" s="160"/>
      <c r="K95" s="160"/>
    </row>
    <row r="96" spans="10:11" ht="14.25">
      <c r="J96" s="160"/>
      <c r="K96" s="160"/>
    </row>
    <row r="97" spans="10:11" ht="14.25">
      <c r="J97" s="160"/>
      <c r="K97" s="160"/>
    </row>
    <row r="98" spans="10:11" ht="14.25">
      <c r="J98" s="160"/>
      <c r="K98" s="160"/>
    </row>
    <row r="99" spans="10:11" ht="14.25">
      <c r="J99" s="160"/>
      <c r="K99" s="160"/>
    </row>
    <row r="100" spans="10:11" ht="14.25">
      <c r="J100" s="160"/>
      <c r="K100" s="160"/>
    </row>
    <row r="101" spans="10:11" ht="14.25">
      <c r="J101" s="160"/>
      <c r="K101" s="160"/>
    </row>
    <row r="102" spans="10:11" ht="14.25">
      <c r="J102" s="160"/>
      <c r="K102" s="160"/>
    </row>
    <row r="103" spans="10:11" ht="14.25">
      <c r="J103" s="160"/>
      <c r="K103" s="160"/>
    </row>
    <row r="104" spans="10:11" ht="14.25">
      <c r="J104" s="160"/>
      <c r="K104" s="160"/>
    </row>
    <row r="105" spans="10:11" ht="14.25">
      <c r="J105" s="160"/>
      <c r="K105" s="160"/>
    </row>
    <row r="106" spans="10:11" ht="14.25">
      <c r="J106" s="160"/>
      <c r="K106" s="160"/>
    </row>
    <row r="107" spans="10:11" ht="14.25">
      <c r="J107" s="160"/>
      <c r="K107" s="160"/>
    </row>
    <row r="108" spans="10:11" ht="14.25">
      <c r="J108" s="160"/>
      <c r="K108" s="160"/>
    </row>
    <row r="109" spans="10:11" ht="14.25">
      <c r="J109" s="160"/>
      <c r="K109" s="160"/>
    </row>
    <row r="110" spans="10:11" ht="14.25">
      <c r="J110" s="160"/>
      <c r="K110" s="160"/>
    </row>
    <row r="111" spans="10:11" ht="14.25">
      <c r="J111" s="160"/>
      <c r="K111" s="160"/>
    </row>
    <row r="112" spans="10:11" ht="14.25">
      <c r="J112" s="160"/>
      <c r="K112" s="160"/>
    </row>
    <row r="113" spans="10:11" ht="14.25">
      <c r="J113" s="160"/>
      <c r="K113" s="160"/>
    </row>
    <row r="114" spans="10:11" ht="14.25">
      <c r="J114" s="160"/>
      <c r="K114" s="160"/>
    </row>
    <row r="115" spans="10:11" ht="14.25">
      <c r="J115" s="160"/>
      <c r="K115" s="160"/>
    </row>
    <row r="116" spans="10:11" ht="14.25">
      <c r="J116" s="160"/>
      <c r="K116" s="160"/>
    </row>
    <row r="117" spans="10:11" ht="14.25">
      <c r="J117" s="160"/>
      <c r="K117" s="160"/>
    </row>
    <row r="118" spans="10:11" ht="14.25">
      <c r="J118" s="160"/>
      <c r="K118" s="160"/>
    </row>
    <row r="119" spans="10:11" ht="14.25">
      <c r="J119" s="160"/>
      <c r="K119" s="160"/>
    </row>
    <row r="120" spans="10:11" ht="14.25">
      <c r="J120" s="160"/>
      <c r="K120" s="160"/>
    </row>
    <row r="121" spans="10:11" ht="14.25">
      <c r="J121" s="160"/>
      <c r="K121" s="160"/>
    </row>
    <row r="122" spans="10:11" ht="14.25">
      <c r="J122" s="160"/>
      <c r="K122" s="160"/>
    </row>
    <row r="123" spans="10:11" ht="14.25">
      <c r="J123" s="160"/>
      <c r="K123" s="160"/>
    </row>
    <row r="124" spans="10:11" ht="14.25">
      <c r="J124" s="160"/>
      <c r="K124" s="160"/>
    </row>
    <row r="125" spans="10:11" ht="14.25">
      <c r="J125" s="160"/>
      <c r="K125" s="160"/>
    </row>
    <row r="126" spans="10:11" ht="14.25">
      <c r="J126" s="160"/>
      <c r="K126" s="160"/>
    </row>
    <row r="127" spans="10:11" ht="14.25">
      <c r="J127" s="160"/>
      <c r="K127" s="160"/>
    </row>
    <row r="128" spans="10:11" ht="14.25">
      <c r="J128" s="160"/>
      <c r="K128" s="160"/>
    </row>
    <row r="129" spans="10:11" ht="14.25">
      <c r="J129" s="160"/>
      <c r="K129" s="160"/>
    </row>
    <row r="130" spans="10:11" ht="14.25">
      <c r="J130" s="160"/>
      <c r="K130" s="160"/>
    </row>
    <row r="131" spans="10:11" ht="14.25">
      <c r="J131" s="160"/>
      <c r="K131" s="160"/>
    </row>
    <row r="132" spans="10:11" ht="14.25">
      <c r="J132" s="160"/>
      <c r="K132" s="160"/>
    </row>
    <row r="133" spans="10:11" ht="14.25">
      <c r="J133" s="160"/>
      <c r="K133" s="160"/>
    </row>
    <row r="134" spans="10:11" ht="14.25">
      <c r="J134" s="160"/>
      <c r="K134" s="160"/>
    </row>
    <row r="135" spans="10:11" ht="14.25">
      <c r="J135" s="160"/>
      <c r="K135" s="160"/>
    </row>
    <row r="136" spans="10:11" ht="14.25">
      <c r="J136" s="160"/>
      <c r="K136" s="160"/>
    </row>
    <row r="137" spans="10:11" ht="14.25">
      <c r="J137" s="160"/>
      <c r="K137" s="160"/>
    </row>
    <row r="138" spans="10:11" ht="14.25">
      <c r="J138" s="160"/>
      <c r="K138" s="160"/>
    </row>
    <row r="139" spans="10:11" ht="14.25">
      <c r="J139" s="160"/>
      <c r="K139" s="160"/>
    </row>
    <row r="140" spans="10:11" ht="14.25">
      <c r="J140" s="160"/>
      <c r="K140" s="160"/>
    </row>
    <row r="141" spans="10:11" ht="14.25">
      <c r="J141" s="160"/>
      <c r="K141" s="160"/>
    </row>
    <row r="142" spans="10:11" ht="14.25">
      <c r="J142" s="160"/>
      <c r="K142" s="160"/>
    </row>
    <row r="143" spans="10:11" ht="14.25">
      <c r="J143" s="160"/>
      <c r="K143" s="160"/>
    </row>
    <row r="144" spans="10:11" ht="14.25">
      <c r="J144" s="160"/>
      <c r="K144" s="160"/>
    </row>
    <row r="145" spans="10:11" ht="14.25">
      <c r="J145" s="160"/>
      <c r="K145" s="160"/>
    </row>
    <row r="146" spans="10:11" ht="14.25">
      <c r="J146" s="160"/>
      <c r="K146" s="160"/>
    </row>
    <row r="147" spans="10:11" ht="14.25">
      <c r="J147" s="160"/>
      <c r="K147" s="160"/>
    </row>
    <row r="148" spans="10:11" ht="14.25">
      <c r="J148" s="160"/>
      <c r="K148" s="160"/>
    </row>
    <row r="149" spans="10:11" ht="14.25">
      <c r="J149" s="160"/>
      <c r="K149" s="160"/>
    </row>
    <row r="150" spans="10:11" ht="14.25">
      <c r="J150" s="160"/>
      <c r="K150" s="160"/>
    </row>
    <row r="151" spans="10:11" ht="14.25">
      <c r="J151" s="160"/>
      <c r="K151" s="160"/>
    </row>
    <row r="152" spans="10:11" ht="14.25">
      <c r="J152" s="160"/>
      <c r="K152" s="160"/>
    </row>
    <row r="153" spans="10:11" ht="14.25">
      <c r="J153" s="160"/>
      <c r="K153" s="160"/>
    </row>
    <row r="154" spans="10:11" ht="14.25">
      <c r="J154" s="160"/>
      <c r="K154" s="160"/>
    </row>
    <row r="155" spans="10:11" ht="14.25">
      <c r="J155" s="160"/>
      <c r="K155" s="160"/>
    </row>
    <row r="156" spans="10:11" ht="14.25">
      <c r="J156" s="160"/>
      <c r="K156" s="160"/>
    </row>
    <row r="157" spans="10:11" ht="14.25">
      <c r="J157" s="160"/>
      <c r="K157" s="160"/>
    </row>
    <row r="158" spans="10:11" ht="14.25">
      <c r="J158" s="160"/>
      <c r="K158" s="160"/>
    </row>
    <row r="159" spans="10:11" ht="14.25">
      <c r="J159" s="160"/>
      <c r="K159" s="160"/>
    </row>
    <row r="160" spans="10:11" ht="14.25">
      <c r="J160" s="160"/>
      <c r="K160" s="160"/>
    </row>
    <row r="161" spans="10:11" ht="14.25">
      <c r="J161" s="160"/>
      <c r="K161" s="160"/>
    </row>
    <row r="162" spans="10:11" ht="14.25">
      <c r="J162" s="160"/>
      <c r="K162" s="160"/>
    </row>
    <row r="163" spans="10:11" ht="14.25">
      <c r="J163" s="160"/>
      <c r="K163" s="160"/>
    </row>
    <row r="164" spans="10:11" ht="14.25">
      <c r="J164" s="160"/>
      <c r="K164" s="160"/>
    </row>
    <row r="165" spans="10:11" ht="14.25">
      <c r="J165" s="160"/>
      <c r="K165" s="160"/>
    </row>
    <row r="166" spans="10:11" ht="14.25">
      <c r="J166" s="160"/>
      <c r="K166" s="160"/>
    </row>
    <row r="167" spans="10:11" ht="14.25">
      <c r="J167" s="160"/>
      <c r="K167" s="160"/>
    </row>
    <row r="168" spans="10:11" ht="14.25">
      <c r="J168" s="160"/>
      <c r="K168" s="160"/>
    </row>
    <row r="169" spans="10:11" ht="14.25">
      <c r="J169" s="160"/>
      <c r="K169" s="160"/>
    </row>
    <row r="170" spans="10:11" ht="14.25">
      <c r="J170" s="160"/>
      <c r="K170" s="160"/>
    </row>
    <row r="171" spans="10:11" ht="14.25">
      <c r="J171" s="160"/>
      <c r="K171" s="160"/>
    </row>
    <row r="172" spans="10:11" ht="14.25">
      <c r="J172" s="160"/>
      <c r="K172" s="160"/>
    </row>
    <row r="173" spans="10:11" ht="14.25">
      <c r="J173" s="160"/>
      <c r="K173" s="160"/>
    </row>
    <row r="174" spans="10:11" ht="14.25">
      <c r="J174" s="160"/>
      <c r="K174" s="160"/>
    </row>
    <row r="175" spans="10:11" ht="14.25">
      <c r="J175" s="160"/>
      <c r="K175" s="160"/>
    </row>
    <row r="176" spans="10:11" ht="14.25">
      <c r="J176" s="160"/>
      <c r="K176" s="160"/>
    </row>
    <row r="177" spans="10:11" ht="14.25">
      <c r="J177" s="160"/>
      <c r="K177" s="160"/>
    </row>
    <row r="178" spans="10:11" ht="14.25">
      <c r="J178" s="160"/>
      <c r="K178" s="160"/>
    </row>
    <row r="179" spans="10:11" ht="14.25">
      <c r="J179" s="160"/>
      <c r="K179" s="160"/>
    </row>
    <row r="180" spans="10:11" ht="14.25">
      <c r="J180" s="160"/>
      <c r="K180" s="160"/>
    </row>
    <row r="181" spans="10:11" ht="14.25">
      <c r="J181" s="160"/>
      <c r="K181" s="160"/>
    </row>
    <row r="182" spans="10:11" ht="14.25">
      <c r="J182" s="160"/>
      <c r="K182" s="160"/>
    </row>
    <row r="183" spans="10:11" ht="14.25">
      <c r="J183" s="160"/>
      <c r="K183" s="160"/>
    </row>
    <row r="184" spans="10:11" ht="14.25">
      <c r="J184" s="160"/>
      <c r="K184" s="160"/>
    </row>
    <row r="185" spans="10:11" ht="14.25">
      <c r="J185" s="160"/>
      <c r="K185" s="160"/>
    </row>
    <row r="186" spans="10:11" ht="14.25">
      <c r="J186" s="160"/>
      <c r="K186" s="160"/>
    </row>
    <row r="187" spans="10:11" ht="14.25">
      <c r="J187" s="160"/>
      <c r="K187" s="160"/>
    </row>
    <row r="188" spans="10:11" ht="14.25">
      <c r="J188" s="160"/>
      <c r="K188" s="160"/>
    </row>
    <row r="189" spans="10:11" ht="14.25">
      <c r="J189" s="160"/>
      <c r="K189" s="160"/>
    </row>
    <row r="190" spans="10:11" ht="14.25">
      <c r="J190" s="160"/>
      <c r="K190" s="160"/>
    </row>
    <row r="191" spans="10:11" ht="14.25">
      <c r="J191" s="160"/>
      <c r="K191" s="160"/>
    </row>
    <row r="192" spans="10:11" ht="14.25">
      <c r="J192" s="160"/>
      <c r="K192" s="160"/>
    </row>
    <row r="193" spans="10:11" ht="14.25">
      <c r="J193" s="160"/>
      <c r="K193" s="160"/>
    </row>
    <row r="194" spans="10:11" ht="14.25">
      <c r="J194" s="160"/>
      <c r="K194" s="160"/>
    </row>
    <row r="195" spans="10:11" ht="14.25">
      <c r="J195" s="160"/>
      <c r="K195" s="160"/>
    </row>
    <row r="196" spans="10:11" ht="14.25">
      <c r="J196" s="160"/>
      <c r="K196" s="160"/>
    </row>
    <row r="197" spans="10:11" ht="14.25">
      <c r="J197" s="160"/>
      <c r="K197" s="160"/>
    </row>
    <row r="198" spans="10:11" ht="14.25">
      <c r="J198" s="160"/>
      <c r="K198" s="160"/>
    </row>
    <row r="199" spans="10:11" ht="14.25">
      <c r="J199" s="160"/>
      <c r="K199" s="160"/>
    </row>
    <row r="200" spans="10:11" ht="14.25">
      <c r="J200" s="160"/>
      <c r="K200" s="160"/>
    </row>
    <row r="201" spans="10:11" ht="14.25">
      <c r="J201" s="160"/>
      <c r="K201" s="160"/>
    </row>
    <row r="202" spans="10:11" ht="14.25">
      <c r="J202" s="160"/>
      <c r="K202" s="160"/>
    </row>
    <row r="203" spans="10:11" ht="14.25">
      <c r="J203" s="160"/>
      <c r="K203" s="160"/>
    </row>
    <row r="204" spans="10:11" ht="14.25">
      <c r="J204" s="160"/>
      <c r="K204" s="160"/>
    </row>
    <row r="205" spans="10:11" ht="14.25">
      <c r="J205" s="160"/>
      <c r="K205" s="160"/>
    </row>
    <row r="206" spans="10:11" ht="14.25">
      <c r="J206" s="160"/>
      <c r="K206" s="160"/>
    </row>
    <row r="207" spans="10:11" ht="14.25">
      <c r="J207" s="160"/>
      <c r="K207" s="160"/>
    </row>
    <row r="208" spans="10:11" ht="14.25">
      <c r="J208" s="160"/>
      <c r="K208" s="160"/>
    </row>
    <row r="209" spans="10:11" ht="14.25">
      <c r="J209" s="160"/>
      <c r="K209" s="160"/>
    </row>
    <row r="210" spans="10:11" ht="14.25">
      <c r="J210" s="160"/>
      <c r="K210" s="160"/>
    </row>
    <row r="211" spans="10:11" ht="14.25">
      <c r="J211" s="160"/>
      <c r="K211" s="160"/>
    </row>
    <row r="212" spans="10:11" ht="14.25">
      <c r="J212" s="160"/>
      <c r="K212" s="160"/>
    </row>
    <row r="213" spans="10:11" ht="14.25">
      <c r="J213" s="160"/>
      <c r="K213" s="160"/>
    </row>
    <row r="214" spans="10:11" ht="14.25">
      <c r="J214" s="160"/>
      <c r="K214" s="160"/>
    </row>
    <row r="215" spans="10:11" ht="14.25">
      <c r="J215" s="160"/>
      <c r="K215" s="160"/>
    </row>
    <row r="216" spans="10:11" ht="14.25">
      <c r="J216" s="160"/>
      <c r="K216" s="160"/>
    </row>
    <row r="217" spans="10:11" ht="14.25">
      <c r="J217" s="160"/>
      <c r="K217" s="160"/>
    </row>
    <row r="218" spans="10:11" ht="14.25">
      <c r="J218" s="160"/>
      <c r="K218" s="160"/>
    </row>
    <row r="219" spans="10:11" ht="14.25">
      <c r="J219" s="160"/>
      <c r="K219" s="160"/>
    </row>
    <row r="220" spans="10:11" ht="14.25">
      <c r="J220" s="160"/>
      <c r="K220" s="160"/>
    </row>
    <row r="221" spans="10:11" ht="14.25">
      <c r="J221" s="160"/>
      <c r="K221" s="160"/>
    </row>
    <row r="222" spans="10:11" ht="14.25">
      <c r="J222" s="160"/>
      <c r="K222" s="160"/>
    </row>
    <row r="223" spans="10:11" ht="14.25">
      <c r="J223" s="160"/>
      <c r="K223" s="160"/>
    </row>
  </sheetData>
  <sheetProtection/>
  <mergeCells count="48">
    <mergeCell ref="A19:H19"/>
    <mergeCell ref="A52:A53"/>
    <mergeCell ref="A44:A45"/>
    <mergeCell ref="A38:A39"/>
    <mergeCell ref="A24:A25"/>
    <mergeCell ref="A42:A43"/>
    <mergeCell ref="A28:A29"/>
    <mergeCell ref="A40:A41"/>
    <mergeCell ref="A48:A49"/>
    <mergeCell ref="J48:J50"/>
    <mergeCell ref="A46:A47"/>
    <mergeCell ref="A34:A35"/>
    <mergeCell ref="J34:J35"/>
    <mergeCell ref="A36:A37"/>
    <mergeCell ref="J36:J37"/>
    <mergeCell ref="J42:J43"/>
    <mergeCell ref="J30:J31"/>
    <mergeCell ref="A32:A33"/>
    <mergeCell ref="J32:J33"/>
    <mergeCell ref="J38:J39"/>
    <mergeCell ref="J44:J45"/>
    <mergeCell ref="J46:J47"/>
    <mergeCell ref="J40:J41"/>
    <mergeCell ref="J21:L21"/>
    <mergeCell ref="A22:A23"/>
    <mergeCell ref="J22:J23"/>
    <mergeCell ref="A26:A27"/>
    <mergeCell ref="J26:J27"/>
    <mergeCell ref="J24:J25"/>
    <mergeCell ref="A21:C21"/>
    <mergeCell ref="J28:J29"/>
    <mergeCell ref="A30:A31"/>
    <mergeCell ref="J10:L10"/>
    <mergeCell ref="J12:L12"/>
    <mergeCell ref="A18:H18"/>
    <mergeCell ref="J18:Q18"/>
    <mergeCell ref="A10:C10"/>
    <mergeCell ref="A12:C12"/>
    <mergeCell ref="J19:Q19"/>
    <mergeCell ref="J8:L8"/>
    <mergeCell ref="A2:Q2"/>
    <mergeCell ref="A3:H3"/>
    <mergeCell ref="J3:Q3"/>
    <mergeCell ref="A4:H4"/>
    <mergeCell ref="J4:Q4"/>
    <mergeCell ref="A6:C6"/>
    <mergeCell ref="J6:L6"/>
    <mergeCell ref="A8:C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3.59765625" style="47" customWidth="1"/>
    <col min="2" max="2" width="18.3984375" style="47" customWidth="1"/>
    <col min="3" max="3" width="2.09765625" style="47" customWidth="1"/>
    <col min="4" max="4" width="13.59765625" style="47" customWidth="1"/>
    <col min="5" max="5" width="15.3984375" style="47" customWidth="1"/>
    <col min="6" max="6" width="3.59765625" style="47" customWidth="1"/>
    <col min="7" max="7" width="14.59765625" style="47" customWidth="1"/>
    <col min="8" max="8" width="2.09765625" style="47" customWidth="1"/>
    <col min="9" max="9" width="14.8984375" style="47" customWidth="1"/>
    <col min="10" max="10" width="15.5" style="47" customWidth="1"/>
    <col min="11" max="11" width="17" style="47" customWidth="1"/>
    <col min="12" max="12" width="10.59765625" style="47" customWidth="1"/>
    <col min="13" max="13" width="3.59765625" style="47" customWidth="1"/>
    <col min="14" max="14" width="14.09765625" style="47" customWidth="1"/>
    <col min="15" max="15" width="2.09765625" style="47" customWidth="1"/>
    <col min="16" max="16" width="7.59765625" style="47" customWidth="1"/>
    <col min="17" max="21" width="15.59765625" style="47" customWidth="1"/>
    <col min="22" max="16384" width="10.59765625" style="47" customWidth="1"/>
  </cols>
  <sheetData>
    <row r="1" spans="1:21" s="126" customFormat="1" ht="19.5" customHeight="1">
      <c r="A1" s="1" t="s">
        <v>278</v>
      </c>
      <c r="U1" s="8" t="s">
        <v>279</v>
      </c>
    </row>
    <row r="2" spans="1:21" ht="19.5" customHeight="1">
      <c r="A2" s="391" t="s">
        <v>20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129"/>
      <c r="M2" s="129"/>
      <c r="N2" s="391" t="s">
        <v>388</v>
      </c>
      <c r="O2" s="391"/>
      <c r="P2" s="391"/>
      <c r="Q2" s="391"/>
      <c r="R2" s="391"/>
      <c r="S2" s="391"/>
      <c r="T2" s="391"/>
      <c r="U2" s="391"/>
    </row>
    <row r="3" spans="1:21" ht="19.5" customHeight="1">
      <c r="A3" s="386" t="s">
        <v>431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129"/>
      <c r="M3" s="129"/>
      <c r="N3" s="386" t="s">
        <v>441</v>
      </c>
      <c r="O3" s="386"/>
      <c r="P3" s="386"/>
      <c r="Q3" s="386"/>
      <c r="R3" s="386"/>
      <c r="S3" s="386"/>
      <c r="T3" s="386"/>
      <c r="U3" s="386"/>
    </row>
    <row r="4" spans="2:21" ht="18" customHeight="1" thickBo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U4" s="54"/>
    </row>
    <row r="5" spans="1:22" ht="17.25" customHeight="1">
      <c r="A5" s="393" t="s">
        <v>389</v>
      </c>
      <c r="B5" s="394"/>
      <c r="C5" s="394"/>
      <c r="D5" s="395"/>
      <c r="E5" s="130" t="s">
        <v>433</v>
      </c>
      <c r="F5" s="162"/>
      <c r="G5" s="130" t="s">
        <v>427</v>
      </c>
      <c r="H5" s="162"/>
      <c r="I5" s="130" t="s">
        <v>428</v>
      </c>
      <c r="J5" s="130" t="s">
        <v>430</v>
      </c>
      <c r="K5" s="225" t="s">
        <v>429</v>
      </c>
      <c r="N5" s="393" t="s">
        <v>390</v>
      </c>
      <c r="O5" s="393"/>
      <c r="P5" s="396"/>
      <c r="Q5" s="130" t="s">
        <v>433</v>
      </c>
      <c r="R5" s="130" t="s">
        <v>427</v>
      </c>
      <c r="S5" s="130" t="s">
        <v>428</v>
      </c>
      <c r="T5" s="130" t="s">
        <v>430</v>
      </c>
      <c r="U5" s="162" t="s">
        <v>429</v>
      </c>
      <c r="V5" s="52"/>
    </row>
    <row r="6" spans="1:21" ht="17.25" customHeight="1">
      <c r="A6" s="414" t="s">
        <v>432</v>
      </c>
      <c r="B6" s="415"/>
      <c r="C6" s="415"/>
      <c r="D6" s="416"/>
      <c r="E6" s="144">
        <v>18910</v>
      </c>
      <c r="F6" s="144"/>
      <c r="G6" s="144">
        <v>18613</v>
      </c>
      <c r="H6" s="144"/>
      <c r="I6" s="144">
        <v>18581</v>
      </c>
      <c r="J6" s="144">
        <v>18622</v>
      </c>
      <c r="K6" s="144">
        <v>18539</v>
      </c>
      <c r="N6" s="226"/>
      <c r="O6" s="410"/>
      <c r="P6" s="417"/>
      <c r="Q6" s="227"/>
      <c r="R6" s="227"/>
      <c r="S6" s="227"/>
      <c r="T6" s="227"/>
      <c r="U6" s="227"/>
    </row>
    <row r="7" spans="2:21" ht="17.25" customHeight="1">
      <c r="B7" s="123"/>
      <c r="C7" s="125"/>
      <c r="D7" s="122"/>
      <c r="E7" s="53"/>
      <c r="F7" s="53"/>
      <c r="G7" s="53"/>
      <c r="H7" s="53"/>
      <c r="I7" s="53"/>
      <c r="J7" s="53"/>
      <c r="K7" s="53"/>
      <c r="L7" s="39"/>
      <c r="M7" s="129"/>
      <c r="N7" s="399" t="s">
        <v>21</v>
      </c>
      <c r="O7" s="418"/>
      <c r="P7" s="419"/>
      <c r="Q7" s="53">
        <v>271971</v>
      </c>
      <c r="R7" s="53">
        <v>272859</v>
      </c>
      <c r="S7" s="53">
        <v>272111</v>
      </c>
      <c r="T7" s="53">
        <v>268744</v>
      </c>
      <c r="U7" s="53">
        <v>265934</v>
      </c>
    </row>
    <row r="8" spans="1:21" ht="17.25" customHeight="1">
      <c r="A8" s="420" t="s">
        <v>391</v>
      </c>
      <c r="B8" s="421"/>
      <c r="C8" s="421"/>
      <c r="D8" s="422"/>
      <c r="E8" s="53">
        <v>285043</v>
      </c>
      <c r="F8" s="53"/>
      <c r="G8" s="53">
        <v>287701</v>
      </c>
      <c r="H8" s="53"/>
      <c r="I8" s="53">
        <v>292193</v>
      </c>
      <c r="J8" s="53">
        <v>292171</v>
      </c>
      <c r="K8" s="53">
        <v>294170</v>
      </c>
      <c r="L8" s="39"/>
      <c r="M8" s="129"/>
      <c r="N8" s="228"/>
      <c r="O8" s="409"/>
      <c r="P8" s="423"/>
      <c r="Q8" s="229"/>
      <c r="R8" s="208"/>
      <c r="S8" s="208"/>
      <c r="T8" s="208"/>
      <c r="U8" s="208"/>
    </row>
    <row r="9" spans="2:18" ht="17.25" customHeight="1">
      <c r="B9" s="123"/>
      <c r="C9" s="125"/>
      <c r="D9" s="122"/>
      <c r="E9" s="53"/>
      <c r="F9" s="53"/>
      <c r="G9" s="53"/>
      <c r="H9" s="53"/>
      <c r="I9" s="53"/>
      <c r="J9" s="53"/>
      <c r="K9" s="53"/>
      <c r="L9" s="39"/>
      <c r="M9" s="129"/>
      <c r="N9" s="52" t="s">
        <v>22</v>
      </c>
      <c r="O9" s="52"/>
      <c r="P9" s="52"/>
      <c r="Q9" s="52"/>
      <c r="R9" s="52"/>
    </row>
    <row r="10" spans="1:13" ht="17.25" customHeight="1">
      <c r="A10" s="411" t="s">
        <v>1</v>
      </c>
      <c r="B10" s="412"/>
      <c r="C10" s="412"/>
      <c r="D10" s="413"/>
      <c r="E10" s="230">
        <v>285846</v>
      </c>
      <c r="F10" s="230"/>
      <c r="G10" s="230">
        <v>282433</v>
      </c>
      <c r="H10" s="230"/>
      <c r="I10" s="230">
        <v>282256</v>
      </c>
      <c r="J10" s="230">
        <v>281686</v>
      </c>
      <c r="K10" s="230">
        <v>280747</v>
      </c>
      <c r="L10" s="39"/>
      <c r="M10" s="129"/>
    </row>
    <row r="11" spans="1:13" ht="15" customHeight="1">
      <c r="A11" s="197" t="s">
        <v>22</v>
      </c>
      <c r="C11" s="197"/>
      <c r="D11" s="197"/>
      <c r="E11" s="52"/>
      <c r="F11" s="52"/>
      <c r="L11" s="39"/>
      <c r="M11" s="129"/>
    </row>
    <row r="12" spans="2:12" ht="15" customHeight="1">
      <c r="B12" s="52"/>
      <c r="C12" s="52"/>
      <c r="D12" s="52"/>
      <c r="E12" s="52"/>
      <c r="F12" s="52"/>
      <c r="L12" s="39"/>
    </row>
    <row r="13" spans="2:12" ht="15" customHeight="1">
      <c r="B13" s="52"/>
      <c r="C13" s="52"/>
      <c r="D13" s="52"/>
      <c r="E13" s="52"/>
      <c r="F13" s="52"/>
      <c r="L13" s="39"/>
    </row>
    <row r="14" ht="15" customHeight="1">
      <c r="L14" s="39"/>
    </row>
    <row r="15" spans="1:21" ht="19.5" customHeight="1">
      <c r="A15" s="391" t="s">
        <v>23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"/>
      <c r="M15" s="391" t="s">
        <v>392</v>
      </c>
      <c r="N15" s="390"/>
      <c r="O15" s="390"/>
      <c r="P15" s="390"/>
      <c r="Q15" s="390"/>
      <c r="R15" s="390"/>
      <c r="S15" s="390"/>
      <c r="T15" s="390"/>
      <c r="U15" s="390"/>
    </row>
    <row r="16" spans="1:21" ht="19.5" customHeight="1">
      <c r="A16" s="386" t="s">
        <v>434</v>
      </c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"/>
      <c r="M16" s="386" t="s">
        <v>442</v>
      </c>
      <c r="N16" s="392"/>
      <c r="O16" s="392"/>
      <c r="P16" s="392"/>
      <c r="Q16" s="392"/>
      <c r="R16" s="392"/>
      <c r="S16" s="392"/>
      <c r="T16" s="392"/>
      <c r="U16" s="392"/>
    </row>
    <row r="17" spans="11:21" ht="18" customHeight="1" thickBot="1">
      <c r="K17" s="75" t="s">
        <v>24</v>
      </c>
      <c r="L17" s="39"/>
      <c r="U17" s="49" t="s">
        <v>25</v>
      </c>
    </row>
    <row r="18" spans="1:22" ht="17.25" customHeight="1">
      <c r="A18" s="393" t="s">
        <v>393</v>
      </c>
      <c r="B18" s="394"/>
      <c r="C18" s="394"/>
      <c r="D18" s="395"/>
      <c r="E18" s="246" t="s">
        <v>433</v>
      </c>
      <c r="F18" s="247"/>
      <c r="G18" s="248" t="s">
        <v>427</v>
      </c>
      <c r="H18" s="247" t="s">
        <v>437</v>
      </c>
      <c r="I18" s="248" t="s">
        <v>428</v>
      </c>
      <c r="J18" s="248" t="s">
        <v>430</v>
      </c>
      <c r="K18" s="225" t="s">
        <v>429</v>
      </c>
      <c r="L18" s="39"/>
      <c r="M18" s="428" t="s">
        <v>394</v>
      </c>
      <c r="N18" s="429"/>
      <c r="O18" s="429"/>
      <c r="P18" s="430"/>
      <c r="Q18" s="130" t="s">
        <v>433</v>
      </c>
      <c r="R18" s="130" t="s">
        <v>427</v>
      </c>
      <c r="S18" s="130" t="s">
        <v>428</v>
      </c>
      <c r="T18" s="130" t="s">
        <v>430</v>
      </c>
      <c r="U18" s="162" t="s">
        <v>429</v>
      </c>
      <c r="V18" s="52"/>
    </row>
    <row r="19" spans="1:21" ht="17.25" customHeight="1">
      <c r="A19" s="424" t="s">
        <v>395</v>
      </c>
      <c r="B19" s="425"/>
      <c r="C19" s="9"/>
      <c r="D19" s="10" t="s">
        <v>26</v>
      </c>
      <c r="E19" s="7">
        <f>SUM(E21,E23,E25,E27,E29,E31,E33,E35)</f>
        <v>214292</v>
      </c>
      <c r="F19" s="7"/>
      <c r="G19" s="7">
        <f>SUM(G21,G23,G25,G27,G29,G31,G33,G35)</f>
        <v>225179</v>
      </c>
      <c r="H19" s="7"/>
      <c r="I19" s="7">
        <f aca="true" t="shared" si="0" ref="I19:K20">SUM(I21,I23,I25,I27,I29,I31,I33,I35)</f>
        <v>237415</v>
      </c>
      <c r="J19" s="7">
        <f t="shared" si="0"/>
        <v>248399</v>
      </c>
      <c r="K19" s="7">
        <f t="shared" si="0"/>
        <v>255114</v>
      </c>
      <c r="L19" s="39"/>
      <c r="M19" s="134"/>
      <c r="N19" s="172"/>
      <c r="O19" s="172"/>
      <c r="P19" s="173"/>
      <c r="Q19" s="134"/>
      <c r="R19" s="134"/>
      <c r="S19" s="134"/>
      <c r="T19" s="134"/>
      <c r="U19" s="134"/>
    </row>
    <row r="20" spans="1:21" ht="17.25" customHeight="1">
      <c r="A20" s="425"/>
      <c r="B20" s="425"/>
      <c r="C20" s="9"/>
      <c r="D20" s="10" t="s">
        <v>396</v>
      </c>
      <c r="E20" s="7">
        <f>SUM(E22,E24,E26,E28,E30,E32,E34,E36)</f>
        <v>196478738</v>
      </c>
      <c r="F20" s="7"/>
      <c r="G20" s="7">
        <f>SUM(G22,G24,G26,G28,G30,G32,G34,G36)</f>
        <v>204123601</v>
      </c>
      <c r="H20" s="7"/>
      <c r="I20" s="7">
        <f t="shared" si="0"/>
        <v>211969642</v>
      </c>
      <c r="J20" s="7">
        <f t="shared" si="0"/>
        <v>215931597</v>
      </c>
      <c r="K20" s="7">
        <f t="shared" si="0"/>
        <v>221467310</v>
      </c>
      <c r="L20" s="39"/>
      <c r="M20" s="426" t="s">
        <v>27</v>
      </c>
      <c r="N20" s="427"/>
      <c r="O20" s="11"/>
      <c r="P20" s="12" t="s">
        <v>6</v>
      </c>
      <c r="Q20" s="7">
        <f aca="true" t="shared" si="1" ref="Q20:U21">SUM(Q24,Q26,Q28,Q30,Q34,Q36,Q40,Q42,Q44,Q46)</f>
        <v>196323</v>
      </c>
      <c r="R20" s="7">
        <f t="shared" si="1"/>
        <v>204223</v>
      </c>
      <c r="S20" s="7">
        <f t="shared" si="1"/>
        <v>218109</v>
      </c>
      <c r="T20" s="7">
        <f t="shared" si="1"/>
        <v>224818</v>
      </c>
      <c r="U20" s="7">
        <f t="shared" si="1"/>
        <v>232227</v>
      </c>
    </row>
    <row r="21" spans="1:21" ht="17.25" customHeight="1">
      <c r="A21" s="420" t="s">
        <v>397</v>
      </c>
      <c r="B21" s="421"/>
      <c r="C21" s="64"/>
      <c r="D21" s="133" t="s">
        <v>26</v>
      </c>
      <c r="E21" s="53">
        <v>23548</v>
      </c>
      <c r="F21" s="53"/>
      <c r="G21" s="53">
        <v>22331</v>
      </c>
      <c r="H21" s="53"/>
      <c r="I21" s="53">
        <v>21110</v>
      </c>
      <c r="J21" s="53">
        <v>19945</v>
      </c>
      <c r="K21" s="53">
        <v>18745</v>
      </c>
      <c r="L21" s="39"/>
      <c r="M21" s="427"/>
      <c r="N21" s="427"/>
      <c r="O21" s="11"/>
      <c r="P21" s="12" t="s">
        <v>7</v>
      </c>
      <c r="Q21" s="7">
        <f t="shared" si="1"/>
        <v>120543052</v>
      </c>
      <c r="R21" s="7">
        <f t="shared" si="1"/>
        <v>127516199</v>
      </c>
      <c r="S21" s="7">
        <f t="shared" si="1"/>
        <v>138781090</v>
      </c>
      <c r="T21" s="7">
        <f t="shared" si="1"/>
        <v>144269469</v>
      </c>
      <c r="U21" s="7">
        <f t="shared" si="1"/>
        <v>150821479</v>
      </c>
    </row>
    <row r="22" spans="1:21" ht="17.25" customHeight="1">
      <c r="A22" s="421"/>
      <c r="B22" s="421"/>
      <c r="C22" s="64"/>
      <c r="D22" s="133" t="s">
        <v>396</v>
      </c>
      <c r="E22" s="53">
        <v>41039022</v>
      </c>
      <c r="F22" s="53"/>
      <c r="G22" s="53">
        <v>38736126</v>
      </c>
      <c r="H22" s="53"/>
      <c r="I22" s="53">
        <v>36069928</v>
      </c>
      <c r="J22" s="53">
        <v>33768692</v>
      </c>
      <c r="K22" s="53">
        <v>31577091</v>
      </c>
      <c r="L22" s="39"/>
      <c r="M22" s="51"/>
      <c r="N22" s="51"/>
      <c r="O22" s="51"/>
      <c r="P22" s="275"/>
      <c r="Q22" s="52"/>
      <c r="R22" s="52"/>
      <c r="S22" s="52"/>
      <c r="T22" s="52"/>
      <c r="U22" s="52"/>
    </row>
    <row r="23" spans="1:21" ht="17.25" customHeight="1">
      <c r="A23" s="420" t="s">
        <v>398</v>
      </c>
      <c r="B23" s="421"/>
      <c r="C23" s="64"/>
      <c r="D23" s="133" t="s">
        <v>26</v>
      </c>
      <c r="E23" s="53">
        <v>23454</v>
      </c>
      <c r="F23" s="53"/>
      <c r="G23" s="53">
        <v>22333</v>
      </c>
      <c r="H23" s="53"/>
      <c r="I23" s="53">
        <v>21155</v>
      </c>
      <c r="J23" s="53">
        <v>19957</v>
      </c>
      <c r="K23" s="53">
        <v>17650</v>
      </c>
      <c r="L23" s="39"/>
      <c r="M23" s="164"/>
      <c r="N23" s="273"/>
      <c r="O23" s="5"/>
      <c r="P23" s="6"/>
      <c r="Q23" s="279"/>
      <c r="R23" s="13"/>
      <c r="S23" s="13"/>
      <c r="T23" s="13"/>
      <c r="U23" s="13"/>
    </row>
    <row r="24" spans="1:21" ht="17.25" customHeight="1">
      <c r="A24" s="421"/>
      <c r="B24" s="421"/>
      <c r="C24" s="64"/>
      <c r="D24" s="133" t="s">
        <v>399</v>
      </c>
      <c r="E24" s="53">
        <v>9306773</v>
      </c>
      <c r="F24" s="53"/>
      <c r="G24" s="53">
        <v>8819387</v>
      </c>
      <c r="H24" s="53"/>
      <c r="I24" s="53">
        <v>8251295</v>
      </c>
      <c r="J24" s="53">
        <v>7754732</v>
      </c>
      <c r="K24" s="53">
        <v>7221937</v>
      </c>
      <c r="L24" s="39"/>
      <c r="M24" s="431" t="s">
        <v>28</v>
      </c>
      <c r="N24" s="433" t="s">
        <v>29</v>
      </c>
      <c r="O24" s="123"/>
      <c r="P24" s="78" t="s">
        <v>6</v>
      </c>
      <c r="Q24" s="280">
        <v>46362</v>
      </c>
      <c r="R24" s="53">
        <v>43754</v>
      </c>
      <c r="S24" s="53">
        <v>38302</v>
      </c>
      <c r="T24" s="53">
        <v>35626</v>
      </c>
      <c r="U24" s="53">
        <v>32956</v>
      </c>
    </row>
    <row r="25" spans="1:21" ht="17.25" customHeight="1">
      <c r="A25" s="420" t="s">
        <v>400</v>
      </c>
      <c r="B25" s="421"/>
      <c r="C25" s="64"/>
      <c r="D25" s="133" t="s">
        <v>26</v>
      </c>
      <c r="E25" s="53">
        <v>1637</v>
      </c>
      <c r="F25" s="53"/>
      <c r="G25" s="53">
        <v>1583</v>
      </c>
      <c r="H25" s="53"/>
      <c r="I25" s="53">
        <v>1512</v>
      </c>
      <c r="J25" s="53">
        <v>1442</v>
      </c>
      <c r="K25" s="53">
        <v>1372</v>
      </c>
      <c r="L25" s="39"/>
      <c r="M25" s="432"/>
      <c r="N25" s="433"/>
      <c r="O25" s="123"/>
      <c r="P25" s="78" t="s">
        <v>7</v>
      </c>
      <c r="Q25" s="280">
        <v>22777903</v>
      </c>
      <c r="R25" s="53">
        <v>21551486</v>
      </c>
      <c r="S25" s="53">
        <v>18796110</v>
      </c>
      <c r="T25" s="53">
        <v>17483043</v>
      </c>
      <c r="U25" s="53">
        <v>16224552</v>
      </c>
    </row>
    <row r="26" spans="1:21" ht="17.25" customHeight="1">
      <c r="A26" s="421"/>
      <c r="B26" s="421"/>
      <c r="C26" s="64"/>
      <c r="D26" s="133" t="s">
        <v>396</v>
      </c>
      <c r="E26" s="53">
        <v>1970801</v>
      </c>
      <c r="F26" s="53"/>
      <c r="G26" s="53">
        <v>1899121</v>
      </c>
      <c r="H26" s="53"/>
      <c r="I26" s="53">
        <v>1787790</v>
      </c>
      <c r="J26" s="53">
        <v>1690529</v>
      </c>
      <c r="K26" s="53">
        <v>1601039</v>
      </c>
      <c r="L26" s="39"/>
      <c r="M26" s="432"/>
      <c r="N26" s="433" t="s">
        <v>30</v>
      </c>
      <c r="O26" s="123"/>
      <c r="P26" s="78" t="s">
        <v>6</v>
      </c>
      <c r="Q26" s="280">
        <v>2487</v>
      </c>
      <c r="R26" s="53">
        <v>2109</v>
      </c>
      <c r="S26" s="53">
        <v>1531</v>
      </c>
      <c r="T26" s="53">
        <v>1275</v>
      </c>
      <c r="U26" s="53">
        <v>1042</v>
      </c>
    </row>
    <row r="27" spans="1:21" ht="17.25" customHeight="1">
      <c r="A27" s="420" t="s">
        <v>401</v>
      </c>
      <c r="B27" s="421"/>
      <c r="C27" s="123"/>
      <c r="D27" s="133" t="s">
        <v>26</v>
      </c>
      <c r="E27" s="53">
        <v>8372</v>
      </c>
      <c r="F27" s="53"/>
      <c r="G27" s="53">
        <v>8073</v>
      </c>
      <c r="H27" s="53"/>
      <c r="I27" s="53">
        <v>7784</v>
      </c>
      <c r="J27" s="53">
        <v>7504</v>
      </c>
      <c r="K27" s="53">
        <v>7196</v>
      </c>
      <c r="L27" s="39"/>
      <c r="M27" s="432"/>
      <c r="N27" s="434"/>
      <c r="O27" s="123"/>
      <c r="P27" s="78" t="s">
        <v>7</v>
      </c>
      <c r="Q27" s="280">
        <v>1034095</v>
      </c>
      <c r="R27" s="53">
        <v>876922</v>
      </c>
      <c r="S27" s="53">
        <v>630925</v>
      </c>
      <c r="T27" s="53">
        <v>523770</v>
      </c>
      <c r="U27" s="53">
        <v>428054</v>
      </c>
    </row>
    <row r="28" spans="1:21" ht="17.25" customHeight="1">
      <c r="A28" s="435" t="s">
        <v>32</v>
      </c>
      <c r="B28" s="436"/>
      <c r="C28" s="14"/>
      <c r="D28" s="133" t="s">
        <v>402</v>
      </c>
      <c r="E28" s="53">
        <v>8476807</v>
      </c>
      <c r="F28" s="53"/>
      <c r="G28" s="53">
        <v>8198850</v>
      </c>
      <c r="H28" s="53"/>
      <c r="I28" s="53">
        <v>7849355</v>
      </c>
      <c r="J28" s="53">
        <v>7556116</v>
      </c>
      <c r="K28" s="53">
        <v>7251527</v>
      </c>
      <c r="L28" s="39"/>
      <c r="M28" s="432"/>
      <c r="N28" s="433" t="s">
        <v>31</v>
      </c>
      <c r="O28" s="123"/>
      <c r="P28" s="78" t="s">
        <v>6</v>
      </c>
      <c r="Q28" s="280">
        <v>20586</v>
      </c>
      <c r="R28" s="53">
        <v>19887</v>
      </c>
      <c r="S28" s="53">
        <v>18327</v>
      </c>
      <c r="T28" s="53">
        <v>17471</v>
      </c>
      <c r="U28" s="53">
        <v>16558</v>
      </c>
    </row>
    <row r="29" spans="1:21" ht="17.25" customHeight="1">
      <c r="A29" s="420" t="s">
        <v>33</v>
      </c>
      <c r="B29" s="421"/>
      <c r="C29" s="64"/>
      <c r="D29" s="133" t="s">
        <v>34</v>
      </c>
      <c r="E29" s="53">
        <v>1425</v>
      </c>
      <c r="F29" s="53"/>
      <c r="G29" s="53">
        <v>1371</v>
      </c>
      <c r="H29" s="53"/>
      <c r="I29" s="53">
        <v>1314</v>
      </c>
      <c r="J29" s="53">
        <v>1252</v>
      </c>
      <c r="K29" s="53">
        <v>1184</v>
      </c>
      <c r="M29" s="432"/>
      <c r="N29" s="433"/>
      <c r="O29" s="123"/>
      <c r="P29" s="78" t="s">
        <v>7</v>
      </c>
      <c r="Q29" s="280">
        <v>4707778</v>
      </c>
      <c r="R29" s="53">
        <v>4557683</v>
      </c>
      <c r="S29" s="53">
        <v>4193224</v>
      </c>
      <c r="T29" s="53">
        <v>4003068</v>
      </c>
      <c r="U29" s="53">
        <v>3809444</v>
      </c>
    </row>
    <row r="30" spans="1:21" ht="17.25" customHeight="1">
      <c r="A30" s="421"/>
      <c r="B30" s="421"/>
      <c r="C30" s="64"/>
      <c r="D30" s="133" t="s">
        <v>403</v>
      </c>
      <c r="E30" s="53">
        <v>341037</v>
      </c>
      <c r="F30" s="53"/>
      <c r="G30" s="53">
        <v>331882</v>
      </c>
      <c r="H30" s="53"/>
      <c r="I30" s="53">
        <v>314774</v>
      </c>
      <c r="J30" s="53">
        <v>300708</v>
      </c>
      <c r="K30" s="53">
        <v>284974</v>
      </c>
      <c r="L30" s="129"/>
      <c r="M30" s="432"/>
      <c r="N30" s="433" t="s">
        <v>35</v>
      </c>
      <c r="O30" s="123"/>
      <c r="P30" s="78" t="s">
        <v>6</v>
      </c>
      <c r="Q30" s="280">
        <v>108197</v>
      </c>
      <c r="R30" s="53">
        <v>119601</v>
      </c>
      <c r="S30" s="53">
        <v>140635</v>
      </c>
      <c r="T30" s="53">
        <v>150902</v>
      </c>
      <c r="U30" s="53">
        <v>161974</v>
      </c>
    </row>
    <row r="31" spans="1:21" ht="17.25" customHeight="1">
      <c r="A31" s="438" t="s">
        <v>36</v>
      </c>
      <c r="B31" s="421"/>
      <c r="C31" s="64"/>
      <c r="D31" s="133" t="s">
        <v>34</v>
      </c>
      <c r="E31" s="53">
        <v>125891</v>
      </c>
      <c r="F31" s="53"/>
      <c r="G31" s="53">
        <v>137604</v>
      </c>
      <c r="H31" s="53"/>
      <c r="I31" s="53">
        <v>150458</v>
      </c>
      <c r="J31" s="53">
        <v>162205</v>
      </c>
      <c r="K31" s="53">
        <v>170767</v>
      </c>
      <c r="L31" s="129"/>
      <c r="M31" s="432"/>
      <c r="N31" s="434"/>
      <c r="O31" s="123"/>
      <c r="P31" s="78" t="s">
        <v>7</v>
      </c>
      <c r="Q31" s="280">
        <v>75565365</v>
      </c>
      <c r="R31" s="53">
        <v>83925304</v>
      </c>
      <c r="S31" s="53">
        <v>98373147</v>
      </c>
      <c r="T31" s="53">
        <v>105365725</v>
      </c>
      <c r="U31" s="53">
        <v>113350553</v>
      </c>
    </row>
    <row r="32" spans="1:21" ht="17.25" customHeight="1">
      <c r="A32" s="421"/>
      <c r="B32" s="421"/>
      <c r="C32" s="64"/>
      <c r="D32" s="133" t="s">
        <v>399</v>
      </c>
      <c r="E32" s="53">
        <v>109339647</v>
      </c>
      <c r="F32" s="53"/>
      <c r="G32" s="53">
        <v>118332826</v>
      </c>
      <c r="H32" s="53"/>
      <c r="I32" s="53">
        <v>127984742</v>
      </c>
      <c r="J32" s="53">
        <v>133400341</v>
      </c>
      <c r="K32" s="53">
        <v>140160403</v>
      </c>
      <c r="L32" s="129"/>
      <c r="M32" s="128"/>
      <c r="N32" s="68"/>
      <c r="O32" s="52"/>
      <c r="P32" s="207"/>
      <c r="Q32" s="68"/>
      <c r="R32" s="52"/>
      <c r="S32" s="52"/>
      <c r="T32" s="52"/>
      <c r="U32" s="52"/>
    </row>
    <row r="33" spans="1:21" ht="17.25" customHeight="1">
      <c r="A33" s="438" t="s">
        <v>38</v>
      </c>
      <c r="B33" s="421"/>
      <c r="C33" s="64"/>
      <c r="D33" s="133" t="s">
        <v>34</v>
      </c>
      <c r="E33" s="53">
        <v>2961</v>
      </c>
      <c r="F33" s="53"/>
      <c r="G33" s="53">
        <v>3155</v>
      </c>
      <c r="H33" s="53"/>
      <c r="I33" s="53">
        <v>3312</v>
      </c>
      <c r="J33" s="53">
        <v>3512</v>
      </c>
      <c r="K33" s="53">
        <v>3676</v>
      </c>
      <c r="L33" s="129"/>
      <c r="M33" s="272"/>
      <c r="N33" s="269"/>
      <c r="O33" s="270"/>
      <c r="P33" s="271"/>
      <c r="Q33" s="280"/>
      <c r="R33" s="53"/>
      <c r="S33" s="53"/>
      <c r="T33" s="53"/>
      <c r="U33" s="53"/>
    </row>
    <row r="34" spans="1:21" ht="17.25" customHeight="1">
      <c r="A34" s="421"/>
      <c r="B34" s="421"/>
      <c r="C34" s="64"/>
      <c r="D34" s="133" t="s">
        <v>405</v>
      </c>
      <c r="E34" s="53">
        <v>2182034</v>
      </c>
      <c r="F34" s="53"/>
      <c r="G34" s="53">
        <v>2313049</v>
      </c>
      <c r="H34" s="53"/>
      <c r="I34" s="53">
        <v>2397161</v>
      </c>
      <c r="J34" s="53">
        <v>2527606</v>
      </c>
      <c r="K34" s="53">
        <v>2641818</v>
      </c>
      <c r="L34" s="129"/>
      <c r="M34" s="439" t="s">
        <v>404</v>
      </c>
      <c r="N34" s="433" t="s">
        <v>37</v>
      </c>
      <c r="O34" s="123"/>
      <c r="P34" s="78" t="s">
        <v>6</v>
      </c>
      <c r="Q34" s="280">
        <v>2169</v>
      </c>
      <c r="R34" s="53">
        <v>2043</v>
      </c>
      <c r="S34" s="53">
        <v>1833</v>
      </c>
      <c r="T34" s="53">
        <v>1730</v>
      </c>
      <c r="U34" s="53">
        <v>1634</v>
      </c>
    </row>
    <row r="35" spans="1:21" ht="17.25" customHeight="1">
      <c r="A35" s="438" t="s">
        <v>40</v>
      </c>
      <c r="B35" s="438"/>
      <c r="C35" s="64"/>
      <c r="D35" s="133" t="s">
        <v>34</v>
      </c>
      <c r="E35" s="53">
        <v>27004</v>
      </c>
      <c r="F35" s="53"/>
      <c r="G35" s="53">
        <v>28729</v>
      </c>
      <c r="H35" s="53"/>
      <c r="I35" s="53">
        <v>30770</v>
      </c>
      <c r="J35" s="53">
        <v>32582</v>
      </c>
      <c r="K35" s="53">
        <v>34524</v>
      </c>
      <c r="L35" s="129"/>
      <c r="M35" s="440"/>
      <c r="N35" s="433"/>
      <c r="O35" s="123"/>
      <c r="P35" s="78" t="s">
        <v>7</v>
      </c>
      <c r="Q35" s="280">
        <v>1977657</v>
      </c>
      <c r="R35" s="53">
        <v>1860752</v>
      </c>
      <c r="S35" s="53">
        <v>1655508</v>
      </c>
      <c r="T35" s="53">
        <v>1559044</v>
      </c>
      <c r="U35" s="53">
        <v>1472415</v>
      </c>
    </row>
    <row r="36" spans="1:21" ht="17.25" customHeight="1" thickBot="1">
      <c r="A36" s="441"/>
      <c r="B36" s="441"/>
      <c r="C36" s="231"/>
      <c r="D36" s="232" t="s">
        <v>41</v>
      </c>
      <c r="E36" s="53">
        <v>23822617</v>
      </c>
      <c r="F36" s="53"/>
      <c r="G36" s="53">
        <v>25492360</v>
      </c>
      <c r="H36" s="53"/>
      <c r="I36" s="53">
        <v>27314597</v>
      </c>
      <c r="J36" s="53">
        <v>28932873</v>
      </c>
      <c r="K36" s="53">
        <v>30728521</v>
      </c>
      <c r="L36" s="129"/>
      <c r="M36" s="440"/>
      <c r="N36" s="433" t="s">
        <v>39</v>
      </c>
      <c r="O36" s="123"/>
      <c r="P36" s="78" t="s">
        <v>6</v>
      </c>
      <c r="Q36" s="280">
        <v>12980</v>
      </c>
      <c r="R36" s="53">
        <v>13344</v>
      </c>
      <c r="S36" s="53">
        <v>14080</v>
      </c>
      <c r="T36" s="53">
        <v>14530</v>
      </c>
      <c r="U36" s="53">
        <v>14851</v>
      </c>
    </row>
    <row r="37" spans="1:21" ht="17.25" customHeight="1" thickTop="1">
      <c r="A37" s="442" t="s">
        <v>42</v>
      </c>
      <c r="B37" s="443"/>
      <c r="C37" s="233"/>
      <c r="D37" s="234" t="s">
        <v>34</v>
      </c>
      <c r="E37" s="235">
        <v>105</v>
      </c>
      <c r="F37" s="235"/>
      <c r="G37" s="235">
        <v>75</v>
      </c>
      <c r="H37" s="235"/>
      <c r="I37" s="235">
        <v>81</v>
      </c>
      <c r="J37" s="235">
        <v>67</v>
      </c>
      <c r="K37" s="235">
        <v>57</v>
      </c>
      <c r="L37" s="129"/>
      <c r="M37" s="440"/>
      <c r="N37" s="434"/>
      <c r="O37" s="123"/>
      <c r="P37" s="78" t="s">
        <v>7</v>
      </c>
      <c r="Q37" s="280">
        <v>11856513</v>
      </c>
      <c r="R37" s="53">
        <v>12153641</v>
      </c>
      <c r="S37" s="53">
        <v>12626523</v>
      </c>
      <c r="T37" s="53">
        <v>12942536</v>
      </c>
      <c r="U37" s="53">
        <v>13201841</v>
      </c>
    </row>
    <row r="38" spans="1:21" ht="17.25" customHeight="1">
      <c r="A38" s="444"/>
      <c r="B38" s="444"/>
      <c r="C38" s="236"/>
      <c r="D38" s="237" t="s">
        <v>41</v>
      </c>
      <c r="E38" s="230">
        <v>28965</v>
      </c>
      <c r="F38" s="230"/>
      <c r="G38" s="230">
        <v>15044</v>
      </c>
      <c r="H38" s="230"/>
      <c r="I38" s="230">
        <v>19903</v>
      </c>
      <c r="J38" s="230">
        <v>14879</v>
      </c>
      <c r="K38" s="230">
        <v>13304</v>
      </c>
      <c r="L38" s="129"/>
      <c r="M38" s="315"/>
      <c r="N38" s="274"/>
      <c r="O38" s="51"/>
      <c r="P38" s="275"/>
      <c r="Q38" s="68"/>
      <c r="R38" s="52"/>
      <c r="S38" s="52"/>
      <c r="T38" s="52"/>
      <c r="U38" s="52"/>
    </row>
    <row r="39" spans="1:21" ht="17.25" customHeight="1">
      <c r="A39" s="197" t="s">
        <v>435</v>
      </c>
      <c r="C39" s="64"/>
      <c r="D39" s="64"/>
      <c r="E39" s="53"/>
      <c r="F39" s="53"/>
      <c r="G39" s="39"/>
      <c r="H39" s="39"/>
      <c r="I39" s="123"/>
      <c r="J39" s="123"/>
      <c r="K39" s="64"/>
      <c r="L39" s="129"/>
      <c r="M39" s="245"/>
      <c r="N39" s="249"/>
      <c r="O39" s="123"/>
      <c r="P39" s="78"/>
      <c r="Q39" s="280"/>
      <c r="R39" s="53"/>
      <c r="S39" s="53"/>
      <c r="T39" s="53"/>
      <c r="U39" s="53"/>
    </row>
    <row r="40" spans="1:21" ht="17.25" customHeight="1">
      <c r="A40" s="52" t="s">
        <v>436</v>
      </c>
      <c r="C40" s="64"/>
      <c r="D40" s="64"/>
      <c r="E40" s="53"/>
      <c r="F40" s="53"/>
      <c r="G40" s="39"/>
      <c r="H40" s="39"/>
      <c r="I40" s="123"/>
      <c r="J40" s="123"/>
      <c r="K40" s="64"/>
      <c r="L40" s="129"/>
      <c r="M40" s="439" t="s">
        <v>43</v>
      </c>
      <c r="N40" s="433" t="s">
        <v>44</v>
      </c>
      <c r="O40" s="123"/>
      <c r="P40" s="78" t="s">
        <v>6</v>
      </c>
      <c r="Q40" s="280">
        <v>14</v>
      </c>
      <c r="R40" s="53">
        <v>9</v>
      </c>
      <c r="S40" s="53">
        <v>1</v>
      </c>
      <c r="T40" s="53">
        <v>1</v>
      </c>
      <c r="U40" s="53">
        <v>1</v>
      </c>
    </row>
    <row r="41" spans="1:21" ht="17.25" customHeight="1">
      <c r="A41" s="52" t="s">
        <v>22</v>
      </c>
      <c r="C41" s="123"/>
      <c r="D41" s="64"/>
      <c r="E41" s="53"/>
      <c r="F41" s="53"/>
      <c r="G41" s="39"/>
      <c r="H41" s="39"/>
      <c r="I41" s="55"/>
      <c r="J41" s="55"/>
      <c r="K41" s="55"/>
      <c r="L41" s="129"/>
      <c r="M41" s="440"/>
      <c r="N41" s="433"/>
      <c r="O41" s="123"/>
      <c r="P41" s="78" t="s">
        <v>7</v>
      </c>
      <c r="Q41" s="280">
        <v>13573</v>
      </c>
      <c r="R41" s="53">
        <v>9089</v>
      </c>
      <c r="S41" s="53">
        <v>1026</v>
      </c>
      <c r="T41" s="53">
        <v>1023</v>
      </c>
      <c r="U41" s="53">
        <v>1023</v>
      </c>
    </row>
    <row r="42" spans="11:21" ht="17.25" customHeight="1">
      <c r="K42" s="123"/>
      <c r="L42" s="129"/>
      <c r="M42" s="440"/>
      <c r="N42" s="433" t="s">
        <v>45</v>
      </c>
      <c r="O42" s="123"/>
      <c r="P42" s="78" t="s">
        <v>6</v>
      </c>
      <c r="Q42" s="53">
        <v>546</v>
      </c>
      <c r="R42" s="53">
        <v>526</v>
      </c>
      <c r="S42" s="53">
        <v>512</v>
      </c>
      <c r="T42" s="53">
        <v>523</v>
      </c>
      <c r="U42" s="53">
        <v>516</v>
      </c>
    </row>
    <row r="43" spans="11:21" ht="17.25" customHeight="1">
      <c r="K43" s="123"/>
      <c r="L43" s="129"/>
      <c r="M43" s="440"/>
      <c r="N43" s="434"/>
      <c r="O43" s="123"/>
      <c r="P43" s="78" t="s">
        <v>7</v>
      </c>
      <c r="Q43" s="53">
        <v>279868</v>
      </c>
      <c r="R43" s="53">
        <v>265961</v>
      </c>
      <c r="S43" s="53">
        <v>250384</v>
      </c>
      <c r="T43" s="53">
        <v>253414</v>
      </c>
      <c r="U43" s="53">
        <v>249191</v>
      </c>
    </row>
    <row r="44" spans="12:21" ht="17.25" customHeight="1">
      <c r="L44" s="129"/>
      <c r="M44" s="440"/>
      <c r="N44" s="433" t="s">
        <v>46</v>
      </c>
      <c r="O44" s="123"/>
      <c r="P44" s="78" t="s">
        <v>6</v>
      </c>
      <c r="Q44" s="54" t="s">
        <v>9</v>
      </c>
      <c r="R44" s="54" t="s">
        <v>9</v>
      </c>
      <c r="S44" s="54" t="s">
        <v>9</v>
      </c>
      <c r="T44" s="54" t="s">
        <v>9</v>
      </c>
      <c r="U44" s="54" t="s">
        <v>9</v>
      </c>
    </row>
    <row r="45" spans="1:21" ht="17.25" customHeight="1">
      <c r="A45" s="391" t="s">
        <v>406</v>
      </c>
      <c r="B45" s="390"/>
      <c r="C45" s="390"/>
      <c r="D45" s="390"/>
      <c r="E45" s="390"/>
      <c r="F45" s="390"/>
      <c r="G45" s="390"/>
      <c r="H45" s="390"/>
      <c r="I45" s="390"/>
      <c r="J45" s="390"/>
      <c r="K45" s="128"/>
      <c r="L45" s="129"/>
      <c r="M45" s="440"/>
      <c r="N45" s="433"/>
      <c r="O45" s="123"/>
      <c r="P45" s="78" t="s">
        <v>7</v>
      </c>
      <c r="Q45" s="54" t="s">
        <v>9</v>
      </c>
      <c r="R45" s="54" t="s">
        <v>9</v>
      </c>
      <c r="S45" s="54" t="s">
        <v>9</v>
      </c>
      <c r="T45" s="54" t="s">
        <v>9</v>
      </c>
      <c r="U45" s="54" t="s">
        <v>9</v>
      </c>
    </row>
    <row r="46" spans="2:21" ht="17.25" customHeight="1" thickBot="1">
      <c r="B46" s="129"/>
      <c r="C46" s="129"/>
      <c r="D46" s="129"/>
      <c r="E46" s="129"/>
      <c r="F46" s="129"/>
      <c r="G46" s="129"/>
      <c r="H46" s="129"/>
      <c r="L46" s="129"/>
      <c r="M46" s="440"/>
      <c r="N46" s="433" t="s">
        <v>47</v>
      </c>
      <c r="O46" s="123"/>
      <c r="P46" s="78" t="s">
        <v>6</v>
      </c>
      <c r="Q46" s="53">
        <v>2982</v>
      </c>
      <c r="R46" s="53">
        <v>2950</v>
      </c>
      <c r="S46" s="53">
        <v>2888</v>
      </c>
      <c r="T46" s="53">
        <v>2760</v>
      </c>
      <c r="U46" s="53">
        <v>2695</v>
      </c>
    </row>
    <row r="47" spans="1:21" ht="17.25" customHeight="1">
      <c r="A47" s="393" t="s">
        <v>407</v>
      </c>
      <c r="B47" s="394"/>
      <c r="C47" s="394"/>
      <c r="D47" s="395"/>
      <c r="E47" s="163" t="s">
        <v>438</v>
      </c>
      <c r="F47" s="437" t="s">
        <v>50</v>
      </c>
      <c r="G47" s="394"/>
      <c r="H47" s="394"/>
      <c r="I47" s="395"/>
      <c r="J47" s="131" t="s">
        <v>438</v>
      </c>
      <c r="L47" s="129"/>
      <c r="M47" s="440"/>
      <c r="N47" s="434"/>
      <c r="O47" s="123"/>
      <c r="P47" s="78" t="s">
        <v>7</v>
      </c>
      <c r="Q47" s="53">
        <v>2330300</v>
      </c>
      <c r="R47" s="53">
        <v>2315361</v>
      </c>
      <c r="S47" s="53">
        <v>2254243</v>
      </c>
      <c r="T47" s="53">
        <v>2137846</v>
      </c>
      <c r="U47" s="53">
        <v>2084406</v>
      </c>
    </row>
    <row r="48" spans="1:16" ht="17.25" customHeight="1" thickBot="1">
      <c r="A48" s="445" t="s">
        <v>408</v>
      </c>
      <c r="B48" s="448" t="s">
        <v>51</v>
      </c>
      <c r="C48" s="449"/>
      <c r="D48" s="449"/>
      <c r="E48" s="238">
        <v>153</v>
      </c>
      <c r="F48" s="450" t="s">
        <v>52</v>
      </c>
      <c r="G48" s="453" t="s">
        <v>409</v>
      </c>
      <c r="H48" s="123"/>
      <c r="I48" s="239" t="s">
        <v>410</v>
      </c>
      <c r="J48" s="346">
        <f>SUM(J50,J52,J54)</f>
        <v>21753</v>
      </c>
      <c r="L48" s="129"/>
      <c r="N48" s="276"/>
      <c r="O48" s="277"/>
      <c r="P48" s="278"/>
    </row>
    <row r="49" spans="1:21" ht="17.25" customHeight="1" thickTop="1">
      <c r="A49" s="446"/>
      <c r="B49" s="458" t="s">
        <v>411</v>
      </c>
      <c r="C49" s="421"/>
      <c r="D49" s="438"/>
      <c r="E49" s="240">
        <v>223</v>
      </c>
      <c r="F49" s="451"/>
      <c r="G49" s="434"/>
      <c r="H49" s="64"/>
      <c r="I49" s="218" t="s">
        <v>54</v>
      </c>
      <c r="J49" s="346">
        <f>SUM(J51,J53,J55)</f>
        <v>3897490</v>
      </c>
      <c r="L49" s="129"/>
      <c r="M49" s="267"/>
      <c r="N49" s="267"/>
      <c r="O49" s="267"/>
      <c r="P49" s="268"/>
      <c r="Q49" s="267"/>
      <c r="R49" s="267"/>
      <c r="S49" s="267"/>
      <c r="T49" s="267"/>
      <c r="U49" s="267"/>
    </row>
    <row r="50" spans="1:21" ht="17.25" customHeight="1">
      <c r="A50" s="446"/>
      <c r="B50" s="458" t="s">
        <v>412</v>
      </c>
      <c r="C50" s="421"/>
      <c r="D50" s="438"/>
      <c r="E50" s="241">
        <v>576</v>
      </c>
      <c r="F50" s="451"/>
      <c r="G50" s="433" t="s">
        <v>413</v>
      </c>
      <c r="H50" s="123"/>
      <c r="I50" s="239" t="s">
        <v>414</v>
      </c>
      <c r="J50" s="80">
        <v>19996</v>
      </c>
      <c r="L50" s="129"/>
      <c r="M50" s="52"/>
      <c r="N50" s="64" t="s">
        <v>48</v>
      </c>
      <c r="O50" s="123"/>
      <c r="P50" s="207"/>
      <c r="Q50" s="53"/>
      <c r="R50" s="53"/>
      <c r="S50" s="53"/>
      <c r="T50" s="53"/>
      <c r="U50" s="53"/>
    </row>
    <row r="51" spans="1:21" ht="17.25" customHeight="1">
      <c r="A51" s="446"/>
      <c r="B51" s="459" t="s">
        <v>415</v>
      </c>
      <c r="C51" s="64"/>
      <c r="D51" s="64" t="s">
        <v>55</v>
      </c>
      <c r="E51" s="242">
        <v>334802</v>
      </c>
      <c r="F51" s="451"/>
      <c r="G51" s="434"/>
      <c r="H51" s="64"/>
      <c r="I51" s="218" t="s">
        <v>54</v>
      </c>
      <c r="J51" s="80">
        <v>393403</v>
      </c>
      <c r="L51" s="129"/>
      <c r="M51" s="399" t="s">
        <v>49</v>
      </c>
      <c r="N51" s="418"/>
      <c r="O51" s="123"/>
      <c r="P51" s="78" t="s">
        <v>6</v>
      </c>
      <c r="Q51" s="53">
        <v>447</v>
      </c>
      <c r="R51" s="53">
        <v>387</v>
      </c>
      <c r="S51" s="53">
        <v>451</v>
      </c>
      <c r="T51" s="53">
        <v>482</v>
      </c>
      <c r="U51" s="53">
        <v>453</v>
      </c>
    </row>
    <row r="52" spans="1:21" ht="17.25" customHeight="1">
      <c r="A52" s="446"/>
      <c r="B52" s="460"/>
      <c r="C52" s="164"/>
      <c r="D52" s="64" t="s">
        <v>57</v>
      </c>
      <c r="E52" s="242">
        <v>358571</v>
      </c>
      <c r="F52" s="451"/>
      <c r="G52" s="433" t="s">
        <v>416</v>
      </c>
      <c r="H52" s="123"/>
      <c r="I52" s="239" t="s">
        <v>59</v>
      </c>
      <c r="J52" s="80">
        <v>205</v>
      </c>
      <c r="L52" s="129"/>
      <c r="M52" s="418"/>
      <c r="N52" s="418"/>
      <c r="O52" s="123"/>
      <c r="P52" s="78" t="s">
        <v>7</v>
      </c>
      <c r="Q52" s="53">
        <v>71980</v>
      </c>
      <c r="R52" s="53">
        <v>61184</v>
      </c>
      <c r="S52" s="53">
        <v>69818</v>
      </c>
      <c r="T52" s="53">
        <v>74246</v>
      </c>
      <c r="U52" s="53">
        <v>70124</v>
      </c>
    </row>
    <row r="53" spans="1:21" ht="17.25" customHeight="1">
      <c r="A53" s="447"/>
      <c r="B53" s="461"/>
      <c r="C53" s="164"/>
      <c r="D53" s="263" t="s">
        <v>58</v>
      </c>
      <c r="E53" s="242">
        <v>329718</v>
      </c>
      <c r="F53" s="451"/>
      <c r="G53" s="434"/>
      <c r="H53" s="64"/>
      <c r="I53" s="218" t="s">
        <v>54</v>
      </c>
      <c r="J53" s="80">
        <v>33609</v>
      </c>
      <c r="L53" s="129"/>
      <c r="M53" s="400" t="s">
        <v>53</v>
      </c>
      <c r="N53" s="400"/>
      <c r="O53" s="123"/>
      <c r="P53" s="78" t="s">
        <v>6</v>
      </c>
      <c r="Q53" s="53">
        <v>1376</v>
      </c>
      <c r="R53" s="53">
        <v>1085</v>
      </c>
      <c r="S53" s="53">
        <v>663</v>
      </c>
      <c r="T53" s="53">
        <v>511</v>
      </c>
      <c r="U53" s="53">
        <v>387</v>
      </c>
    </row>
    <row r="54" spans="1:21" ht="17.25" customHeight="1">
      <c r="A54" s="454" t="s">
        <v>417</v>
      </c>
      <c r="B54" s="454"/>
      <c r="C54" s="454"/>
      <c r="D54" s="454"/>
      <c r="E54" s="455">
        <v>457226</v>
      </c>
      <c r="F54" s="451"/>
      <c r="G54" s="433" t="s">
        <v>418</v>
      </c>
      <c r="H54" s="123"/>
      <c r="I54" s="239" t="s">
        <v>419</v>
      </c>
      <c r="J54" s="80">
        <v>1552</v>
      </c>
      <c r="L54" s="128"/>
      <c r="M54" s="400"/>
      <c r="N54" s="400"/>
      <c r="O54" s="52"/>
      <c r="P54" s="78" t="s">
        <v>7</v>
      </c>
      <c r="Q54" s="53">
        <v>522652</v>
      </c>
      <c r="R54" s="53">
        <v>412814</v>
      </c>
      <c r="S54" s="53">
        <v>247302</v>
      </c>
      <c r="T54" s="53">
        <v>187612</v>
      </c>
      <c r="U54" s="53">
        <v>143970</v>
      </c>
    </row>
    <row r="55" spans="1:21" ht="17.25" customHeight="1">
      <c r="A55" s="409"/>
      <c r="B55" s="409"/>
      <c r="C55" s="409"/>
      <c r="D55" s="409"/>
      <c r="E55" s="456"/>
      <c r="F55" s="452"/>
      <c r="G55" s="457"/>
      <c r="H55" s="64"/>
      <c r="I55" s="218" t="s">
        <v>54</v>
      </c>
      <c r="J55" s="80">
        <v>3470478</v>
      </c>
      <c r="M55" s="140"/>
      <c r="N55" s="140"/>
      <c r="O55" s="206"/>
      <c r="P55" s="141"/>
      <c r="Q55" s="230"/>
      <c r="R55" s="230"/>
      <c r="S55" s="230"/>
      <c r="T55" s="230"/>
      <c r="U55" s="230"/>
    </row>
    <row r="56" spans="1:17" ht="15" customHeight="1">
      <c r="A56" s="47" t="s">
        <v>439</v>
      </c>
      <c r="B56" s="243"/>
      <c r="C56" s="224"/>
      <c r="D56" s="150"/>
      <c r="E56" s="80"/>
      <c r="F56" s="244"/>
      <c r="G56" s="197"/>
      <c r="H56" s="197"/>
      <c r="I56" s="197"/>
      <c r="J56" s="197"/>
      <c r="K56" s="52"/>
      <c r="L56" s="39"/>
      <c r="M56" s="52" t="s">
        <v>56</v>
      </c>
      <c r="O56" s="52"/>
      <c r="P56" s="52"/>
      <c r="Q56" s="52"/>
    </row>
    <row r="57" spans="1:13" ht="15" customHeight="1">
      <c r="A57" s="52" t="s">
        <v>440</v>
      </c>
      <c r="B57" s="52"/>
      <c r="C57" s="52"/>
      <c r="D57" s="52"/>
      <c r="E57" s="80"/>
      <c r="F57" s="245"/>
      <c r="G57" s="52"/>
      <c r="H57" s="52"/>
      <c r="K57" s="52"/>
      <c r="L57" s="52"/>
      <c r="M57" s="52" t="s">
        <v>22</v>
      </c>
    </row>
    <row r="58" spans="1:18" ht="15" customHeight="1">
      <c r="A58" s="52" t="s">
        <v>60</v>
      </c>
      <c r="B58" s="123"/>
      <c r="C58" s="123"/>
      <c r="D58" s="64"/>
      <c r="E58" s="80"/>
      <c r="F58" s="245"/>
      <c r="G58" s="52"/>
      <c r="H58" s="52"/>
      <c r="K58" s="52"/>
      <c r="L58" s="52"/>
      <c r="M58" s="64"/>
      <c r="O58" s="52"/>
      <c r="P58" s="52"/>
      <c r="R58" s="52"/>
    </row>
    <row r="59" spans="1:12" ht="17.25" customHeight="1">
      <c r="A59" s="245"/>
      <c r="B59" s="55"/>
      <c r="C59" s="55"/>
      <c r="D59" s="52"/>
      <c r="E59" s="213"/>
      <c r="F59" s="245"/>
      <c r="K59" s="52"/>
      <c r="L59" s="52"/>
    </row>
    <row r="60" spans="1:12" ht="17.25" customHeight="1">
      <c r="A60" s="245"/>
      <c r="B60" s="52"/>
      <c r="C60" s="52"/>
      <c r="D60" s="52"/>
      <c r="E60" s="52"/>
      <c r="F60" s="245"/>
      <c r="K60" s="52"/>
      <c r="L60" s="52"/>
    </row>
    <row r="61" spans="6:12" ht="17.25" customHeight="1">
      <c r="F61" s="80"/>
      <c r="L61" s="52"/>
    </row>
    <row r="62" spans="6:12" ht="17.25" customHeight="1">
      <c r="F62" s="213"/>
      <c r="L62" s="52"/>
    </row>
    <row r="63" ht="17.25" customHeight="1">
      <c r="L63" s="52"/>
    </row>
    <row r="64" spans="12:16" ht="17.25" customHeight="1">
      <c r="L64" s="52"/>
      <c r="N64" s="52"/>
      <c r="O64" s="52"/>
      <c r="P64" s="52"/>
    </row>
    <row r="65" spans="12:16" ht="17.25" customHeight="1">
      <c r="L65" s="52"/>
      <c r="N65" s="52"/>
      <c r="O65" s="52"/>
      <c r="P65" s="52"/>
    </row>
    <row r="66" spans="12:16" ht="17.25" customHeight="1">
      <c r="L66" s="52"/>
      <c r="N66" s="52"/>
      <c r="O66" s="52"/>
      <c r="P66" s="52"/>
    </row>
    <row r="67" spans="12:16" ht="17.25" customHeight="1">
      <c r="L67" s="52"/>
      <c r="N67" s="52"/>
      <c r="O67" s="52"/>
      <c r="P67" s="52"/>
    </row>
    <row r="68" spans="12:16" ht="15" customHeight="1">
      <c r="L68" s="52"/>
      <c r="N68" s="52"/>
      <c r="O68" s="52"/>
      <c r="P68" s="52"/>
    </row>
    <row r="69" spans="12:16" ht="15" customHeight="1">
      <c r="L69" s="52"/>
      <c r="N69" s="52"/>
      <c r="O69" s="52"/>
      <c r="P69" s="52"/>
    </row>
    <row r="70" spans="14:16" ht="17.25" customHeight="1">
      <c r="N70" s="52"/>
      <c r="O70" s="52"/>
      <c r="P70" s="52"/>
    </row>
    <row r="71" spans="14:16" ht="17.25" customHeight="1">
      <c r="N71" s="52"/>
      <c r="O71" s="52"/>
      <c r="P71" s="52"/>
    </row>
    <row r="72" spans="14:16" ht="14.25">
      <c r="N72" s="52"/>
      <c r="O72" s="52"/>
      <c r="P72" s="52"/>
    </row>
    <row r="88" ht="14.25">
      <c r="M88" s="4"/>
    </row>
  </sheetData>
  <sheetProtection/>
  <mergeCells count="60">
    <mergeCell ref="B50:D50"/>
    <mergeCell ref="G50:G51"/>
    <mergeCell ref="B51:B53"/>
    <mergeCell ref="G52:G53"/>
    <mergeCell ref="N46:N47"/>
    <mergeCell ref="A48:A53"/>
    <mergeCell ref="B48:D48"/>
    <mergeCell ref="F48:F55"/>
    <mergeCell ref="G48:G49"/>
    <mergeCell ref="A54:D55"/>
    <mergeCell ref="E54:E55"/>
    <mergeCell ref="G54:G55"/>
    <mergeCell ref="M53:N54"/>
    <mergeCell ref="B49:D49"/>
    <mergeCell ref="M51:N52"/>
    <mergeCell ref="A47:D47"/>
    <mergeCell ref="F47:I47"/>
    <mergeCell ref="A31:B32"/>
    <mergeCell ref="M34:M37"/>
    <mergeCell ref="N34:N35"/>
    <mergeCell ref="A33:B34"/>
    <mergeCell ref="N36:N37"/>
    <mergeCell ref="A35:B36"/>
    <mergeCell ref="A37:B38"/>
    <mergeCell ref="A27:B27"/>
    <mergeCell ref="N28:N29"/>
    <mergeCell ref="A28:B28"/>
    <mergeCell ref="A29:B30"/>
    <mergeCell ref="N30:N31"/>
    <mergeCell ref="A45:J45"/>
    <mergeCell ref="M40:M47"/>
    <mergeCell ref="N40:N41"/>
    <mergeCell ref="N42:N43"/>
    <mergeCell ref="N44:N45"/>
    <mergeCell ref="A19:B20"/>
    <mergeCell ref="M20:N21"/>
    <mergeCell ref="A21:B22"/>
    <mergeCell ref="A18:D18"/>
    <mergeCell ref="M18:P18"/>
    <mergeCell ref="A23:B24"/>
    <mergeCell ref="M24:M31"/>
    <mergeCell ref="N24:N25"/>
    <mergeCell ref="A25:B26"/>
    <mergeCell ref="N26:N27"/>
    <mergeCell ref="A8:D8"/>
    <mergeCell ref="O8:P8"/>
    <mergeCell ref="A15:K15"/>
    <mergeCell ref="M15:U15"/>
    <mergeCell ref="A16:K16"/>
    <mergeCell ref="M16:U16"/>
    <mergeCell ref="A10:D10"/>
    <mergeCell ref="A2:K2"/>
    <mergeCell ref="N2:U2"/>
    <mergeCell ref="A3:K3"/>
    <mergeCell ref="N3:U3"/>
    <mergeCell ref="A5:D5"/>
    <mergeCell ref="N5:P5"/>
    <mergeCell ref="A6:D6"/>
    <mergeCell ref="O6:P6"/>
    <mergeCell ref="N7:P7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4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47" customWidth="1"/>
    <col min="2" max="2" width="13.59765625" style="47" customWidth="1"/>
    <col min="3" max="3" width="13.19921875" style="47" customWidth="1"/>
    <col min="4" max="5" width="10.5" style="47" customWidth="1"/>
    <col min="6" max="6" width="13.8984375" style="47" customWidth="1"/>
    <col min="7" max="7" width="9.8984375" style="47" customWidth="1"/>
    <col min="8" max="8" width="12.3984375" style="47" customWidth="1"/>
    <col min="9" max="9" width="9.59765625" style="47" customWidth="1"/>
    <col min="10" max="10" width="11.09765625" style="47" customWidth="1"/>
    <col min="11" max="11" width="9.59765625" style="47" customWidth="1"/>
    <col min="12" max="12" width="12" style="47" customWidth="1"/>
    <col min="13" max="13" width="9.59765625" style="47" customWidth="1"/>
    <col min="14" max="14" width="11.8984375" style="47" customWidth="1"/>
    <col min="15" max="15" width="9.59765625" style="47" customWidth="1"/>
    <col min="16" max="16" width="10.59765625" style="47" customWidth="1"/>
    <col min="17" max="17" width="13.19921875" style="47" customWidth="1"/>
    <col min="18" max="18" width="2.09765625" style="47" customWidth="1"/>
    <col min="19" max="19" width="8.59765625" style="47" customWidth="1"/>
    <col min="20" max="21" width="14.59765625" style="47" bestFit="1" customWidth="1"/>
    <col min="22" max="22" width="12.3984375" style="47" customWidth="1"/>
    <col min="23" max="23" width="12.69921875" style="47" customWidth="1"/>
    <col min="24" max="24" width="12.3984375" style="47" customWidth="1"/>
    <col min="25" max="26" width="13" style="47" customWidth="1"/>
    <col min="27" max="27" width="12.69921875" style="47" customWidth="1"/>
    <col min="28" max="28" width="11.59765625" style="47" customWidth="1"/>
    <col min="29" max="41" width="10.59765625" style="47" customWidth="1"/>
    <col min="42" max="16384" width="10.59765625" style="47" customWidth="1"/>
  </cols>
  <sheetData>
    <row r="1" spans="1:37" s="126" customFormat="1" ht="19.5" customHeight="1">
      <c r="A1" s="1" t="s">
        <v>367</v>
      </c>
      <c r="AA1" s="8" t="s">
        <v>368</v>
      </c>
      <c r="AK1" s="8"/>
    </row>
    <row r="2" spans="1:36" ht="19.5" customHeight="1">
      <c r="A2" s="391" t="s">
        <v>369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129"/>
      <c r="Q2" s="391" t="s">
        <v>61</v>
      </c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128"/>
      <c r="AC2" s="15"/>
      <c r="AD2" s="2"/>
      <c r="AE2" s="2"/>
      <c r="AF2" s="2"/>
      <c r="AG2" s="2"/>
      <c r="AH2" s="2"/>
      <c r="AI2" s="52"/>
      <c r="AJ2" s="52"/>
    </row>
    <row r="3" spans="1:37" ht="19.5" customHeight="1">
      <c r="A3" s="486" t="s">
        <v>553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129"/>
      <c r="Q3" s="386" t="s">
        <v>558</v>
      </c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9"/>
      <c r="AC3" s="39"/>
      <c r="AD3" s="39"/>
      <c r="AE3" s="39"/>
      <c r="AF3" s="39"/>
      <c r="AG3" s="39"/>
      <c r="AH3" s="39"/>
      <c r="AI3" s="52"/>
      <c r="AJ3" s="52"/>
      <c r="AK3" s="75"/>
    </row>
    <row r="4" spans="30:37" ht="18" customHeight="1" thickBot="1">
      <c r="AD4" s="164"/>
      <c r="AE4" s="164"/>
      <c r="AF4" s="164"/>
      <c r="AG4" s="164"/>
      <c r="AH4" s="164"/>
      <c r="AI4" s="164"/>
      <c r="AJ4" s="164"/>
      <c r="AK4" s="52"/>
    </row>
    <row r="5" spans="1:36" ht="18" customHeight="1">
      <c r="A5" s="503" t="s">
        <v>536</v>
      </c>
      <c r="B5" s="474"/>
      <c r="C5" s="501"/>
      <c r="D5" s="393" t="s">
        <v>62</v>
      </c>
      <c r="E5" s="393"/>
      <c r="F5" s="393"/>
      <c r="G5" s="393"/>
      <c r="H5" s="393"/>
      <c r="I5" s="396"/>
      <c r="J5" s="483" t="s">
        <v>63</v>
      </c>
      <c r="K5" s="393"/>
      <c r="L5" s="393"/>
      <c r="M5" s="393"/>
      <c r="N5" s="393"/>
      <c r="O5" s="393"/>
      <c r="P5" s="129"/>
      <c r="Q5" s="502" t="s">
        <v>64</v>
      </c>
      <c r="R5" s="473" t="s">
        <v>557</v>
      </c>
      <c r="S5" s="474"/>
      <c r="T5" s="499" t="s">
        <v>370</v>
      </c>
      <c r="U5" s="499" t="s">
        <v>556</v>
      </c>
      <c r="V5" s="499" t="s">
        <v>555</v>
      </c>
      <c r="W5" s="499" t="s">
        <v>449</v>
      </c>
      <c r="X5" s="499" t="s">
        <v>450</v>
      </c>
      <c r="Y5" s="473" t="s">
        <v>451</v>
      </c>
      <c r="Z5" s="501"/>
      <c r="AA5" s="498" t="s">
        <v>480</v>
      </c>
      <c r="AC5" s="52"/>
      <c r="AD5" s="52"/>
      <c r="AE5" s="52"/>
      <c r="AF5" s="52"/>
      <c r="AG5" s="52"/>
      <c r="AH5" s="52"/>
      <c r="AI5" s="52"/>
      <c r="AJ5" s="475"/>
    </row>
    <row r="6" spans="1:36" ht="18" customHeight="1">
      <c r="A6" s="475"/>
      <c r="B6" s="475"/>
      <c r="C6" s="504"/>
      <c r="D6" s="493" t="s">
        <v>65</v>
      </c>
      <c r="E6" s="494" t="s">
        <v>477</v>
      </c>
      <c r="F6" s="264" t="s">
        <v>444</v>
      </c>
      <c r="G6" s="264" t="s">
        <v>445</v>
      </c>
      <c r="H6" s="264" t="s">
        <v>446</v>
      </c>
      <c r="I6" s="494" t="s">
        <v>476</v>
      </c>
      <c r="J6" s="496" t="s">
        <v>65</v>
      </c>
      <c r="K6" s="494" t="s">
        <v>443</v>
      </c>
      <c r="L6" s="264" t="s">
        <v>444</v>
      </c>
      <c r="M6" s="264" t="s">
        <v>445</v>
      </c>
      <c r="N6" s="264" t="s">
        <v>446</v>
      </c>
      <c r="O6" s="467" t="s">
        <v>447</v>
      </c>
      <c r="P6" s="129"/>
      <c r="Q6" s="466"/>
      <c r="R6" s="460"/>
      <c r="S6" s="507"/>
      <c r="T6" s="500"/>
      <c r="U6" s="500"/>
      <c r="V6" s="500"/>
      <c r="W6" s="500"/>
      <c r="X6" s="500"/>
      <c r="Y6" s="461"/>
      <c r="Z6" s="469"/>
      <c r="AA6" s="460"/>
      <c r="AC6" s="164"/>
      <c r="AD6" s="164"/>
      <c r="AE6" s="164"/>
      <c r="AF6" s="164"/>
      <c r="AG6" s="470"/>
      <c r="AH6" s="470"/>
      <c r="AI6" s="470"/>
      <c r="AJ6" s="475"/>
    </row>
    <row r="7" spans="1:36" ht="18" customHeight="1">
      <c r="A7" s="476"/>
      <c r="B7" s="476"/>
      <c r="C7" s="469"/>
      <c r="D7" s="472"/>
      <c r="E7" s="495"/>
      <c r="F7" s="283">
        <v>29</v>
      </c>
      <c r="G7" s="283">
        <v>99</v>
      </c>
      <c r="H7" s="284">
        <v>499</v>
      </c>
      <c r="I7" s="495"/>
      <c r="J7" s="497"/>
      <c r="K7" s="495"/>
      <c r="L7" s="209">
        <v>29</v>
      </c>
      <c r="M7" s="209">
        <v>99</v>
      </c>
      <c r="N7" s="210">
        <v>499</v>
      </c>
      <c r="O7" s="461"/>
      <c r="P7" s="129"/>
      <c r="Q7" s="466"/>
      <c r="R7" s="460"/>
      <c r="S7" s="507"/>
      <c r="T7" s="500"/>
      <c r="U7" s="500"/>
      <c r="V7" s="500"/>
      <c r="W7" s="500"/>
      <c r="X7" s="500"/>
      <c r="Y7" s="496" t="s">
        <v>371</v>
      </c>
      <c r="Z7" s="496" t="s">
        <v>372</v>
      </c>
      <c r="AA7" s="460"/>
      <c r="AC7" s="164"/>
      <c r="AD7" s="164"/>
      <c r="AE7" s="164"/>
      <c r="AF7" s="164"/>
      <c r="AG7" s="164"/>
      <c r="AH7" s="164"/>
      <c r="AI7" s="470"/>
      <c r="AJ7" s="475"/>
    </row>
    <row r="8" spans="1:36" ht="18" customHeight="1">
      <c r="A8" s="505" t="s">
        <v>537</v>
      </c>
      <c r="B8" s="505"/>
      <c r="C8" s="506"/>
      <c r="D8" s="347">
        <f>SUM(E8:I8)</f>
        <v>22547</v>
      </c>
      <c r="E8" s="348">
        <v>13149</v>
      </c>
      <c r="F8" s="348">
        <v>7476</v>
      </c>
      <c r="G8" s="348">
        <v>1427</v>
      </c>
      <c r="H8" s="348">
        <v>444</v>
      </c>
      <c r="I8" s="348">
        <v>51</v>
      </c>
      <c r="J8" s="348">
        <f>SUM(K8:O8)</f>
        <v>313941</v>
      </c>
      <c r="K8" s="348">
        <v>22856</v>
      </c>
      <c r="L8" s="348">
        <v>83477</v>
      </c>
      <c r="M8" s="348">
        <v>73381</v>
      </c>
      <c r="N8" s="348">
        <v>86308</v>
      </c>
      <c r="O8" s="348">
        <v>47919</v>
      </c>
      <c r="P8" s="129"/>
      <c r="Q8" s="472"/>
      <c r="R8" s="461"/>
      <c r="S8" s="476"/>
      <c r="T8" s="495"/>
      <c r="U8" s="495"/>
      <c r="V8" s="495"/>
      <c r="W8" s="495"/>
      <c r="X8" s="495"/>
      <c r="Y8" s="497"/>
      <c r="Z8" s="497"/>
      <c r="AA8" s="461"/>
      <c r="AC8" s="164"/>
      <c r="AD8" s="164"/>
      <c r="AE8" s="164"/>
      <c r="AF8" s="164"/>
      <c r="AG8" s="164"/>
      <c r="AH8" s="164"/>
      <c r="AI8" s="164"/>
      <c r="AJ8" s="198"/>
    </row>
    <row r="9" spans="1:36" ht="18" customHeight="1">
      <c r="A9" s="487">
        <v>14</v>
      </c>
      <c r="B9" s="488"/>
      <c r="C9" s="489"/>
      <c r="D9" s="347">
        <f>SUM(E9:I9)</f>
        <v>22376</v>
      </c>
      <c r="E9" s="348">
        <v>13157</v>
      </c>
      <c r="F9" s="348">
        <v>7305</v>
      </c>
      <c r="G9" s="348">
        <v>1414</v>
      </c>
      <c r="H9" s="348">
        <v>447</v>
      </c>
      <c r="I9" s="348">
        <v>53</v>
      </c>
      <c r="J9" s="348">
        <f>SUM(K9:O9)</f>
        <v>314267</v>
      </c>
      <c r="K9" s="348">
        <v>22704</v>
      </c>
      <c r="L9" s="348">
        <v>81845</v>
      </c>
      <c r="M9" s="348">
        <v>73087</v>
      </c>
      <c r="N9" s="348">
        <v>87250</v>
      </c>
      <c r="O9" s="348">
        <v>49381</v>
      </c>
      <c r="P9" s="129"/>
      <c r="Q9" s="324"/>
      <c r="R9" s="325"/>
      <c r="S9" s="326"/>
      <c r="T9" s="322" t="s">
        <v>66</v>
      </c>
      <c r="U9" s="322" t="s">
        <v>67</v>
      </c>
      <c r="V9" s="322" t="s">
        <v>68</v>
      </c>
      <c r="W9" s="322" t="s">
        <v>69</v>
      </c>
      <c r="X9" s="322" t="s">
        <v>69</v>
      </c>
      <c r="Y9" s="322" t="s">
        <v>69</v>
      </c>
      <c r="Z9" s="322" t="s">
        <v>69</v>
      </c>
      <c r="AA9" s="322" t="s">
        <v>69</v>
      </c>
      <c r="AC9" s="164"/>
      <c r="AD9" s="164"/>
      <c r="AE9" s="164"/>
      <c r="AF9" s="164"/>
      <c r="AG9" s="164"/>
      <c r="AH9" s="164"/>
      <c r="AI9" s="164"/>
      <c r="AJ9" s="198"/>
    </row>
    <row r="10" spans="1:36" ht="18" customHeight="1">
      <c r="A10" s="487">
        <v>15</v>
      </c>
      <c r="B10" s="488"/>
      <c r="C10" s="489"/>
      <c r="D10" s="347">
        <f>SUM(E10:I10)</f>
        <v>22159</v>
      </c>
      <c r="E10" s="348">
        <v>13026</v>
      </c>
      <c r="F10" s="348">
        <v>7208</v>
      </c>
      <c r="G10" s="348">
        <v>1403</v>
      </c>
      <c r="H10" s="348">
        <v>471</v>
      </c>
      <c r="I10" s="348">
        <v>51</v>
      </c>
      <c r="J10" s="348">
        <f>SUM(K10:O10)</f>
        <v>315610</v>
      </c>
      <c r="K10" s="348">
        <v>22468</v>
      </c>
      <c r="L10" s="348">
        <v>80895</v>
      </c>
      <c r="M10" s="348">
        <v>72181</v>
      </c>
      <c r="N10" s="348">
        <v>92198</v>
      </c>
      <c r="O10" s="348">
        <v>47868</v>
      </c>
      <c r="P10" s="129"/>
      <c r="Q10" s="133" t="s">
        <v>448</v>
      </c>
      <c r="R10" s="155"/>
      <c r="S10" s="53">
        <v>29074</v>
      </c>
      <c r="T10" s="53">
        <v>468181</v>
      </c>
      <c r="U10" s="53">
        <v>12009483</v>
      </c>
      <c r="V10" s="53">
        <v>6711393</v>
      </c>
      <c r="W10" s="54" t="s">
        <v>70</v>
      </c>
      <c r="X10" s="54" t="s">
        <v>70</v>
      </c>
      <c r="Y10" s="53">
        <v>6308971</v>
      </c>
      <c r="Z10" s="53">
        <v>588477</v>
      </c>
      <c r="AA10" s="53">
        <v>1673501</v>
      </c>
      <c r="AC10" s="164"/>
      <c r="AD10" s="164"/>
      <c r="AE10" s="164"/>
      <c r="AF10" s="164"/>
      <c r="AG10" s="164"/>
      <c r="AH10" s="164"/>
      <c r="AI10" s="164"/>
      <c r="AJ10" s="198"/>
    </row>
    <row r="11" spans="1:36" ht="18" customHeight="1">
      <c r="A11" s="487">
        <v>16</v>
      </c>
      <c r="B11" s="487"/>
      <c r="C11" s="490"/>
      <c r="D11" s="347">
        <f>SUM(E11:I11)</f>
        <v>22152</v>
      </c>
      <c r="E11" s="348">
        <v>13165</v>
      </c>
      <c r="F11" s="348">
        <v>7048</v>
      </c>
      <c r="G11" s="348">
        <v>1404</v>
      </c>
      <c r="H11" s="348">
        <v>482</v>
      </c>
      <c r="I11" s="348">
        <v>53</v>
      </c>
      <c r="J11" s="348">
        <f>SUM(K11:O11)</f>
        <v>322431</v>
      </c>
      <c r="K11" s="348">
        <v>22689</v>
      </c>
      <c r="L11" s="348">
        <v>79332</v>
      </c>
      <c r="M11" s="348">
        <v>72578</v>
      </c>
      <c r="N11" s="348">
        <v>95109</v>
      </c>
      <c r="O11" s="348">
        <v>52723</v>
      </c>
      <c r="P11" s="129"/>
      <c r="Q11" s="121">
        <v>14</v>
      </c>
      <c r="R11" s="212"/>
      <c r="S11" s="53">
        <v>29722</v>
      </c>
      <c r="T11" s="53">
        <v>426769</v>
      </c>
      <c r="U11" s="53">
        <v>11473860</v>
      </c>
      <c r="V11" s="53">
        <v>6595454</v>
      </c>
      <c r="W11" s="54">
        <v>4491</v>
      </c>
      <c r="X11" s="54">
        <v>5779</v>
      </c>
      <c r="Y11" s="53">
        <v>10406269</v>
      </c>
      <c r="Z11" s="53">
        <v>746580</v>
      </c>
      <c r="AA11" s="53">
        <v>1669766</v>
      </c>
      <c r="AC11" s="164"/>
      <c r="AD11" s="164"/>
      <c r="AE11" s="164"/>
      <c r="AF11" s="164"/>
      <c r="AG11" s="164"/>
      <c r="AH11" s="164"/>
      <c r="AI11" s="164"/>
      <c r="AJ11" s="198"/>
    </row>
    <row r="12" spans="1:36" ht="18" customHeight="1">
      <c r="A12" s="491">
        <v>17</v>
      </c>
      <c r="B12" s="491"/>
      <c r="C12" s="492"/>
      <c r="D12" s="359">
        <f>SUM(D14:D19,D44:D50,D52:D57)</f>
        <v>22009</v>
      </c>
      <c r="E12" s="360">
        <f aca="true" t="shared" si="0" ref="E12:O12">SUM(E14:E19,E44:E50,E52:E57)</f>
        <v>13064</v>
      </c>
      <c r="F12" s="360">
        <f t="shared" si="0"/>
        <v>6972</v>
      </c>
      <c r="G12" s="360">
        <f t="shared" si="0"/>
        <v>1419</v>
      </c>
      <c r="H12" s="360">
        <f t="shared" si="0"/>
        <v>497</v>
      </c>
      <c r="I12" s="360">
        <f t="shared" si="0"/>
        <v>57</v>
      </c>
      <c r="J12" s="360">
        <f t="shared" si="0"/>
        <v>327426</v>
      </c>
      <c r="K12" s="360">
        <f t="shared" si="0"/>
        <v>22482</v>
      </c>
      <c r="L12" s="360">
        <f t="shared" si="0"/>
        <v>78388</v>
      </c>
      <c r="M12" s="360">
        <f t="shared" si="0"/>
        <v>72459</v>
      </c>
      <c r="N12" s="360">
        <f t="shared" si="0"/>
        <v>98274</v>
      </c>
      <c r="O12" s="360">
        <f t="shared" si="0"/>
        <v>55823</v>
      </c>
      <c r="P12" s="129"/>
      <c r="Q12" s="121">
        <v>15</v>
      </c>
      <c r="R12" s="212"/>
      <c r="S12" s="54">
        <v>29184</v>
      </c>
      <c r="T12" s="54">
        <v>406856</v>
      </c>
      <c r="U12" s="54">
        <v>9953463</v>
      </c>
      <c r="V12" s="54">
        <v>6443801</v>
      </c>
      <c r="W12" s="54">
        <v>4323</v>
      </c>
      <c r="X12" s="54">
        <v>5724</v>
      </c>
      <c r="Y12" s="54">
        <v>10363610</v>
      </c>
      <c r="Z12" s="54">
        <v>642253</v>
      </c>
      <c r="AA12" s="54">
        <v>1700447</v>
      </c>
      <c r="AC12" s="52"/>
      <c r="AD12" s="52"/>
      <c r="AE12" s="52"/>
      <c r="AF12" s="52"/>
      <c r="AG12" s="52"/>
      <c r="AH12" s="52"/>
      <c r="AI12" s="52"/>
      <c r="AJ12" s="52"/>
    </row>
    <row r="13" spans="1:36" ht="18" customHeight="1">
      <c r="A13" s="164"/>
      <c r="B13" s="164"/>
      <c r="C13" s="165"/>
      <c r="D13" s="350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129"/>
      <c r="Q13" s="121">
        <v>16</v>
      </c>
      <c r="R13" s="212"/>
      <c r="S13" s="54">
        <v>29686</v>
      </c>
      <c r="T13" s="54">
        <v>416238</v>
      </c>
      <c r="U13" s="54">
        <v>9645870</v>
      </c>
      <c r="V13" s="54">
        <v>6392104</v>
      </c>
      <c r="W13" s="54">
        <v>4434</v>
      </c>
      <c r="X13" s="54">
        <v>5447</v>
      </c>
      <c r="Y13" s="54">
        <v>7937628</v>
      </c>
      <c r="Z13" s="54">
        <v>646481</v>
      </c>
      <c r="AA13" s="54">
        <v>1466511</v>
      </c>
      <c r="AC13" s="52"/>
      <c r="AD13" s="52"/>
      <c r="AE13" s="52"/>
      <c r="AF13" s="52"/>
      <c r="AG13" s="52"/>
      <c r="AH13" s="52"/>
      <c r="AI13" s="52"/>
      <c r="AJ13" s="52"/>
    </row>
    <row r="14" spans="1:36" ht="18" customHeight="1">
      <c r="A14" s="399" t="s">
        <v>71</v>
      </c>
      <c r="B14" s="399"/>
      <c r="C14" s="419"/>
      <c r="D14" s="347">
        <f>SUM(E14:I14)</f>
        <v>82</v>
      </c>
      <c r="E14" s="349">
        <v>55</v>
      </c>
      <c r="F14" s="349">
        <v>25</v>
      </c>
      <c r="G14" s="349">
        <v>2</v>
      </c>
      <c r="H14" s="352" t="s">
        <v>587</v>
      </c>
      <c r="I14" s="353" t="s">
        <v>587</v>
      </c>
      <c r="J14" s="348">
        <f>SUM(K14:O14)</f>
        <v>411</v>
      </c>
      <c r="K14" s="349">
        <v>96</v>
      </c>
      <c r="L14" s="349">
        <v>225</v>
      </c>
      <c r="M14" s="349">
        <v>90</v>
      </c>
      <c r="N14" s="352" t="s">
        <v>587</v>
      </c>
      <c r="O14" s="353" t="s">
        <v>587</v>
      </c>
      <c r="P14" s="129"/>
      <c r="Q14" s="285">
        <v>17</v>
      </c>
      <c r="R14" s="18"/>
      <c r="S14" s="27">
        <v>29510</v>
      </c>
      <c r="T14" s="27">
        <v>416434</v>
      </c>
      <c r="U14" s="27">
        <v>9624828</v>
      </c>
      <c r="V14" s="27">
        <v>6017517</v>
      </c>
      <c r="W14" s="27">
        <v>4111</v>
      </c>
      <c r="X14" s="27">
        <v>5504</v>
      </c>
      <c r="Y14" s="27">
        <v>876706</v>
      </c>
      <c r="Z14" s="27">
        <v>675600</v>
      </c>
      <c r="AA14" s="27">
        <v>1693297</v>
      </c>
      <c r="AC14" s="52"/>
      <c r="AD14" s="52"/>
      <c r="AE14" s="52"/>
      <c r="AF14" s="52"/>
      <c r="AG14" s="52"/>
      <c r="AH14" s="52"/>
      <c r="AI14" s="52"/>
      <c r="AJ14" s="52"/>
    </row>
    <row r="15" spans="1:36" ht="18" customHeight="1">
      <c r="A15" s="400" t="s">
        <v>72</v>
      </c>
      <c r="B15" s="400"/>
      <c r="C15" s="419"/>
      <c r="D15" s="347">
        <f>SUM(E15:I15)</f>
        <v>46</v>
      </c>
      <c r="E15" s="348">
        <v>30</v>
      </c>
      <c r="F15" s="348">
        <v>12</v>
      </c>
      <c r="G15" s="348">
        <v>3</v>
      </c>
      <c r="H15" s="352">
        <v>1</v>
      </c>
      <c r="I15" s="353" t="s">
        <v>587</v>
      </c>
      <c r="J15" s="348">
        <f>SUM(K15:O15)</f>
        <v>440</v>
      </c>
      <c r="K15" s="348">
        <v>30</v>
      </c>
      <c r="L15" s="348">
        <v>164</v>
      </c>
      <c r="M15" s="348">
        <v>142</v>
      </c>
      <c r="N15" s="352">
        <v>104</v>
      </c>
      <c r="O15" s="353" t="s">
        <v>587</v>
      </c>
      <c r="P15" s="129"/>
      <c r="Q15" s="169"/>
      <c r="R15" s="214"/>
      <c r="S15" s="206"/>
      <c r="T15" s="206"/>
      <c r="U15" s="206"/>
      <c r="V15" s="206"/>
      <c r="W15" s="206"/>
      <c r="X15" s="206"/>
      <c r="Y15" s="206"/>
      <c r="Z15" s="206"/>
      <c r="AA15" s="206"/>
      <c r="AC15" s="52"/>
      <c r="AD15" s="52"/>
      <c r="AE15" s="52"/>
      <c r="AF15" s="52"/>
      <c r="AG15" s="52"/>
      <c r="AH15" s="52"/>
      <c r="AI15" s="52"/>
      <c r="AJ15" s="52"/>
    </row>
    <row r="16" spans="1:37" ht="18" customHeight="1">
      <c r="A16" s="399" t="s">
        <v>73</v>
      </c>
      <c r="B16" s="399"/>
      <c r="C16" s="419"/>
      <c r="D16" s="347">
        <f>SUM(E16:I16)</f>
        <v>14</v>
      </c>
      <c r="E16" s="349">
        <v>5</v>
      </c>
      <c r="F16" s="349">
        <v>7</v>
      </c>
      <c r="G16" s="349">
        <v>2</v>
      </c>
      <c r="H16" s="353" t="s">
        <v>587</v>
      </c>
      <c r="I16" s="353" t="s">
        <v>587</v>
      </c>
      <c r="J16" s="348">
        <f>SUM(K16:O16)</f>
        <v>181</v>
      </c>
      <c r="K16" s="349">
        <v>2</v>
      </c>
      <c r="L16" s="349">
        <v>65</v>
      </c>
      <c r="M16" s="349">
        <v>114</v>
      </c>
      <c r="N16" s="352" t="s">
        <v>587</v>
      </c>
      <c r="O16" s="353" t="s">
        <v>587</v>
      </c>
      <c r="P16" s="129"/>
      <c r="Q16" s="197" t="s">
        <v>373</v>
      </c>
      <c r="R16" s="197"/>
      <c r="S16" s="197"/>
      <c r="T16" s="197"/>
      <c r="U16" s="52"/>
      <c r="AD16" s="52"/>
      <c r="AE16" s="52"/>
      <c r="AF16" s="52"/>
      <c r="AG16" s="52"/>
      <c r="AH16" s="52"/>
      <c r="AI16" s="52"/>
      <c r="AJ16" s="52"/>
      <c r="AK16" s="52"/>
    </row>
    <row r="17" spans="1:37" ht="18" customHeight="1">
      <c r="A17" s="399" t="s">
        <v>74</v>
      </c>
      <c r="B17" s="399"/>
      <c r="C17" s="419"/>
      <c r="D17" s="347">
        <f>SUM(E17:I17)</f>
        <v>45</v>
      </c>
      <c r="E17" s="349">
        <v>29</v>
      </c>
      <c r="F17" s="349">
        <v>14</v>
      </c>
      <c r="G17" s="349">
        <v>2</v>
      </c>
      <c r="H17" s="352" t="s">
        <v>587</v>
      </c>
      <c r="I17" s="352" t="s">
        <v>587</v>
      </c>
      <c r="J17" s="348">
        <f>SUM(K17:O17)</f>
        <v>343</v>
      </c>
      <c r="K17" s="349">
        <v>64</v>
      </c>
      <c r="L17" s="349">
        <v>122</v>
      </c>
      <c r="M17" s="349">
        <v>157</v>
      </c>
      <c r="N17" s="352" t="s">
        <v>587</v>
      </c>
      <c r="O17" s="352" t="s">
        <v>587</v>
      </c>
      <c r="P17" s="129"/>
      <c r="AD17" s="52"/>
      <c r="AE17" s="52"/>
      <c r="AF17" s="52"/>
      <c r="AG17" s="52"/>
      <c r="AH17" s="52"/>
      <c r="AI17" s="52"/>
      <c r="AJ17" s="52"/>
      <c r="AK17" s="52"/>
    </row>
    <row r="18" spans="1:37" ht="18" customHeight="1">
      <c r="A18" s="399" t="s">
        <v>75</v>
      </c>
      <c r="B18" s="399"/>
      <c r="C18" s="419"/>
      <c r="D18" s="347">
        <f>SUM(E18:I18)</f>
        <v>3848</v>
      </c>
      <c r="E18" s="349">
        <v>2482</v>
      </c>
      <c r="F18" s="349">
        <v>1235</v>
      </c>
      <c r="G18" s="349">
        <v>106</v>
      </c>
      <c r="H18" s="349">
        <v>25</v>
      </c>
      <c r="I18" s="352" t="s">
        <v>587</v>
      </c>
      <c r="J18" s="348">
        <f>SUM(K18:O18)</f>
        <v>27388</v>
      </c>
      <c r="K18" s="352">
        <v>4128</v>
      </c>
      <c r="L18" s="352">
        <v>12700</v>
      </c>
      <c r="M18" s="352">
        <v>5261</v>
      </c>
      <c r="N18" s="352">
        <v>5299</v>
      </c>
      <c r="O18" s="352" t="s">
        <v>587</v>
      </c>
      <c r="P18" s="129"/>
      <c r="AD18" s="52"/>
      <c r="AE18" s="52"/>
      <c r="AF18" s="52"/>
      <c r="AG18" s="52"/>
      <c r="AH18" s="52"/>
      <c r="AI18" s="52"/>
      <c r="AJ18" s="52"/>
      <c r="AK18" s="52"/>
    </row>
    <row r="19" spans="1:37" ht="18" customHeight="1">
      <c r="A19" s="399" t="s">
        <v>77</v>
      </c>
      <c r="B19" s="399"/>
      <c r="C19" s="419"/>
      <c r="D19" s="352">
        <f>SUM(D21:D43)</f>
        <v>4326</v>
      </c>
      <c r="E19" s="352">
        <f aca="true" t="shared" si="1" ref="E19:O19">SUM(E21:E43)</f>
        <v>2215</v>
      </c>
      <c r="F19" s="352">
        <f t="shared" si="1"/>
        <v>1555</v>
      </c>
      <c r="G19" s="352">
        <f t="shared" si="1"/>
        <v>400</v>
      </c>
      <c r="H19" s="352">
        <f t="shared" si="1"/>
        <v>129</v>
      </c>
      <c r="I19" s="352">
        <f t="shared" si="1"/>
        <v>27</v>
      </c>
      <c r="J19" s="352">
        <f t="shared" si="1"/>
        <v>90760</v>
      </c>
      <c r="K19" s="352">
        <f t="shared" si="1"/>
        <v>3723</v>
      </c>
      <c r="L19" s="352">
        <f t="shared" si="1"/>
        <v>18569</v>
      </c>
      <c r="M19" s="352">
        <f t="shared" si="1"/>
        <v>20643</v>
      </c>
      <c r="N19" s="352">
        <f t="shared" si="1"/>
        <v>25330</v>
      </c>
      <c r="O19" s="352">
        <f t="shared" si="1"/>
        <v>22495</v>
      </c>
      <c r="P19" s="55"/>
      <c r="AD19" s="52"/>
      <c r="AE19" s="52"/>
      <c r="AF19" s="52"/>
      <c r="AG19" s="52"/>
      <c r="AH19" s="52"/>
      <c r="AI19" s="52"/>
      <c r="AJ19" s="52"/>
      <c r="AK19" s="52"/>
    </row>
    <row r="20" spans="1:37" ht="18" customHeight="1">
      <c r="A20" s="123"/>
      <c r="B20" s="123"/>
      <c r="C20" s="122"/>
      <c r="D20" s="352"/>
      <c r="E20" s="352"/>
      <c r="F20" s="352"/>
      <c r="G20" s="352"/>
      <c r="H20" s="352"/>
      <c r="I20" s="352"/>
      <c r="J20" s="352"/>
      <c r="K20" s="352"/>
      <c r="L20" s="352"/>
      <c r="M20" s="354"/>
      <c r="N20" s="352"/>
      <c r="O20" s="352"/>
      <c r="P20" s="55"/>
      <c r="Q20" s="391" t="s">
        <v>76</v>
      </c>
      <c r="R20" s="391"/>
      <c r="S20" s="391"/>
      <c r="T20" s="391"/>
      <c r="U20" s="391"/>
      <c r="V20" s="391"/>
      <c r="W20" s="391"/>
      <c r="X20" s="391"/>
      <c r="Y20" s="391"/>
      <c r="Z20" s="391"/>
      <c r="AD20" s="52"/>
      <c r="AE20" s="52"/>
      <c r="AF20" s="52"/>
      <c r="AG20" s="52"/>
      <c r="AH20" s="52"/>
      <c r="AI20" s="52"/>
      <c r="AJ20" s="52"/>
      <c r="AK20" s="52"/>
    </row>
    <row r="21" spans="1:37" ht="18" customHeight="1">
      <c r="A21" s="136"/>
      <c r="B21" s="485" t="s">
        <v>78</v>
      </c>
      <c r="C21" s="419"/>
      <c r="D21" s="347">
        <f aca="true" t="shared" si="2" ref="D21:D57">SUM(E21:I21)</f>
        <v>500</v>
      </c>
      <c r="E21" s="349">
        <v>233</v>
      </c>
      <c r="F21" s="349">
        <v>201</v>
      </c>
      <c r="G21" s="349">
        <v>49</v>
      </c>
      <c r="H21" s="349">
        <v>16</v>
      </c>
      <c r="I21" s="349">
        <v>1</v>
      </c>
      <c r="J21" s="348">
        <f aca="true" t="shared" si="3" ref="J21:J57">SUM(K21:O21)</f>
        <v>8693</v>
      </c>
      <c r="K21" s="349">
        <v>426</v>
      </c>
      <c r="L21" s="349">
        <v>2434</v>
      </c>
      <c r="M21" s="352">
        <v>2652</v>
      </c>
      <c r="N21" s="349">
        <v>2452</v>
      </c>
      <c r="O21" s="352">
        <v>729</v>
      </c>
      <c r="P21" s="129"/>
      <c r="Q21" s="486" t="s">
        <v>482</v>
      </c>
      <c r="R21" s="386"/>
      <c r="S21" s="386"/>
      <c r="T21" s="386"/>
      <c r="U21" s="386"/>
      <c r="V21" s="386"/>
      <c r="W21" s="386"/>
      <c r="X21" s="386"/>
      <c r="Y21" s="386"/>
      <c r="Z21" s="386"/>
      <c r="AA21" s="15"/>
      <c r="AB21" s="2"/>
      <c r="AC21" s="19"/>
      <c r="AD21" s="52"/>
      <c r="AE21" s="52"/>
      <c r="AF21" s="52"/>
      <c r="AG21" s="52"/>
      <c r="AH21" s="52"/>
      <c r="AI21" s="52"/>
      <c r="AJ21" s="52"/>
      <c r="AK21" s="52"/>
    </row>
    <row r="22" spans="1:37" ht="18" customHeight="1">
      <c r="A22" s="136"/>
      <c r="B22" s="399" t="s">
        <v>80</v>
      </c>
      <c r="C22" s="419"/>
      <c r="D22" s="347">
        <f t="shared" si="2"/>
        <v>771</v>
      </c>
      <c r="E22" s="349">
        <v>476</v>
      </c>
      <c r="F22" s="349">
        <v>225</v>
      </c>
      <c r="G22" s="349">
        <v>57</v>
      </c>
      <c r="H22" s="349">
        <v>12</v>
      </c>
      <c r="I22" s="349">
        <v>1</v>
      </c>
      <c r="J22" s="348">
        <f t="shared" si="3"/>
        <v>9566</v>
      </c>
      <c r="K22" s="349">
        <v>737</v>
      </c>
      <c r="L22" s="349">
        <v>2622</v>
      </c>
      <c r="M22" s="349">
        <v>2894</v>
      </c>
      <c r="N22" s="349">
        <v>2309</v>
      </c>
      <c r="O22" s="352">
        <v>1004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15"/>
      <c r="AB22" s="39"/>
      <c r="AD22" s="52"/>
      <c r="AE22" s="52"/>
      <c r="AF22" s="52"/>
      <c r="AG22" s="52"/>
      <c r="AH22" s="52"/>
      <c r="AI22" s="52"/>
      <c r="AJ22" s="52"/>
      <c r="AK22" s="52"/>
    </row>
    <row r="23" spans="1:27" ht="18" customHeight="1" thickBot="1">
      <c r="A23" s="136"/>
      <c r="B23" s="400" t="s">
        <v>81</v>
      </c>
      <c r="C23" s="419"/>
      <c r="D23" s="347">
        <f t="shared" si="2"/>
        <v>157</v>
      </c>
      <c r="E23" s="348">
        <v>65</v>
      </c>
      <c r="F23" s="348">
        <v>69</v>
      </c>
      <c r="G23" s="349">
        <v>21</v>
      </c>
      <c r="H23" s="348">
        <v>2</v>
      </c>
      <c r="I23" s="352" t="s">
        <v>587</v>
      </c>
      <c r="J23" s="348">
        <f t="shared" si="3"/>
        <v>2177</v>
      </c>
      <c r="K23" s="348">
        <v>91</v>
      </c>
      <c r="L23" s="348">
        <v>913</v>
      </c>
      <c r="M23" s="349">
        <v>970</v>
      </c>
      <c r="N23" s="348">
        <v>203</v>
      </c>
      <c r="O23" s="352" t="s">
        <v>587</v>
      </c>
      <c r="Z23" s="75" t="s">
        <v>79</v>
      </c>
      <c r="AA23" s="39"/>
    </row>
    <row r="24" spans="1:26" ht="18" customHeight="1">
      <c r="A24" s="136"/>
      <c r="B24" s="399" t="s">
        <v>83</v>
      </c>
      <c r="C24" s="419"/>
      <c r="D24" s="347">
        <f t="shared" si="2"/>
        <v>188</v>
      </c>
      <c r="E24" s="349">
        <v>133</v>
      </c>
      <c r="F24" s="349">
        <v>50</v>
      </c>
      <c r="G24" s="348">
        <v>4</v>
      </c>
      <c r="H24" s="349">
        <v>1</v>
      </c>
      <c r="I24" s="352" t="s">
        <v>587</v>
      </c>
      <c r="J24" s="348">
        <f t="shared" si="3"/>
        <v>1083</v>
      </c>
      <c r="K24" s="349">
        <v>221</v>
      </c>
      <c r="L24" s="349">
        <v>508</v>
      </c>
      <c r="M24" s="348">
        <v>168</v>
      </c>
      <c r="N24" s="349">
        <v>186</v>
      </c>
      <c r="O24" s="352" t="s">
        <v>587</v>
      </c>
      <c r="Q24" s="298" t="s">
        <v>374</v>
      </c>
      <c r="R24" s="298"/>
      <c r="S24" s="299"/>
      <c r="T24" s="130" t="s">
        <v>426</v>
      </c>
      <c r="U24" s="130" t="s">
        <v>452</v>
      </c>
      <c r="V24" s="130" t="s">
        <v>453</v>
      </c>
      <c r="W24" s="130" t="s">
        <v>454</v>
      </c>
      <c r="X24" s="130" t="s">
        <v>455</v>
      </c>
      <c r="Y24" s="130" t="s">
        <v>375</v>
      </c>
      <c r="Z24" s="131" t="s">
        <v>376</v>
      </c>
    </row>
    <row r="25" spans="1:26" ht="18" customHeight="1">
      <c r="A25" s="136"/>
      <c r="B25" s="400" t="s">
        <v>85</v>
      </c>
      <c r="C25" s="419"/>
      <c r="D25" s="347">
        <f t="shared" si="2"/>
        <v>163</v>
      </c>
      <c r="E25" s="348">
        <v>118</v>
      </c>
      <c r="F25" s="348">
        <v>37</v>
      </c>
      <c r="G25" s="349">
        <v>5</v>
      </c>
      <c r="H25" s="352">
        <v>1</v>
      </c>
      <c r="I25" s="348">
        <v>2</v>
      </c>
      <c r="J25" s="348">
        <f t="shared" si="3"/>
        <v>2480</v>
      </c>
      <c r="K25" s="348">
        <v>181</v>
      </c>
      <c r="L25" s="348">
        <v>325</v>
      </c>
      <c r="M25" s="349">
        <v>185</v>
      </c>
      <c r="N25" s="352">
        <v>105</v>
      </c>
      <c r="O25" s="348">
        <v>1684</v>
      </c>
      <c r="P25" s="129"/>
      <c r="Q25" s="20" t="s">
        <v>82</v>
      </c>
      <c r="R25" s="20"/>
      <c r="S25" s="21" t="s">
        <v>6</v>
      </c>
      <c r="T25" s="3">
        <f>SUM(T28,T30,T32,T34,T36,T38,T40,T42)</f>
        <v>39968</v>
      </c>
      <c r="U25" s="3">
        <f aca="true" t="shared" si="4" ref="U25:Z25">SUM(U28,U30,U32,U34,U36,U38,U40,U42)</f>
        <v>39444</v>
      </c>
      <c r="V25" s="3">
        <f t="shared" si="4"/>
        <v>38636</v>
      </c>
      <c r="W25" s="3">
        <f t="shared" si="4"/>
        <v>39245</v>
      </c>
      <c r="X25" s="3">
        <f t="shared" si="4"/>
        <v>38137</v>
      </c>
      <c r="Y25" s="3">
        <f t="shared" si="4"/>
        <v>34355</v>
      </c>
      <c r="Z25" s="3">
        <f t="shared" si="4"/>
        <v>3337</v>
      </c>
    </row>
    <row r="26" spans="1:26" ht="18" customHeight="1">
      <c r="A26" s="136"/>
      <c r="B26" s="399" t="s">
        <v>86</v>
      </c>
      <c r="C26" s="419"/>
      <c r="D26" s="347">
        <f t="shared" si="2"/>
        <v>71</v>
      </c>
      <c r="E26" s="349">
        <v>35</v>
      </c>
      <c r="F26" s="349">
        <v>30</v>
      </c>
      <c r="G26" s="348">
        <v>5</v>
      </c>
      <c r="H26" s="349">
        <v>1</v>
      </c>
      <c r="I26" s="352" t="s">
        <v>587</v>
      </c>
      <c r="J26" s="348">
        <f t="shared" si="3"/>
        <v>893</v>
      </c>
      <c r="K26" s="349">
        <v>68</v>
      </c>
      <c r="L26" s="349">
        <v>390</v>
      </c>
      <c r="M26" s="348">
        <v>290</v>
      </c>
      <c r="N26" s="349">
        <v>145</v>
      </c>
      <c r="O26" s="352" t="s">
        <v>587</v>
      </c>
      <c r="P26" s="129"/>
      <c r="Q26" s="9"/>
      <c r="R26" s="22"/>
      <c r="S26" s="12" t="s">
        <v>84</v>
      </c>
      <c r="T26" s="7">
        <v>5140</v>
      </c>
      <c r="U26" s="7">
        <v>5063</v>
      </c>
      <c r="V26" s="7">
        <v>5130</v>
      </c>
      <c r="W26" s="7">
        <v>5170</v>
      </c>
      <c r="X26" s="7">
        <f>SUM(Y26:Z26)</f>
        <v>5148</v>
      </c>
      <c r="Y26" s="7">
        <v>4856</v>
      </c>
      <c r="Z26" s="44">
        <v>292</v>
      </c>
    </row>
    <row r="27" spans="1:26" ht="18" customHeight="1">
      <c r="A27" s="136"/>
      <c r="B27" s="400" t="s">
        <v>87</v>
      </c>
      <c r="C27" s="419"/>
      <c r="D27" s="347">
        <f t="shared" si="2"/>
        <v>230</v>
      </c>
      <c r="E27" s="348">
        <v>107</v>
      </c>
      <c r="F27" s="348">
        <v>88</v>
      </c>
      <c r="G27" s="349">
        <v>27</v>
      </c>
      <c r="H27" s="348">
        <v>7</v>
      </c>
      <c r="I27" s="352">
        <v>1</v>
      </c>
      <c r="J27" s="348">
        <f t="shared" si="3"/>
        <v>5031</v>
      </c>
      <c r="K27" s="348">
        <v>167</v>
      </c>
      <c r="L27" s="348">
        <v>1071</v>
      </c>
      <c r="M27" s="349">
        <v>1430</v>
      </c>
      <c r="N27" s="348">
        <v>1549</v>
      </c>
      <c r="O27" s="352">
        <v>814</v>
      </c>
      <c r="P27" s="129"/>
      <c r="Q27" s="9"/>
      <c r="R27" s="9"/>
      <c r="S27" s="12" t="s">
        <v>7</v>
      </c>
      <c r="T27" s="7">
        <f>SUM(T29,T31,T33,T35,T37,T39,T41,T43)</f>
        <v>6711393</v>
      </c>
      <c r="U27" s="7">
        <f aca="true" t="shared" si="5" ref="U27:Z27">SUM(U29,U31,U33,U35,U37,U39,U41,U43)</f>
        <v>6584050</v>
      </c>
      <c r="V27" s="7">
        <f t="shared" si="5"/>
        <v>6443802</v>
      </c>
      <c r="W27" s="7">
        <f t="shared" si="5"/>
        <v>6392104</v>
      </c>
      <c r="X27" s="7">
        <f t="shared" si="5"/>
        <v>6017518</v>
      </c>
      <c r="Y27" s="7">
        <f t="shared" si="5"/>
        <v>5464484</v>
      </c>
      <c r="Z27" s="7">
        <f t="shared" si="5"/>
        <v>539974</v>
      </c>
    </row>
    <row r="28" spans="1:26" ht="18" customHeight="1">
      <c r="A28" s="136"/>
      <c r="B28" s="399" t="s">
        <v>88</v>
      </c>
      <c r="C28" s="419"/>
      <c r="D28" s="347">
        <f t="shared" si="2"/>
        <v>39</v>
      </c>
      <c r="E28" s="349">
        <v>11</v>
      </c>
      <c r="F28" s="349">
        <v>18</v>
      </c>
      <c r="G28" s="348">
        <v>3</v>
      </c>
      <c r="H28" s="349">
        <v>7</v>
      </c>
      <c r="I28" s="352" t="s">
        <v>587</v>
      </c>
      <c r="J28" s="348">
        <f t="shared" si="3"/>
        <v>1550</v>
      </c>
      <c r="K28" s="349">
        <v>16</v>
      </c>
      <c r="L28" s="349">
        <v>243</v>
      </c>
      <c r="M28" s="348">
        <v>159</v>
      </c>
      <c r="N28" s="349">
        <v>1132</v>
      </c>
      <c r="O28" s="352" t="s">
        <v>587</v>
      </c>
      <c r="P28" s="129"/>
      <c r="Q28" s="250" t="s">
        <v>422</v>
      </c>
      <c r="R28" s="250"/>
      <c r="S28" s="251" t="s">
        <v>6</v>
      </c>
      <c r="T28" s="252">
        <v>21116</v>
      </c>
      <c r="U28" s="252">
        <v>20490</v>
      </c>
      <c r="V28" s="252">
        <v>20308</v>
      </c>
      <c r="W28" s="252">
        <v>20929</v>
      </c>
      <c r="X28" s="253">
        <f>SUM(Y28:Z28)</f>
        <v>20251</v>
      </c>
      <c r="Y28" s="253">
        <v>18506</v>
      </c>
      <c r="Z28" s="253">
        <v>1745</v>
      </c>
    </row>
    <row r="29" spans="1:26" ht="18" customHeight="1">
      <c r="A29" s="136"/>
      <c r="B29" s="400" t="s">
        <v>89</v>
      </c>
      <c r="C29" s="419"/>
      <c r="D29" s="347">
        <f t="shared" si="2"/>
        <v>6</v>
      </c>
      <c r="E29" s="348">
        <v>1</v>
      </c>
      <c r="F29" s="348">
        <v>3</v>
      </c>
      <c r="G29" s="349">
        <v>2</v>
      </c>
      <c r="H29" s="352" t="s">
        <v>587</v>
      </c>
      <c r="I29" s="352" t="s">
        <v>587</v>
      </c>
      <c r="J29" s="348">
        <f t="shared" si="3"/>
        <v>151</v>
      </c>
      <c r="K29" s="348">
        <v>2</v>
      </c>
      <c r="L29" s="348">
        <v>34</v>
      </c>
      <c r="M29" s="349">
        <v>115</v>
      </c>
      <c r="N29" s="352" t="s">
        <v>587</v>
      </c>
      <c r="O29" s="352" t="s">
        <v>587</v>
      </c>
      <c r="P29" s="129"/>
      <c r="Q29" s="250"/>
      <c r="R29" s="255"/>
      <c r="S29" s="251" t="s">
        <v>7</v>
      </c>
      <c r="T29" s="252">
        <v>1967791</v>
      </c>
      <c r="U29" s="252">
        <v>1900644</v>
      </c>
      <c r="V29" s="252">
        <v>1805198</v>
      </c>
      <c r="W29" s="252">
        <v>1881666</v>
      </c>
      <c r="X29" s="253">
        <f aca="true" t="shared" si="6" ref="X29:X41">SUM(Y29:Z29)</f>
        <v>1640146</v>
      </c>
      <c r="Y29" s="253">
        <v>1454641</v>
      </c>
      <c r="Z29" s="253">
        <v>185505</v>
      </c>
    </row>
    <row r="30" spans="1:26" ht="18" customHeight="1">
      <c r="A30" s="136"/>
      <c r="B30" s="399" t="s">
        <v>90</v>
      </c>
      <c r="C30" s="419"/>
      <c r="D30" s="347">
        <f t="shared" si="2"/>
        <v>74</v>
      </c>
      <c r="E30" s="348">
        <v>34</v>
      </c>
      <c r="F30" s="348">
        <v>25</v>
      </c>
      <c r="G30" s="348">
        <v>11</v>
      </c>
      <c r="H30" s="352">
        <v>3</v>
      </c>
      <c r="I30" s="352">
        <v>1</v>
      </c>
      <c r="J30" s="348">
        <f t="shared" si="3"/>
        <v>2143</v>
      </c>
      <c r="K30" s="348">
        <v>68</v>
      </c>
      <c r="L30" s="348">
        <v>301</v>
      </c>
      <c r="M30" s="348">
        <v>596</v>
      </c>
      <c r="N30" s="352">
        <v>516</v>
      </c>
      <c r="O30" s="352">
        <v>662</v>
      </c>
      <c r="P30" s="129"/>
      <c r="Q30" s="250" t="s">
        <v>423</v>
      </c>
      <c r="R30" s="250"/>
      <c r="S30" s="251" t="s">
        <v>6</v>
      </c>
      <c r="T30" s="252">
        <v>4091</v>
      </c>
      <c r="U30" s="252">
        <v>3989</v>
      </c>
      <c r="V30" s="252">
        <v>3992</v>
      </c>
      <c r="W30" s="252">
        <v>3959</v>
      </c>
      <c r="X30" s="253">
        <f t="shared" si="6"/>
        <v>3688</v>
      </c>
      <c r="Y30" s="253">
        <v>3365</v>
      </c>
      <c r="Z30" s="253">
        <v>323</v>
      </c>
    </row>
    <row r="31" spans="1:26" ht="18" customHeight="1">
      <c r="A31" s="136"/>
      <c r="B31" s="400" t="s">
        <v>92</v>
      </c>
      <c r="C31" s="419"/>
      <c r="D31" s="347">
        <f t="shared" si="2"/>
        <v>16</v>
      </c>
      <c r="E31" s="348">
        <v>5</v>
      </c>
      <c r="F31" s="348">
        <v>10</v>
      </c>
      <c r="G31" s="348">
        <v>1</v>
      </c>
      <c r="H31" s="352" t="s">
        <v>587</v>
      </c>
      <c r="I31" s="352" t="s">
        <v>587</v>
      </c>
      <c r="J31" s="348">
        <f t="shared" si="3"/>
        <v>204</v>
      </c>
      <c r="K31" s="348">
        <v>10</v>
      </c>
      <c r="L31" s="348">
        <v>135</v>
      </c>
      <c r="M31" s="348">
        <v>59</v>
      </c>
      <c r="N31" s="352" t="s">
        <v>587</v>
      </c>
      <c r="O31" s="352" t="s">
        <v>587</v>
      </c>
      <c r="P31" s="129"/>
      <c r="Q31" s="250"/>
      <c r="R31" s="255"/>
      <c r="S31" s="251" t="s">
        <v>7</v>
      </c>
      <c r="T31" s="252">
        <v>708579</v>
      </c>
      <c r="U31" s="252">
        <v>670720</v>
      </c>
      <c r="V31" s="252">
        <v>681750</v>
      </c>
      <c r="W31" s="252">
        <v>639112</v>
      </c>
      <c r="X31" s="253">
        <f t="shared" si="6"/>
        <v>571816</v>
      </c>
      <c r="Y31" s="253">
        <v>533907</v>
      </c>
      <c r="Z31" s="253">
        <v>37909</v>
      </c>
    </row>
    <row r="32" spans="1:26" ht="18" customHeight="1">
      <c r="A32" s="136"/>
      <c r="B32" s="400" t="s">
        <v>93</v>
      </c>
      <c r="C32" s="419"/>
      <c r="D32" s="347">
        <f t="shared" si="2"/>
        <v>3</v>
      </c>
      <c r="E32" s="348">
        <v>1</v>
      </c>
      <c r="F32" s="348">
        <v>2</v>
      </c>
      <c r="G32" s="352" t="s">
        <v>587</v>
      </c>
      <c r="H32" s="352" t="s">
        <v>587</v>
      </c>
      <c r="I32" s="352" t="s">
        <v>587</v>
      </c>
      <c r="J32" s="348">
        <f t="shared" si="3"/>
        <v>40</v>
      </c>
      <c r="K32" s="348">
        <v>2</v>
      </c>
      <c r="L32" s="348">
        <v>38</v>
      </c>
      <c r="M32" s="352" t="s">
        <v>587</v>
      </c>
      <c r="N32" s="352" t="s">
        <v>587</v>
      </c>
      <c r="O32" s="352" t="s">
        <v>587</v>
      </c>
      <c r="P32" s="129"/>
      <c r="Q32" s="250" t="s">
        <v>91</v>
      </c>
      <c r="R32" s="250"/>
      <c r="S32" s="251" t="s">
        <v>6</v>
      </c>
      <c r="T32" s="252">
        <v>182</v>
      </c>
      <c r="U32" s="252">
        <v>188</v>
      </c>
      <c r="V32" s="252">
        <v>167</v>
      </c>
      <c r="W32" s="252">
        <v>164</v>
      </c>
      <c r="X32" s="253">
        <f t="shared" si="6"/>
        <v>170</v>
      </c>
      <c r="Y32" s="253">
        <v>162</v>
      </c>
      <c r="Z32" s="253">
        <v>8</v>
      </c>
    </row>
    <row r="33" spans="1:26" ht="18" customHeight="1">
      <c r="A33" s="52"/>
      <c r="B33" s="399" t="s">
        <v>377</v>
      </c>
      <c r="C33" s="419"/>
      <c r="D33" s="347">
        <f t="shared" si="2"/>
        <v>210</v>
      </c>
      <c r="E33" s="349">
        <v>106</v>
      </c>
      <c r="F33" s="349">
        <v>94</v>
      </c>
      <c r="G33" s="349">
        <v>9</v>
      </c>
      <c r="H33" s="352" t="s">
        <v>587</v>
      </c>
      <c r="I33" s="349">
        <v>1</v>
      </c>
      <c r="J33" s="348">
        <f t="shared" si="3"/>
        <v>2558</v>
      </c>
      <c r="K33" s="349">
        <v>169</v>
      </c>
      <c r="L33" s="349">
        <v>969</v>
      </c>
      <c r="M33" s="352">
        <v>429</v>
      </c>
      <c r="N33" s="352" t="s">
        <v>587</v>
      </c>
      <c r="O33" s="349">
        <v>991</v>
      </c>
      <c r="P33" s="129"/>
      <c r="Q33" s="250"/>
      <c r="R33" s="254"/>
      <c r="S33" s="251" t="s">
        <v>7</v>
      </c>
      <c r="T33" s="252">
        <v>304577</v>
      </c>
      <c r="U33" s="252">
        <v>313916</v>
      </c>
      <c r="V33" s="252">
        <v>283975</v>
      </c>
      <c r="W33" s="252">
        <v>240508</v>
      </c>
      <c r="X33" s="253">
        <f t="shared" si="6"/>
        <v>287861</v>
      </c>
      <c r="Y33" s="253">
        <v>279440</v>
      </c>
      <c r="Z33" s="253">
        <v>8421</v>
      </c>
    </row>
    <row r="34" spans="1:26" ht="18" customHeight="1">
      <c r="A34" s="52"/>
      <c r="B34" s="399" t="s">
        <v>95</v>
      </c>
      <c r="C34" s="419"/>
      <c r="D34" s="347">
        <f t="shared" si="2"/>
        <v>88</v>
      </c>
      <c r="E34" s="349">
        <v>37</v>
      </c>
      <c r="F34" s="349">
        <v>39</v>
      </c>
      <c r="G34" s="349">
        <v>9</v>
      </c>
      <c r="H34" s="349">
        <v>3</v>
      </c>
      <c r="I34" s="353" t="s">
        <v>587</v>
      </c>
      <c r="J34" s="348">
        <f t="shared" si="3"/>
        <v>1308</v>
      </c>
      <c r="K34" s="349">
        <v>72</v>
      </c>
      <c r="L34" s="349">
        <v>417</v>
      </c>
      <c r="M34" s="349">
        <v>443</v>
      </c>
      <c r="N34" s="349">
        <v>376</v>
      </c>
      <c r="O34" s="352" t="s">
        <v>587</v>
      </c>
      <c r="P34" s="129"/>
      <c r="Q34" s="250" t="s">
        <v>94</v>
      </c>
      <c r="R34" s="250"/>
      <c r="S34" s="251" t="s">
        <v>6</v>
      </c>
      <c r="T34" s="252">
        <v>5</v>
      </c>
      <c r="U34" s="252">
        <v>5</v>
      </c>
      <c r="V34" s="252">
        <v>8</v>
      </c>
      <c r="W34" s="252">
        <v>7</v>
      </c>
      <c r="X34" s="253">
        <f t="shared" si="6"/>
        <v>2</v>
      </c>
      <c r="Y34" s="253">
        <v>1</v>
      </c>
      <c r="Z34" s="252">
        <v>1</v>
      </c>
    </row>
    <row r="35" spans="1:26" ht="18" customHeight="1">
      <c r="A35" s="52"/>
      <c r="B35" s="399" t="s">
        <v>378</v>
      </c>
      <c r="C35" s="419"/>
      <c r="D35" s="347">
        <f t="shared" si="2"/>
        <v>34</v>
      </c>
      <c r="E35" s="349">
        <v>15</v>
      </c>
      <c r="F35" s="349">
        <v>13</v>
      </c>
      <c r="G35" s="352">
        <v>4</v>
      </c>
      <c r="H35" s="348">
        <v>2</v>
      </c>
      <c r="I35" s="353" t="s">
        <v>587</v>
      </c>
      <c r="J35" s="348">
        <f t="shared" si="3"/>
        <v>760</v>
      </c>
      <c r="K35" s="349">
        <v>26</v>
      </c>
      <c r="L35" s="349">
        <v>151</v>
      </c>
      <c r="M35" s="349">
        <v>224</v>
      </c>
      <c r="N35" s="349">
        <v>359</v>
      </c>
      <c r="O35" s="352" t="s">
        <v>587</v>
      </c>
      <c r="P35" s="129"/>
      <c r="Q35" s="250"/>
      <c r="R35" s="254"/>
      <c r="S35" s="251" t="s">
        <v>7</v>
      </c>
      <c r="T35" s="252">
        <v>31545</v>
      </c>
      <c r="U35" s="252">
        <v>52031</v>
      </c>
      <c r="V35" s="252">
        <v>82909</v>
      </c>
      <c r="W35" s="252">
        <v>55563</v>
      </c>
      <c r="X35" s="253">
        <f t="shared" si="6"/>
        <v>1753</v>
      </c>
      <c r="Y35" s="253">
        <v>1205</v>
      </c>
      <c r="Z35" s="252">
        <v>548</v>
      </c>
    </row>
    <row r="36" spans="1:26" ht="18" customHeight="1">
      <c r="A36" s="52"/>
      <c r="B36" s="399" t="s">
        <v>379</v>
      </c>
      <c r="C36" s="419"/>
      <c r="D36" s="347">
        <f t="shared" si="2"/>
        <v>455</v>
      </c>
      <c r="E36" s="349">
        <v>214</v>
      </c>
      <c r="F36" s="349">
        <v>187</v>
      </c>
      <c r="G36" s="349">
        <v>46</v>
      </c>
      <c r="H36" s="349">
        <v>8</v>
      </c>
      <c r="I36" s="353" t="s">
        <v>587</v>
      </c>
      <c r="J36" s="348">
        <f t="shared" si="3"/>
        <v>6092</v>
      </c>
      <c r="K36" s="349">
        <v>381</v>
      </c>
      <c r="L36" s="349">
        <v>2263</v>
      </c>
      <c r="M36" s="352">
        <v>2152</v>
      </c>
      <c r="N36" s="349">
        <v>1296</v>
      </c>
      <c r="O36" s="352" t="s">
        <v>587</v>
      </c>
      <c r="P36" s="129"/>
      <c r="Q36" s="250" t="s">
        <v>96</v>
      </c>
      <c r="R36" s="250"/>
      <c r="S36" s="251" t="s">
        <v>6</v>
      </c>
      <c r="T36" s="252">
        <v>23</v>
      </c>
      <c r="U36" s="252">
        <v>29</v>
      </c>
      <c r="V36" s="252">
        <v>27</v>
      </c>
      <c r="W36" s="252">
        <v>33</v>
      </c>
      <c r="X36" s="253">
        <f t="shared" si="6"/>
        <v>24</v>
      </c>
      <c r="Y36" s="253">
        <v>23</v>
      </c>
      <c r="Z36" s="252">
        <v>1</v>
      </c>
    </row>
    <row r="37" spans="1:26" ht="18" customHeight="1">
      <c r="A37" s="52"/>
      <c r="B37" s="399" t="s">
        <v>98</v>
      </c>
      <c r="C37" s="419"/>
      <c r="D37" s="347">
        <f t="shared" si="2"/>
        <v>629</v>
      </c>
      <c r="E37" s="349">
        <v>299</v>
      </c>
      <c r="F37" s="349">
        <v>226</v>
      </c>
      <c r="G37" s="349">
        <v>78</v>
      </c>
      <c r="H37" s="349">
        <v>23</v>
      </c>
      <c r="I37" s="352">
        <v>3</v>
      </c>
      <c r="J37" s="348">
        <f t="shared" si="3"/>
        <v>15942</v>
      </c>
      <c r="K37" s="349">
        <v>539</v>
      </c>
      <c r="L37" s="349">
        <v>2680</v>
      </c>
      <c r="M37" s="349">
        <v>4082</v>
      </c>
      <c r="N37" s="349">
        <v>4402</v>
      </c>
      <c r="O37" s="349">
        <v>4239</v>
      </c>
      <c r="P37" s="129"/>
      <c r="Q37" s="250"/>
      <c r="R37" s="254"/>
      <c r="S37" s="251" t="s">
        <v>7</v>
      </c>
      <c r="T37" s="252">
        <v>13535</v>
      </c>
      <c r="U37" s="252">
        <v>21651</v>
      </c>
      <c r="V37" s="252">
        <v>17341</v>
      </c>
      <c r="W37" s="252">
        <v>21334</v>
      </c>
      <c r="X37" s="253">
        <f t="shared" si="6"/>
        <v>16214</v>
      </c>
      <c r="Y37" s="253">
        <v>15719</v>
      </c>
      <c r="Z37" s="252">
        <v>495</v>
      </c>
    </row>
    <row r="38" spans="1:26" ht="18" customHeight="1">
      <c r="A38" s="52"/>
      <c r="B38" s="400" t="s">
        <v>99</v>
      </c>
      <c r="C38" s="419"/>
      <c r="D38" s="347">
        <f t="shared" si="2"/>
        <v>225</v>
      </c>
      <c r="E38" s="348">
        <v>74</v>
      </c>
      <c r="F38" s="348">
        <v>88</v>
      </c>
      <c r="G38" s="348">
        <v>37</v>
      </c>
      <c r="H38" s="348">
        <v>19</v>
      </c>
      <c r="I38" s="352">
        <v>7</v>
      </c>
      <c r="J38" s="348">
        <f t="shared" si="3"/>
        <v>13982</v>
      </c>
      <c r="K38" s="348">
        <v>129</v>
      </c>
      <c r="L38" s="348">
        <v>1111</v>
      </c>
      <c r="M38" s="349">
        <v>2211</v>
      </c>
      <c r="N38" s="348">
        <v>4641</v>
      </c>
      <c r="O38" s="348">
        <v>5890</v>
      </c>
      <c r="P38" s="129"/>
      <c r="Q38" s="254" t="s">
        <v>97</v>
      </c>
      <c r="R38" s="250"/>
      <c r="S38" s="251" t="s">
        <v>6</v>
      </c>
      <c r="T38" s="252">
        <v>442</v>
      </c>
      <c r="U38" s="252">
        <v>428</v>
      </c>
      <c r="V38" s="252">
        <v>447</v>
      </c>
      <c r="W38" s="252">
        <v>446</v>
      </c>
      <c r="X38" s="253">
        <f t="shared" si="6"/>
        <v>400</v>
      </c>
      <c r="Y38" s="253">
        <v>339</v>
      </c>
      <c r="Z38" s="253">
        <v>61</v>
      </c>
    </row>
    <row r="39" spans="1:26" ht="18" customHeight="1">
      <c r="A39" s="52"/>
      <c r="B39" s="399" t="s">
        <v>101</v>
      </c>
      <c r="C39" s="419"/>
      <c r="D39" s="347">
        <f t="shared" si="2"/>
        <v>16</v>
      </c>
      <c r="E39" s="348">
        <v>7</v>
      </c>
      <c r="F39" s="348">
        <v>2</v>
      </c>
      <c r="G39" s="348">
        <v>2</v>
      </c>
      <c r="H39" s="348">
        <v>3</v>
      </c>
      <c r="I39" s="352">
        <v>2</v>
      </c>
      <c r="J39" s="348">
        <f t="shared" si="3"/>
        <v>1628</v>
      </c>
      <c r="K39" s="348">
        <v>8</v>
      </c>
      <c r="L39" s="348">
        <v>42</v>
      </c>
      <c r="M39" s="348">
        <v>75</v>
      </c>
      <c r="N39" s="348">
        <v>371</v>
      </c>
      <c r="O39" s="348">
        <v>1132</v>
      </c>
      <c r="P39" s="129"/>
      <c r="Q39" s="254"/>
      <c r="R39" s="254"/>
      <c r="S39" s="251" t="s">
        <v>7</v>
      </c>
      <c r="T39" s="252">
        <v>63888</v>
      </c>
      <c r="U39" s="252">
        <v>61579</v>
      </c>
      <c r="V39" s="252">
        <v>63198</v>
      </c>
      <c r="W39" s="252">
        <v>62546</v>
      </c>
      <c r="X39" s="253">
        <f t="shared" si="6"/>
        <v>54865</v>
      </c>
      <c r="Y39" s="253">
        <v>45916</v>
      </c>
      <c r="Z39" s="253">
        <v>8949</v>
      </c>
    </row>
    <row r="40" spans="1:26" ht="18" customHeight="1">
      <c r="A40" s="52"/>
      <c r="B40" s="399" t="s">
        <v>102</v>
      </c>
      <c r="C40" s="419"/>
      <c r="D40" s="347">
        <f t="shared" si="2"/>
        <v>31</v>
      </c>
      <c r="E40" s="348">
        <v>5</v>
      </c>
      <c r="F40" s="348">
        <v>8</v>
      </c>
      <c r="G40" s="352">
        <v>1</v>
      </c>
      <c r="H40" s="348">
        <v>13</v>
      </c>
      <c r="I40" s="349">
        <v>4</v>
      </c>
      <c r="J40" s="348">
        <f t="shared" si="3"/>
        <v>6361</v>
      </c>
      <c r="K40" s="348">
        <v>7</v>
      </c>
      <c r="L40" s="348">
        <v>122</v>
      </c>
      <c r="M40" s="348">
        <v>68</v>
      </c>
      <c r="N40" s="348">
        <v>3726</v>
      </c>
      <c r="O40" s="352">
        <v>2438</v>
      </c>
      <c r="P40" s="129"/>
      <c r="Q40" s="250" t="s">
        <v>100</v>
      </c>
      <c r="R40" s="250"/>
      <c r="S40" s="251" t="s">
        <v>6</v>
      </c>
      <c r="T40" s="252">
        <v>13968</v>
      </c>
      <c r="U40" s="252">
        <v>13923</v>
      </c>
      <c r="V40" s="252">
        <v>13240</v>
      </c>
      <c r="W40" s="252">
        <v>13262</v>
      </c>
      <c r="X40" s="253">
        <f t="shared" si="6"/>
        <v>13157</v>
      </c>
      <c r="Y40" s="253">
        <v>11959</v>
      </c>
      <c r="Z40" s="253">
        <v>1198</v>
      </c>
    </row>
    <row r="41" spans="1:26" ht="18" customHeight="1">
      <c r="A41" s="52"/>
      <c r="B41" s="400" t="s">
        <v>103</v>
      </c>
      <c r="C41" s="419"/>
      <c r="D41" s="347">
        <f t="shared" si="2"/>
        <v>139</v>
      </c>
      <c r="E41" s="348">
        <v>50</v>
      </c>
      <c r="F41" s="348">
        <v>62</v>
      </c>
      <c r="G41" s="348">
        <v>18</v>
      </c>
      <c r="H41" s="348">
        <v>5</v>
      </c>
      <c r="I41" s="348">
        <v>4</v>
      </c>
      <c r="J41" s="348">
        <f t="shared" si="3"/>
        <v>5796</v>
      </c>
      <c r="K41" s="348">
        <v>86</v>
      </c>
      <c r="L41" s="348">
        <v>845</v>
      </c>
      <c r="M41" s="352">
        <v>886</v>
      </c>
      <c r="N41" s="348">
        <v>1067</v>
      </c>
      <c r="O41" s="348">
        <v>2912</v>
      </c>
      <c r="P41" s="129"/>
      <c r="Q41" s="250"/>
      <c r="R41" s="254"/>
      <c r="S41" s="251" t="s">
        <v>7</v>
      </c>
      <c r="T41" s="252">
        <v>3617397</v>
      </c>
      <c r="U41" s="252">
        <v>3551998</v>
      </c>
      <c r="V41" s="252">
        <v>3496374</v>
      </c>
      <c r="W41" s="252">
        <v>3478331</v>
      </c>
      <c r="X41" s="253">
        <f t="shared" si="6"/>
        <v>3431803</v>
      </c>
      <c r="Y41" s="253">
        <v>3133656</v>
      </c>
      <c r="Z41" s="253">
        <v>298147</v>
      </c>
    </row>
    <row r="42" spans="1:28" ht="18" customHeight="1">
      <c r="A42" s="52"/>
      <c r="B42" s="399" t="s">
        <v>104</v>
      </c>
      <c r="C42" s="419"/>
      <c r="D42" s="347">
        <f t="shared" si="2"/>
        <v>15</v>
      </c>
      <c r="E42" s="349">
        <v>7</v>
      </c>
      <c r="F42" s="349">
        <v>5</v>
      </c>
      <c r="G42" s="349">
        <v>1</v>
      </c>
      <c r="H42" s="349">
        <v>2</v>
      </c>
      <c r="I42" s="352" t="s">
        <v>587</v>
      </c>
      <c r="J42" s="348">
        <f t="shared" si="3"/>
        <v>528</v>
      </c>
      <c r="K42" s="349">
        <v>17</v>
      </c>
      <c r="L42" s="349">
        <v>59</v>
      </c>
      <c r="M42" s="348">
        <v>77</v>
      </c>
      <c r="N42" s="349">
        <v>375</v>
      </c>
      <c r="O42" s="352" t="s">
        <v>587</v>
      </c>
      <c r="P42" s="129"/>
      <c r="Q42" s="344" t="s">
        <v>565</v>
      </c>
      <c r="R42" s="254"/>
      <c r="S42" s="251" t="s">
        <v>6</v>
      </c>
      <c r="T42" s="252">
        <v>141</v>
      </c>
      <c r="U42" s="252">
        <v>392</v>
      </c>
      <c r="V42" s="252">
        <v>447</v>
      </c>
      <c r="W42" s="252">
        <v>445</v>
      </c>
      <c r="X42" s="252">
        <v>445</v>
      </c>
      <c r="Y42" s="252" t="s">
        <v>424</v>
      </c>
      <c r="Z42" s="252" t="s">
        <v>424</v>
      </c>
      <c r="AB42" s="215"/>
    </row>
    <row r="43" spans="1:26" ht="18" customHeight="1">
      <c r="A43" s="52"/>
      <c r="B43" s="399" t="s">
        <v>105</v>
      </c>
      <c r="C43" s="419"/>
      <c r="D43" s="347">
        <f t="shared" si="2"/>
        <v>266</v>
      </c>
      <c r="E43" s="349">
        <v>182</v>
      </c>
      <c r="F43" s="349">
        <v>73</v>
      </c>
      <c r="G43" s="348">
        <v>10</v>
      </c>
      <c r="H43" s="352">
        <v>1</v>
      </c>
      <c r="I43" s="352" t="s">
        <v>587</v>
      </c>
      <c r="J43" s="348">
        <f t="shared" si="3"/>
        <v>1794</v>
      </c>
      <c r="K43" s="349">
        <v>300</v>
      </c>
      <c r="L43" s="349">
        <v>896</v>
      </c>
      <c r="M43" s="349">
        <v>478</v>
      </c>
      <c r="N43" s="352">
        <v>120</v>
      </c>
      <c r="O43" s="352" t="s">
        <v>587</v>
      </c>
      <c r="P43" s="129"/>
      <c r="Q43" s="313"/>
      <c r="R43" s="256"/>
      <c r="S43" s="257" t="s">
        <v>7</v>
      </c>
      <c r="T43" s="252">
        <v>4081</v>
      </c>
      <c r="U43" s="252">
        <v>11511</v>
      </c>
      <c r="V43" s="252">
        <v>13057</v>
      </c>
      <c r="W43" s="252">
        <v>13044</v>
      </c>
      <c r="X43" s="252">
        <v>13060</v>
      </c>
      <c r="Y43" s="258" t="s">
        <v>424</v>
      </c>
      <c r="Z43" s="258" t="s">
        <v>424</v>
      </c>
    </row>
    <row r="44" spans="1:27" ht="18" customHeight="1">
      <c r="A44" s="399" t="s">
        <v>106</v>
      </c>
      <c r="B44" s="399"/>
      <c r="C44" s="419"/>
      <c r="D44" s="347">
        <f t="shared" si="2"/>
        <v>9</v>
      </c>
      <c r="E44" s="349">
        <v>6</v>
      </c>
      <c r="F44" s="349">
        <v>1</v>
      </c>
      <c r="G44" s="349">
        <v>1</v>
      </c>
      <c r="H44" s="352">
        <v>1</v>
      </c>
      <c r="I44" s="352" t="s">
        <v>587</v>
      </c>
      <c r="J44" s="348">
        <f t="shared" si="3"/>
        <v>187</v>
      </c>
      <c r="K44" s="349">
        <v>9</v>
      </c>
      <c r="L44" s="349">
        <v>26</v>
      </c>
      <c r="M44" s="349">
        <v>38</v>
      </c>
      <c r="N44" s="352">
        <v>114</v>
      </c>
      <c r="O44" s="352" t="s">
        <v>587</v>
      </c>
      <c r="P44" s="129"/>
      <c r="Q44" s="259" t="s">
        <v>425</v>
      </c>
      <c r="R44" s="259"/>
      <c r="S44" s="259"/>
      <c r="T44" s="260"/>
      <c r="U44" s="261"/>
      <c r="V44" s="261"/>
      <c r="W44" s="261"/>
      <c r="X44" s="261"/>
      <c r="Y44" s="262"/>
      <c r="Z44" s="262"/>
      <c r="AA44" s="215"/>
    </row>
    <row r="45" spans="1:16" ht="18" customHeight="1">
      <c r="A45" s="399" t="s">
        <v>107</v>
      </c>
      <c r="B45" s="399"/>
      <c r="C45" s="419"/>
      <c r="D45" s="347">
        <f t="shared" si="2"/>
        <v>353</v>
      </c>
      <c r="E45" s="349">
        <v>181</v>
      </c>
      <c r="F45" s="349">
        <v>110</v>
      </c>
      <c r="G45" s="349">
        <v>36</v>
      </c>
      <c r="H45" s="349">
        <v>20</v>
      </c>
      <c r="I45" s="349">
        <v>6</v>
      </c>
      <c r="J45" s="348">
        <f t="shared" si="3"/>
        <v>13243</v>
      </c>
      <c r="K45" s="349">
        <v>279</v>
      </c>
      <c r="L45" s="349">
        <v>1199</v>
      </c>
      <c r="M45" s="349">
        <v>1813</v>
      </c>
      <c r="N45" s="349">
        <v>3825</v>
      </c>
      <c r="O45" s="349">
        <v>6127</v>
      </c>
      <c r="P45" s="129"/>
    </row>
    <row r="46" spans="1:16" ht="18" customHeight="1">
      <c r="A46" s="399" t="s">
        <v>108</v>
      </c>
      <c r="B46" s="399"/>
      <c r="C46" s="419"/>
      <c r="D46" s="347">
        <f t="shared" si="2"/>
        <v>831</v>
      </c>
      <c r="E46" s="349">
        <v>280</v>
      </c>
      <c r="F46" s="349">
        <v>385</v>
      </c>
      <c r="G46" s="349">
        <v>125</v>
      </c>
      <c r="H46" s="349">
        <v>37</v>
      </c>
      <c r="I46" s="349">
        <v>4</v>
      </c>
      <c r="J46" s="348">
        <f t="shared" si="3"/>
        <v>25525</v>
      </c>
      <c r="K46" s="349">
        <v>529</v>
      </c>
      <c r="L46" s="349">
        <v>4822</v>
      </c>
      <c r="M46" s="349">
        <v>5893</v>
      </c>
      <c r="N46" s="349">
        <v>7041</v>
      </c>
      <c r="O46" s="349">
        <v>7240</v>
      </c>
      <c r="P46" s="129"/>
    </row>
    <row r="47" spans="1:27" ht="18" customHeight="1">
      <c r="A47" s="399" t="s">
        <v>381</v>
      </c>
      <c r="B47" s="399"/>
      <c r="C47" s="419"/>
      <c r="D47" s="347">
        <f t="shared" si="2"/>
        <v>4102</v>
      </c>
      <c r="E47" s="349">
        <v>2551</v>
      </c>
      <c r="F47" s="349">
        <v>1234</v>
      </c>
      <c r="G47" s="349">
        <v>225</v>
      </c>
      <c r="H47" s="349">
        <v>86</v>
      </c>
      <c r="I47" s="349">
        <v>6</v>
      </c>
      <c r="J47" s="348">
        <f t="shared" si="3"/>
        <v>51069</v>
      </c>
      <c r="K47" s="349">
        <v>4187</v>
      </c>
      <c r="L47" s="349">
        <v>13879</v>
      </c>
      <c r="M47" s="349">
        <v>11444</v>
      </c>
      <c r="N47" s="349">
        <v>16533</v>
      </c>
      <c r="O47" s="349">
        <v>5026</v>
      </c>
      <c r="P47" s="129"/>
      <c r="AA47" s="160"/>
    </row>
    <row r="48" spans="1:26" ht="18" customHeight="1">
      <c r="A48" s="399" t="s">
        <v>117</v>
      </c>
      <c r="B48" s="399"/>
      <c r="C48" s="419"/>
      <c r="D48" s="347">
        <f t="shared" si="2"/>
        <v>223</v>
      </c>
      <c r="E48" s="349">
        <v>110</v>
      </c>
      <c r="F48" s="349">
        <v>68</v>
      </c>
      <c r="G48" s="349">
        <v>31</v>
      </c>
      <c r="H48" s="346">
        <v>12</v>
      </c>
      <c r="I48" s="346">
        <v>2</v>
      </c>
      <c r="J48" s="348">
        <f t="shared" si="3"/>
        <v>9562</v>
      </c>
      <c r="K48" s="349">
        <v>168</v>
      </c>
      <c r="L48" s="349">
        <v>910</v>
      </c>
      <c r="M48" s="349">
        <v>1470</v>
      </c>
      <c r="N48" s="346">
        <v>3627</v>
      </c>
      <c r="O48" s="346">
        <v>3387</v>
      </c>
      <c r="P48" s="129"/>
      <c r="Q48" s="391" t="s">
        <v>380</v>
      </c>
      <c r="R48" s="391"/>
      <c r="S48" s="391"/>
      <c r="T48" s="391"/>
      <c r="U48" s="391"/>
      <c r="V48" s="391"/>
      <c r="W48" s="391"/>
      <c r="X48" s="391"/>
      <c r="Y48" s="391"/>
      <c r="Z48" s="391"/>
    </row>
    <row r="49" spans="1:27" ht="18" customHeight="1">
      <c r="A49" s="399" t="s">
        <v>119</v>
      </c>
      <c r="B49" s="399"/>
      <c r="C49" s="419"/>
      <c r="D49" s="347">
        <f t="shared" si="2"/>
        <v>262</v>
      </c>
      <c r="E49" s="349">
        <v>189</v>
      </c>
      <c r="F49" s="349">
        <v>62</v>
      </c>
      <c r="G49" s="349">
        <v>9</v>
      </c>
      <c r="H49" s="346">
        <v>2</v>
      </c>
      <c r="I49" s="353" t="s">
        <v>587</v>
      </c>
      <c r="J49" s="348">
        <f t="shared" si="3"/>
        <v>1723</v>
      </c>
      <c r="K49" s="349">
        <v>274</v>
      </c>
      <c r="L49" s="349">
        <v>579</v>
      </c>
      <c r="M49" s="349">
        <v>475</v>
      </c>
      <c r="N49" s="346">
        <v>395</v>
      </c>
      <c r="O49" s="352" t="s">
        <v>587</v>
      </c>
      <c r="P49" s="129"/>
      <c r="Q49" s="486" t="s">
        <v>481</v>
      </c>
      <c r="R49" s="486"/>
      <c r="S49" s="486"/>
      <c r="T49" s="486"/>
      <c r="U49" s="486"/>
      <c r="V49" s="486"/>
      <c r="W49" s="486"/>
      <c r="X49" s="486"/>
      <c r="Y49" s="486"/>
      <c r="Z49" s="486"/>
      <c r="AA49" s="39"/>
    </row>
    <row r="50" spans="1:27" ht="18" customHeight="1" thickBot="1">
      <c r="A50" s="399" t="s">
        <v>120</v>
      </c>
      <c r="B50" s="399"/>
      <c r="C50" s="419"/>
      <c r="D50" s="347">
        <f t="shared" si="2"/>
        <v>973</v>
      </c>
      <c r="E50" s="349">
        <v>626</v>
      </c>
      <c r="F50" s="349">
        <v>255</v>
      </c>
      <c r="G50" s="349">
        <v>77</v>
      </c>
      <c r="H50" s="346">
        <v>15</v>
      </c>
      <c r="I50" s="353" t="s">
        <v>587</v>
      </c>
      <c r="J50" s="348">
        <f t="shared" si="3"/>
        <v>10390</v>
      </c>
      <c r="K50" s="349">
        <v>887</v>
      </c>
      <c r="L50" s="349">
        <v>2980</v>
      </c>
      <c r="M50" s="349">
        <v>3960</v>
      </c>
      <c r="N50" s="346">
        <v>2563</v>
      </c>
      <c r="O50" s="352" t="s">
        <v>587</v>
      </c>
      <c r="Z50" s="75" t="s">
        <v>109</v>
      </c>
      <c r="AA50" s="164"/>
    </row>
    <row r="51" spans="1:27" ht="18" customHeight="1">
      <c r="A51" s="52"/>
      <c r="B51" s="399" t="s">
        <v>121</v>
      </c>
      <c r="C51" s="419"/>
      <c r="D51" s="347">
        <f t="shared" si="2"/>
        <v>282</v>
      </c>
      <c r="E51" s="349">
        <v>114</v>
      </c>
      <c r="F51" s="349">
        <v>104</v>
      </c>
      <c r="G51" s="349">
        <v>53</v>
      </c>
      <c r="H51" s="346">
        <v>11</v>
      </c>
      <c r="I51" s="353" t="s">
        <v>587</v>
      </c>
      <c r="J51" s="348">
        <f t="shared" si="3"/>
        <v>6354</v>
      </c>
      <c r="K51" s="349">
        <v>171</v>
      </c>
      <c r="L51" s="349">
        <v>1369</v>
      </c>
      <c r="M51" s="349">
        <v>2773</v>
      </c>
      <c r="N51" s="346">
        <v>2041</v>
      </c>
      <c r="O51" s="352" t="s">
        <v>587</v>
      </c>
      <c r="P51" s="129"/>
      <c r="Q51" s="216"/>
      <c r="R51" s="216"/>
      <c r="S51" s="217" t="s">
        <v>110</v>
      </c>
      <c r="T51" s="499" t="s">
        <v>111</v>
      </c>
      <c r="U51" s="509" t="s">
        <v>112</v>
      </c>
      <c r="V51" s="509" t="s">
        <v>113</v>
      </c>
      <c r="W51" s="509" t="s">
        <v>114</v>
      </c>
      <c r="X51" s="509" t="s">
        <v>115</v>
      </c>
      <c r="Y51" s="509" t="s">
        <v>382</v>
      </c>
      <c r="Z51" s="511" t="s">
        <v>116</v>
      </c>
      <c r="AA51" s="26"/>
    </row>
    <row r="52" spans="1:27" ht="18" customHeight="1">
      <c r="A52" s="399" t="s">
        <v>123</v>
      </c>
      <c r="B52" s="399"/>
      <c r="C52" s="419"/>
      <c r="D52" s="347">
        <f t="shared" si="2"/>
        <v>1891</v>
      </c>
      <c r="E52" s="349">
        <v>965</v>
      </c>
      <c r="F52" s="349">
        <v>691</v>
      </c>
      <c r="G52" s="349">
        <v>165</v>
      </c>
      <c r="H52" s="346">
        <v>66</v>
      </c>
      <c r="I52" s="346">
        <v>4</v>
      </c>
      <c r="J52" s="348">
        <f t="shared" si="3"/>
        <v>35520</v>
      </c>
      <c r="K52" s="349">
        <v>2382</v>
      </c>
      <c r="L52" s="349">
        <v>8145</v>
      </c>
      <c r="M52" s="349">
        <v>8826</v>
      </c>
      <c r="N52" s="346">
        <v>13392</v>
      </c>
      <c r="O52" s="346">
        <v>2775</v>
      </c>
      <c r="P52" s="128"/>
      <c r="Q52" s="55" t="s">
        <v>118</v>
      </c>
      <c r="R52" s="55"/>
      <c r="S52" s="218"/>
      <c r="T52" s="508"/>
      <c r="U52" s="510"/>
      <c r="V52" s="510"/>
      <c r="W52" s="510"/>
      <c r="X52" s="510"/>
      <c r="Y52" s="510"/>
      <c r="Z52" s="512"/>
      <c r="AA52" s="29"/>
    </row>
    <row r="53" spans="1:27" ht="18" customHeight="1">
      <c r="A53" s="399" t="s">
        <v>124</v>
      </c>
      <c r="B53" s="399"/>
      <c r="C53" s="419"/>
      <c r="D53" s="347">
        <f t="shared" si="2"/>
        <v>355</v>
      </c>
      <c r="E53" s="349">
        <v>182</v>
      </c>
      <c r="F53" s="349">
        <v>145</v>
      </c>
      <c r="G53" s="349">
        <v>18</v>
      </c>
      <c r="H53" s="346">
        <v>7</v>
      </c>
      <c r="I53" s="346">
        <v>3</v>
      </c>
      <c r="J53" s="348">
        <f t="shared" si="3"/>
        <v>9409</v>
      </c>
      <c r="K53" s="349">
        <v>397</v>
      </c>
      <c r="L53" s="349">
        <v>1627</v>
      </c>
      <c r="M53" s="349">
        <v>1025</v>
      </c>
      <c r="N53" s="346">
        <v>1396</v>
      </c>
      <c r="O53" s="346">
        <v>4964</v>
      </c>
      <c r="P53" s="128"/>
      <c r="Q53" s="20" t="s">
        <v>82</v>
      </c>
      <c r="R53" s="20"/>
      <c r="S53" s="21" t="s">
        <v>6</v>
      </c>
      <c r="T53" s="361">
        <f>SUM(T55,T57,T59,T61,T63,T65,T67,T69)</f>
        <v>445</v>
      </c>
      <c r="U53" s="25">
        <f aca="true" t="shared" si="7" ref="T53:Y54">SUM(U55,U57,U59,U61,U63,U65,U67,U69)</f>
        <v>20771</v>
      </c>
      <c r="V53" s="25">
        <f t="shared" si="7"/>
        <v>8937</v>
      </c>
      <c r="W53" s="25">
        <f t="shared" si="7"/>
        <v>4792</v>
      </c>
      <c r="X53" s="25">
        <f t="shared" si="7"/>
        <v>3192</v>
      </c>
      <c r="Y53" s="25">
        <f t="shared" si="7"/>
        <v>38137</v>
      </c>
      <c r="Z53" s="3"/>
      <c r="AA53" s="220"/>
    </row>
    <row r="54" spans="1:27" ht="18" customHeight="1">
      <c r="A54" s="399" t="s">
        <v>126</v>
      </c>
      <c r="B54" s="399"/>
      <c r="C54" s="419"/>
      <c r="D54" s="347">
        <f t="shared" si="2"/>
        <v>414</v>
      </c>
      <c r="E54" s="349">
        <v>332</v>
      </c>
      <c r="F54" s="349">
        <v>53</v>
      </c>
      <c r="G54" s="349">
        <v>14</v>
      </c>
      <c r="H54" s="346">
        <v>15</v>
      </c>
      <c r="I54" s="352" t="s">
        <v>587</v>
      </c>
      <c r="J54" s="348">
        <f t="shared" si="3"/>
        <v>5376</v>
      </c>
      <c r="K54" s="349">
        <v>492</v>
      </c>
      <c r="L54" s="349">
        <v>573</v>
      </c>
      <c r="M54" s="349">
        <v>644</v>
      </c>
      <c r="N54" s="346">
        <v>3667</v>
      </c>
      <c r="O54" s="352" t="s">
        <v>587</v>
      </c>
      <c r="Q54" s="314"/>
      <c r="R54" s="9"/>
      <c r="S54" s="12" t="s">
        <v>7</v>
      </c>
      <c r="T54" s="27">
        <f t="shared" si="7"/>
        <v>13060</v>
      </c>
      <c r="U54" s="27">
        <f t="shared" si="7"/>
        <v>3339991</v>
      </c>
      <c r="V54" s="7">
        <v>1463489</v>
      </c>
      <c r="W54" s="27">
        <f t="shared" si="7"/>
        <v>687197</v>
      </c>
      <c r="X54" s="27">
        <v>513781</v>
      </c>
      <c r="Y54" s="7">
        <f aca="true" t="shared" si="8" ref="Y54:Y59">SUM(T54:X54)</f>
        <v>6017518</v>
      </c>
      <c r="Z54" s="28">
        <v>94.13</v>
      </c>
      <c r="AA54" s="220"/>
    </row>
    <row r="55" spans="1:27" ht="18" customHeight="1">
      <c r="A55" s="399" t="s">
        <v>127</v>
      </c>
      <c r="B55" s="399"/>
      <c r="C55" s="419"/>
      <c r="D55" s="347">
        <f t="shared" si="2"/>
        <v>4056</v>
      </c>
      <c r="E55" s="349">
        <v>2744</v>
      </c>
      <c r="F55" s="349">
        <v>1062</v>
      </c>
      <c r="G55" s="349">
        <v>181</v>
      </c>
      <c r="H55" s="349">
        <v>65</v>
      </c>
      <c r="I55" s="349">
        <v>4</v>
      </c>
      <c r="J55" s="348">
        <f t="shared" si="3"/>
        <v>40530</v>
      </c>
      <c r="K55" s="349">
        <v>4719</v>
      </c>
      <c r="L55" s="349">
        <v>11062</v>
      </c>
      <c r="M55" s="349">
        <v>9379</v>
      </c>
      <c r="N55" s="349">
        <v>12086</v>
      </c>
      <c r="O55" s="349">
        <v>3284</v>
      </c>
      <c r="P55" s="164"/>
      <c r="Q55" s="123" t="s">
        <v>122</v>
      </c>
      <c r="R55" s="123"/>
      <c r="S55" s="78" t="s">
        <v>6</v>
      </c>
      <c r="T55" s="219" t="s">
        <v>140</v>
      </c>
      <c r="U55" s="53">
        <v>11867</v>
      </c>
      <c r="V55" s="53">
        <v>4580</v>
      </c>
      <c r="W55" s="53">
        <v>2375</v>
      </c>
      <c r="X55" s="53">
        <v>1429</v>
      </c>
      <c r="Y55" s="253">
        <f t="shared" si="8"/>
        <v>20251</v>
      </c>
      <c r="Z55" s="327"/>
      <c r="AA55" s="220"/>
    </row>
    <row r="56" spans="1:27" ht="18" customHeight="1">
      <c r="A56" s="399" t="s">
        <v>128</v>
      </c>
      <c r="B56" s="399"/>
      <c r="C56" s="419"/>
      <c r="D56" s="347">
        <f t="shared" si="2"/>
        <v>170</v>
      </c>
      <c r="E56" s="349">
        <v>74</v>
      </c>
      <c r="F56" s="349">
        <v>57</v>
      </c>
      <c r="G56" s="349">
        <v>22</v>
      </c>
      <c r="H56" s="349">
        <v>16</v>
      </c>
      <c r="I56" s="352">
        <v>1</v>
      </c>
      <c r="J56" s="348">
        <f t="shared" si="3"/>
        <v>5343</v>
      </c>
      <c r="K56" s="349">
        <v>104</v>
      </c>
      <c r="L56" s="349">
        <v>727</v>
      </c>
      <c r="M56" s="349">
        <v>1085</v>
      </c>
      <c r="N56" s="349">
        <v>2902</v>
      </c>
      <c r="O56" s="352">
        <v>525</v>
      </c>
      <c r="P56" s="164"/>
      <c r="Q56" s="335"/>
      <c r="R56" s="328"/>
      <c r="S56" s="293" t="s">
        <v>7</v>
      </c>
      <c r="T56" s="329" t="s">
        <v>140</v>
      </c>
      <c r="U56" s="330">
        <v>972928</v>
      </c>
      <c r="V56" s="296">
        <v>369988</v>
      </c>
      <c r="W56" s="296">
        <v>162484</v>
      </c>
      <c r="X56" s="296">
        <v>134746</v>
      </c>
      <c r="Y56" s="253">
        <f t="shared" si="8"/>
        <v>1640146</v>
      </c>
      <c r="Z56" s="327">
        <v>87.16</v>
      </c>
      <c r="AA56" s="220"/>
    </row>
    <row r="57" spans="1:27" ht="18" customHeight="1">
      <c r="A57" s="484" t="s">
        <v>129</v>
      </c>
      <c r="B57" s="484"/>
      <c r="C57" s="423"/>
      <c r="D57" s="347">
        <f t="shared" si="2"/>
        <v>9</v>
      </c>
      <c r="E57" s="355">
        <v>8</v>
      </c>
      <c r="F57" s="355">
        <v>1</v>
      </c>
      <c r="G57" s="352" t="s">
        <v>587</v>
      </c>
      <c r="H57" s="356" t="s">
        <v>587</v>
      </c>
      <c r="I57" s="356" t="s">
        <v>587</v>
      </c>
      <c r="J57" s="357">
        <f t="shared" si="3"/>
        <v>26</v>
      </c>
      <c r="K57" s="358">
        <v>12</v>
      </c>
      <c r="L57" s="358">
        <v>14</v>
      </c>
      <c r="M57" s="356" t="s">
        <v>587</v>
      </c>
      <c r="N57" s="356" t="s">
        <v>587</v>
      </c>
      <c r="O57" s="356" t="s">
        <v>587</v>
      </c>
      <c r="P57" s="198"/>
      <c r="Q57" s="331" t="s">
        <v>125</v>
      </c>
      <c r="R57" s="331"/>
      <c r="S57" s="293" t="s">
        <v>6</v>
      </c>
      <c r="T57" s="329" t="s">
        <v>140</v>
      </c>
      <c r="U57" s="330">
        <v>1762</v>
      </c>
      <c r="V57" s="296">
        <v>967</v>
      </c>
      <c r="W57" s="332">
        <v>492</v>
      </c>
      <c r="X57" s="296">
        <v>467</v>
      </c>
      <c r="Y57" s="253">
        <f t="shared" si="8"/>
        <v>3688</v>
      </c>
      <c r="Z57" s="327"/>
      <c r="AA57" s="220"/>
    </row>
    <row r="58" spans="1:27" ht="18" customHeight="1">
      <c r="A58" s="222" t="s">
        <v>130</v>
      </c>
      <c r="B58" s="211"/>
      <c r="C58" s="211"/>
      <c r="D58" s="211"/>
      <c r="E58" s="211"/>
      <c r="F58" s="211"/>
      <c r="G58" s="211"/>
      <c r="H58" s="55"/>
      <c r="I58" s="55"/>
      <c r="J58" s="129"/>
      <c r="K58" s="129"/>
      <c r="L58" s="129"/>
      <c r="M58" s="129"/>
      <c r="N58" s="129"/>
      <c r="O58" s="129"/>
      <c r="P58" s="198"/>
      <c r="Q58" s="335"/>
      <c r="R58" s="328"/>
      <c r="S58" s="293" t="s">
        <v>7</v>
      </c>
      <c r="T58" s="329" t="s">
        <v>140</v>
      </c>
      <c r="U58" s="333">
        <v>279968</v>
      </c>
      <c r="V58" s="332">
        <v>141274</v>
      </c>
      <c r="W58" s="332">
        <v>71240</v>
      </c>
      <c r="X58" s="332">
        <v>79334</v>
      </c>
      <c r="Y58" s="253">
        <f t="shared" si="8"/>
        <v>571816</v>
      </c>
      <c r="Z58" s="327">
        <v>89.47</v>
      </c>
      <c r="AA58" s="220"/>
    </row>
    <row r="59" spans="2:27" ht="18" customHeight="1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Q59" s="331" t="s">
        <v>91</v>
      </c>
      <c r="R59" s="331"/>
      <c r="S59" s="293" t="s">
        <v>6</v>
      </c>
      <c r="T59" s="329" t="s">
        <v>559</v>
      </c>
      <c r="U59" s="334">
        <v>83</v>
      </c>
      <c r="V59" s="334">
        <v>54</v>
      </c>
      <c r="W59" s="334">
        <v>21</v>
      </c>
      <c r="X59" s="334">
        <v>12</v>
      </c>
      <c r="Y59" s="253">
        <f t="shared" si="8"/>
        <v>170</v>
      </c>
      <c r="Z59" s="327"/>
      <c r="AA59" s="221"/>
    </row>
    <row r="60" spans="17:27" ht="18" customHeight="1">
      <c r="Q60" s="335"/>
      <c r="R60" s="335"/>
      <c r="S60" s="293" t="s">
        <v>7</v>
      </c>
      <c r="T60" s="329" t="s">
        <v>559</v>
      </c>
      <c r="U60" s="330">
        <v>159859</v>
      </c>
      <c r="V60" s="330">
        <v>74224</v>
      </c>
      <c r="W60" s="330">
        <v>35020</v>
      </c>
      <c r="X60" s="330">
        <v>18758</v>
      </c>
      <c r="Y60" s="362">
        <v>287860</v>
      </c>
      <c r="Z60" s="327">
        <v>119.68</v>
      </c>
      <c r="AA60" s="221"/>
    </row>
    <row r="61" spans="1:27" ht="18" customHeight="1">
      <c r="A61" s="391" t="s">
        <v>383</v>
      </c>
      <c r="B61" s="390"/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0"/>
      <c r="N61" s="390"/>
      <c r="O61" s="128"/>
      <c r="Q61" s="331" t="s">
        <v>94</v>
      </c>
      <c r="R61" s="331"/>
      <c r="S61" s="293" t="s">
        <v>6</v>
      </c>
      <c r="T61" s="329" t="s">
        <v>560</v>
      </c>
      <c r="U61" s="330">
        <v>1</v>
      </c>
      <c r="V61" s="336">
        <v>1</v>
      </c>
      <c r="W61" s="336" t="s">
        <v>560</v>
      </c>
      <c r="X61" s="336" t="s">
        <v>560</v>
      </c>
      <c r="Y61" s="253">
        <f>SUM(T61:X61)</f>
        <v>2</v>
      </c>
      <c r="Z61" s="327"/>
      <c r="AA61" s="30"/>
    </row>
    <row r="62" spans="1:27" ht="18" customHeight="1">
      <c r="A62" s="386" t="s">
        <v>479</v>
      </c>
      <c r="B62" s="392"/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128"/>
      <c r="Q62" s="335"/>
      <c r="R62" s="335"/>
      <c r="S62" s="293" t="s">
        <v>7</v>
      </c>
      <c r="T62" s="329" t="s">
        <v>560</v>
      </c>
      <c r="U62" s="337">
        <v>548</v>
      </c>
      <c r="V62" s="336">
        <v>1205</v>
      </c>
      <c r="W62" s="336" t="s">
        <v>560</v>
      </c>
      <c r="X62" s="336" t="s">
        <v>560</v>
      </c>
      <c r="Y62" s="253">
        <f>SUM(T62:X62)</f>
        <v>1753</v>
      </c>
      <c r="Z62" s="327">
        <v>3.15</v>
      </c>
      <c r="AA62" s="221"/>
    </row>
    <row r="63" spans="1:27" ht="18" customHeight="1" thickBot="1">
      <c r="A63" s="55"/>
      <c r="B63" s="147"/>
      <c r="C63" s="147"/>
      <c r="D63" s="147"/>
      <c r="E63" s="147"/>
      <c r="F63" s="147"/>
      <c r="G63" s="147"/>
      <c r="I63" s="147"/>
      <c r="K63" s="161"/>
      <c r="N63" s="161" t="s">
        <v>131</v>
      </c>
      <c r="Q63" s="331" t="s">
        <v>96</v>
      </c>
      <c r="R63" s="331"/>
      <c r="S63" s="293" t="s">
        <v>6</v>
      </c>
      <c r="T63" s="329" t="s">
        <v>561</v>
      </c>
      <c r="U63" s="337">
        <v>11</v>
      </c>
      <c r="V63" s="337">
        <v>10</v>
      </c>
      <c r="W63" s="337">
        <v>1</v>
      </c>
      <c r="X63" s="336">
        <v>2</v>
      </c>
      <c r="Y63" s="253">
        <f>SUM(T63:X63)</f>
        <v>24</v>
      </c>
      <c r="Z63" s="327"/>
      <c r="AA63" s="221"/>
    </row>
    <row r="64" spans="1:27" ht="18" customHeight="1">
      <c r="A64" s="428" t="s">
        <v>384</v>
      </c>
      <c r="B64" s="430"/>
      <c r="C64" s="480" t="s">
        <v>132</v>
      </c>
      <c r="D64" s="480" t="s">
        <v>133</v>
      </c>
      <c r="E64" s="480" t="s">
        <v>134</v>
      </c>
      <c r="F64" s="483" t="s">
        <v>135</v>
      </c>
      <c r="G64" s="394"/>
      <c r="H64" s="394"/>
      <c r="I64" s="394"/>
      <c r="J64" s="394"/>
      <c r="K64" s="394"/>
      <c r="L64" s="394"/>
      <c r="M64" s="473" t="s">
        <v>385</v>
      </c>
      <c r="N64" s="474"/>
      <c r="O64" s="164"/>
      <c r="Q64" s="335"/>
      <c r="R64" s="335"/>
      <c r="S64" s="293" t="s">
        <v>7</v>
      </c>
      <c r="T64" s="329" t="s">
        <v>561</v>
      </c>
      <c r="U64" s="337">
        <v>7898</v>
      </c>
      <c r="V64" s="337">
        <v>6636</v>
      </c>
      <c r="W64" s="337">
        <v>512</v>
      </c>
      <c r="X64" s="336">
        <v>1169</v>
      </c>
      <c r="Y64" s="363">
        <v>16214</v>
      </c>
      <c r="Z64" s="327">
        <v>76</v>
      </c>
      <c r="AA64" s="221"/>
    </row>
    <row r="65" spans="1:27" ht="18" customHeight="1">
      <c r="A65" s="470"/>
      <c r="B65" s="466"/>
      <c r="C65" s="481"/>
      <c r="D65" s="481"/>
      <c r="E65" s="481"/>
      <c r="F65" s="477" t="s">
        <v>386</v>
      </c>
      <c r="G65" s="478"/>
      <c r="H65" s="479"/>
      <c r="I65" s="467" t="s">
        <v>478</v>
      </c>
      <c r="J65" s="468"/>
      <c r="K65" s="467" t="s">
        <v>136</v>
      </c>
      <c r="L65" s="468"/>
      <c r="M65" s="460"/>
      <c r="N65" s="475"/>
      <c r="O65" s="164"/>
      <c r="Q65" s="335" t="s">
        <v>97</v>
      </c>
      <c r="R65" s="331"/>
      <c r="S65" s="293" t="s">
        <v>6</v>
      </c>
      <c r="T65" s="329" t="s">
        <v>562</v>
      </c>
      <c r="U65" s="337">
        <v>212</v>
      </c>
      <c r="V65" s="337">
        <v>108</v>
      </c>
      <c r="W65" s="337">
        <v>51</v>
      </c>
      <c r="X65" s="337">
        <v>29</v>
      </c>
      <c r="Y65" s="253">
        <f>SUM(T65:X65)</f>
        <v>400</v>
      </c>
      <c r="Z65" s="327"/>
      <c r="AA65" s="221"/>
    </row>
    <row r="66" spans="1:27" ht="18" customHeight="1">
      <c r="A66" s="471"/>
      <c r="B66" s="472"/>
      <c r="C66" s="481"/>
      <c r="D66" s="481"/>
      <c r="E66" s="481"/>
      <c r="F66" s="265" t="s">
        <v>137</v>
      </c>
      <c r="G66" s="482" t="s">
        <v>554</v>
      </c>
      <c r="H66" s="479"/>
      <c r="I66" s="461"/>
      <c r="J66" s="469"/>
      <c r="K66" s="461"/>
      <c r="L66" s="469"/>
      <c r="M66" s="461"/>
      <c r="N66" s="476"/>
      <c r="O66" s="198"/>
      <c r="Q66" s="335"/>
      <c r="R66" s="335"/>
      <c r="S66" s="293" t="s">
        <v>7</v>
      </c>
      <c r="T66" s="329" t="s">
        <v>562</v>
      </c>
      <c r="U66" s="337">
        <v>30405</v>
      </c>
      <c r="V66" s="337">
        <v>15291</v>
      </c>
      <c r="W66" s="337">
        <v>6635</v>
      </c>
      <c r="X66" s="337">
        <v>2534</v>
      </c>
      <c r="Y66" s="253">
        <f>SUM(T66:X66)</f>
        <v>54865</v>
      </c>
      <c r="Z66" s="327">
        <v>87.72</v>
      </c>
      <c r="AA66" s="221"/>
    </row>
    <row r="67" spans="1:27" ht="15" customHeight="1">
      <c r="A67" s="197"/>
      <c r="B67" s="173"/>
      <c r="C67" s="224"/>
      <c r="D67" s="224"/>
      <c r="E67" s="224"/>
      <c r="F67" s="224"/>
      <c r="G67" s="31"/>
      <c r="H67" s="224"/>
      <c r="I67" s="224"/>
      <c r="J67" s="224"/>
      <c r="K67" s="224"/>
      <c r="L67" s="224"/>
      <c r="M67" s="224"/>
      <c r="N67" s="224"/>
      <c r="O67" s="198"/>
      <c r="Q67" s="331" t="s">
        <v>100</v>
      </c>
      <c r="R67" s="331"/>
      <c r="S67" s="293" t="s">
        <v>6</v>
      </c>
      <c r="T67" s="329" t="s">
        <v>563</v>
      </c>
      <c r="U67" s="337">
        <v>6835</v>
      </c>
      <c r="V67" s="337">
        <v>3217</v>
      </c>
      <c r="W67" s="337">
        <v>1852</v>
      </c>
      <c r="X67" s="337">
        <v>1253</v>
      </c>
      <c r="Y67" s="253">
        <f>SUM(T67:X67)</f>
        <v>13157</v>
      </c>
      <c r="Z67" s="327"/>
      <c r="AA67" s="221"/>
    </row>
    <row r="68" spans="1:27" ht="15" customHeight="1">
      <c r="A68" s="386" t="s">
        <v>448</v>
      </c>
      <c r="B68" s="466"/>
      <c r="C68" s="54">
        <v>19065484</v>
      </c>
      <c r="D68" s="54">
        <v>26306</v>
      </c>
      <c r="E68" s="54">
        <v>26190</v>
      </c>
      <c r="F68" s="54">
        <v>10206</v>
      </c>
      <c r="G68" s="32"/>
      <c r="H68" s="54">
        <v>18247278</v>
      </c>
      <c r="I68" s="33"/>
      <c r="J68" s="54">
        <v>489706</v>
      </c>
      <c r="K68" s="33"/>
      <c r="L68" s="54">
        <v>1119656</v>
      </c>
      <c r="M68" s="32"/>
      <c r="N68" s="54">
        <v>1464398</v>
      </c>
      <c r="P68" s="66"/>
      <c r="Q68" s="335"/>
      <c r="R68" s="335"/>
      <c r="S68" s="293" t="s">
        <v>7</v>
      </c>
      <c r="T68" s="329" t="s">
        <v>563</v>
      </c>
      <c r="U68" s="337">
        <v>1888385</v>
      </c>
      <c r="V68" s="337">
        <v>854872</v>
      </c>
      <c r="W68" s="337">
        <v>411306</v>
      </c>
      <c r="X68" s="337">
        <v>277241</v>
      </c>
      <c r="Y68" s="363">
        <v>3431803</v>
      </c>
      <c r="Z68" s="327">
        <v>98.66</v>
      </c>
      <c r="AA68" s="221"/>
    </row>
    <row r="69" spans="1:26" ht="15" customHeight="1">
      <c r="A69" s="52"/>
      <c r="B69" s="207"/>
      <c r="C69" s="52"/>
      <c r="D69" s="52"/>
      <c r="E69" s="52"/>
      <c r="F69" s="52"/>
      <c r="H69" s="52"/>
      <c r="J69" s="52"/>
      <c r="L69" s="52"/>
      <c r="N69" s="52"/>
      <c r="P69" s="129"/>
      <c r="Q69" s="343" t="s">
        <v>565</v>
      </c>
      <c r="R69" s="335"/>
      <c r="S69" s="293" t="s">
        <v>6</v>
      </c>
      <c r="T69" s="332">
        <v>445</v>
      </c>
      <c r="U69" s="336" t="s">
        <v>564</v>
      </c>
      <c r="V69" s="336" t="s">
        <v>564</v>
      </c>
      <c r="W69" s="336" t="s">
        <v>564</v>
      </c>
      <c r="X69" s="336" t="s">
        <v>564</v>
      </c>
      <c r="Y69" s="253">
        <f>SUM(T69:X69)</f>
        <v>445</v>
      </c>
      <c r="Z69" s="327"/>
    </row>
    <row r="70" spans="1:26" ht="15" customHeight="1">
      <c r="A70" s="464">
        <v>14</v>
      </c>
      <c r="B70" s="465"/>
      <c r="C70" s="54">
        <v>19226843</v>
      </c>
      <c r="D70" s="54">
        <v>24569</v>
      </c>
      <c r="E70" s="54">
        <v>24328</v>
      </c>
      <c r="F70" s="54">
        <v>9493</v>
      </c>
      <c r="G70" s="81"/>
      <c r="H70" s="54">
        <v>16966013</v>
      </c>
      <c r="I70" s="81"/>
      <c r="J70" s="54">
        <v>493671</v>
      </c>
      <c r="K70" s="81"/>
      <c r="L70" s="54">
        <v>995498</v>
      </c>
      <c r="M70" s="81"/>
      <c r="N70" s="54">
        <v>1087542</v>
      </c>
      <c r="P70" s="52"/>
      <c r="Q70" s="342"/>
      <c r="R70" s="338"/>
      <c r="S70" s="295" t="s">
        <v>7</v>
      </c>
      <c r="T70" s="339">
        <v>13060</v>
      </c>
      <c r="U70" s="340" t="s">
        <v>564</v>
      </c>
      <c r="V70" s="340" t="s">
        <v>564</v>
      </c>
      <c r="W70" s="340" t="s">
        <v>564</v>
      </c>
      <c r="X70" s="340" t="s">
        <v>564</v>
      </c>
      <c r="Y70" s="364">
        <f>SUM(T70:X70)</f>
        <v>13060</v>
      </c>
      <c r="Z70" s="327">
        <v>100.11</v>
      </c>
    </row>
    <row r="71" spans="1:26" ht="15" customHeight="1">
      <c r="A71" s="52"/>
      <c r="B71" s="207"/>
      <c r="C71" s="52"/>
      <c r="D71" s="52"/>
      <c r="E71" s="52"/>
      <c r="F71" s="52"/>
      <c r="H71" s="52"/>
      <c r="J71" s="52"/>
      <c r="L71" s="52"/>
      <c r="N71" s="52"/>
      <c r="P71" s="52"/>
      <c r="Q71" s="292" t="s">
        <v>138</v>
      </c>
      <c r="R71" s="292"/>
      <c r="S71" s="292"/>
      <c r="T71" s="292"/>
      <c r="U71" s="292"/>
      <c r="V71" s="292"/>
      <c r="W71" s="294"/>
      <c r="X71" s="294"/>
      <c r="Y71" s="294"/>
      <c r="Z71" s="341"/>
    </row>
    <row r="72" spans="1:22" ht="15" customHeight="1">
      <c r="A72" s="464">
        <v>15</v>
      </c>
      <c r="B72" s="465"/>
      <c r="C72" s="219">
        <v>19957674</v>
      </c>
      <c r="D72" s="54">
        <v>23278</v>
      </c>
      <c r="E72" s="54">
        <v>21476</v>
      </c>
      <c r="F72" s="54">
        <v>7565</v>
      </c>
      <c r="G72" s="34"/>
      <c r="H72" s="54">
        <v>12905706</v>
      </c>
      <c r="I72" s="34"/>
      <c r="J72" s="54">
        <v>380159</v>
      </c>
      <c r="K72" s="34"/>
      <c r="L72" s="54">
        <v>866333</v>
      </c>
      <c r="M72" s="34"/>
      <c r="N72" s="54">
        <v>167345</v>
      </c>
      <c r="P72" s="52"/>
      <c r="Q72" s="52" t="s">
        <v>387</v>
      </c>
      <c r="R72" s="52"/>
      <c r="S72" s="52"/>
      <c r="T72" s="52"/>
      <c r="U72" s="52"/>
      <c r="V72" s="52"/>
    </row>
    <row r="73" spans="1:16" ht="15" customHeight="1">
      <c r="A73" s="52"/>
      <c r="B73" s="122"/>
      <c r="C73" s="52"/>
      <c r="D73" s="52"/>
      <c r="E73" s="52"/>
      <c r="F73" s="52"/>
      <c r="H73" s="52"/>
      <c r="J73" s="52"/>
      <c r="L73" s="52"/>
      <c r="N73" s="52"/>
      <c r="P73" s="52"/>
    </row>
    <row r="74" spans="1:16" ht="15" customHeight="1">
      <c r="A74" s="464">
        <v>16</v>
      </c>
      <c r="B74" s="466"/>
      <c r="C74" s="219">
        <v>20065178</v>
      </c>
      <c r="D74" s="54">
        <v>21057</v>
      </c>
      <c r="E74" s="54">
        <v>20555</v>
      </c>
      <c r="F74" s="54">
        <v>10350</v>
      </c>
      <c r="G74" s="34"/>
      <c r="H74" s="54">
        <v>9981697</v>
      </c>
      <c r="I74" s="34"/>
      <c r="J74" s="54">
        <v>243814</v>
      </c>
      <c r="K74" s="34"/>
      <c r="L74" s="54">
        <v>773619</v>
      </c>
      <c r="M74" s="34"/>
      <c r="N74" s="54">
        <v>91674</v>
      </c>
      <c r="P74" s="52"/>
    </row>
    <row r="75" spans="1:14" ht="15" customHeight="1">
      <c r="A75" s="52"/>
      <c r="B75" s="122"/>
      <c r="C75" s="68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</row>
    <row r="76" spans="1:14" ht="21" customHeight="1">
      <c r="A76" s="462">
        <v>17</v>
      </c>
      <c r="B76" s="463"/>
      <c r="C76" s="286">
        <v>23047174</v>
      </c>
      <c r="D76" s="287">
        <v>20466</v>
      </c>
      <c r="E76" s="287">
        <v>20108</v>
      </c>
      <c r="F76" s="287">
        <v>9851</v>
      </c>
      <c r="G76" s="35"/>
      <c r="H76" s="287">
        <v>9416881</v>
      </c>
      <c r="I76" s="35"/>
      <c r="J76" s="287">
        <v>244928</v>
      </c>
      <c r="K76" s="35"/>
      <c r="L76" s="287">
        <v>702533</v>
      </c>
      <c r="M76" s="35"/>
      <c r="N76" s="287">
        <v>576003</v>
      </c>
    </row>
    <row r="77" spans="1:15" ht="21" customHeight="1">
      <c r="A77" s="211" t="s">
        <v>139</v>
      </c>
      <c r="B77" s="197"/>
      <c r="C77" s="55"/>
      <c r="D77" s="223"/>
      <c r="E77" s="223"/>
      <c r="F77" s="36"/>
      <c r="G77" s="34"/>
      <c r="H77" s="66"/>
      <c r="I77" s="34"/>
      <c r="J77" s="66"/>
      <c r="K77" s="34"/>
      <c r="O77" s="66"/>
    </row>
    <row r="78" spans="1:15" ht="21" customHeight="1">
      <c r="A78" s="136" t="s">
        <v>130</v>
      </c>
      <c r="B78" s="52"/>
      <c r="C78" s="136"/>
      <c r="D78" s="55"/>
      <c r="E78" s="55"/>
      <c r="F78" s="55"/>
      <c r="H78" s="55"/>
      <c r="I78" s="129"/>
      <c r="J78" s="129"/>
      <c r="K78" s="129"/>
      <c r="L78" s="66"/>
      <c r="M78" s="34"/>
      <c r="N78" s="66"/>
      <c r="O78" s="129"/>
    </row>
    <row r="79" spans="1:15" ht="21" customHeight="1">
      <c r="A79" s="52"/>
      <c r="B79" s="52"/>
      <c r="C79" s="52"/>
      <c r="D79" s="52"/>
      <c r="E79" s="52"/>
      <c r="F79" s="52"/>
      <c r="H79" s="52"/>
      <c r="I79" s="52"/>
      <c r="J79" s="52"/>
      <c r="K79" s="52"/>
      <c r="L79" s="129"/>
      <c r="M79" s="129"/>
      <c r="N79" s="129"/>
      <c r="O79" s="52"/>
    </row>
    <row r="80" spans="1:15" ht="21" customHeight="1">
      <c r="A80" s="52"/>
      <c r="B80" s="52"/>
      <c r="C80" s="52"/>
      <c r="D80" s="52"/>
      <c r="F80" s="52"/>
      <c r="H80" s="52"/>
      <c r="I80" s="52"/>
      <c r="J80" s="52"/>
      <c r="K80" s="52"/>
      <c r="L80" s="52"/>
      <c r="M80" s="52"/>
      <c r="N80" s="52"/>
      <c r="O80" s="52"/>
    </row>
    <row r="81" spans="1:15" ht="14.25">
      <c r="A81" s="52"/>
      <c r="B81" s="52"/>
      <c r="C81" s="52"/>
      <c r="D81" s="52"/>
      <c r="E81" s="52"/>
      <c r="F81" s="52"/>
      <c r="H81" s="52"/>
      <c r="I81" s="52"/>
      <c r="J81" s="52"/>
      <c r="K81" s="52"/>
      <c r="L81" s="52"/>
      <c r="M81" s="52"/>
      <c r="N81" s="52"/>
      <c r="O81" s="52"/>
    </row>
    <row r="82" spans="1:15" ht="14.25">
      <c r="A82" s="52"/>
      <c r="B82" s="52"/>
      <c r="C82" s="52"/>
      <c r="D82" s="52"/>
      <c r="E82" s="37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1:15" ht="14.2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12:14" ht="14.25">
      <c r="L84" s="52"/>
      <c r="M84" s="52"/>
      <c r="N84" s="52"/>
    </row>
  </sheetData>
  <sheetProtection/>
  <mergeCells count="103">
    <mergeCell ref="R5:S8"/>
    <mergeCell ref="Q49:Z49"/>
    <mergeCell ref="T51:T52"/>
    <mergeCell ref="U51:U52"/>
    <mergeCell ref="V51:V52"/>
    <mergeCell ref="X51:X52"/>
    <mergeCell ref="W51:W52"/>
    <mergeCell ref="Y51:Y52"/>
    <mergeCell ref="Z51:Z52"/>
    <mergeCell ref="U5:U8"/>
    <mergeCell ref="A46:C46"/>
    <mergeCell ref="A49:C49"/>
    <mergeCell ref="A2:O2"/>
    <mergeCell ref="Q2:AA2"/>
    <mergeCell ref="A3:O3"/>
    <mergeCell ref="Q3:AA3"/>
    <mergeCell ref="A5:C7"/>
    <mergeCell ref="D5:I5"/>
    <mergeCell ref="A8:C8"/>
    <mergeCell ref="AA5:AA8"/>
    <mergeCell ref="Z7:Z8"/>
    <mergeCell ref="X5:X8"/>
    <mergeCell ref="Y5:Z6"/>
    <mergeCell ref="A17:C17"/>
    <mergeCell ref="J5:O5"/>
    <mergeCell ref="Q5:Q8"/>
    <mergeCell ref="V5:V8"/>
    <mergeCell ref="W5:W8"/>
    <mergeCell ref="T5:T8"/>
    <mergeCell ref="AJ5:AJ7"/>
    <mergeCell ref="D6:D7"/>
    <mergeCell ref="E6:E7"/>
    <mergeCell ref="I6:I7"/>
    <mergeCell ref="J6:J7"/>
    <mergeCell ref="K6:K7"/>
    <mergeCell ref="O6:O7"/>
    <mergeCell ref="AG6:AH6"/>
    <mergeCell ref="AI6:AI7"/>
    <mergeCell ref="Y7:Y8"/>
    <mergeCell ref="B23:C23"/>
    <mergeCell ref="B24:C24"/>
    <mergeCell ref="B25:C25"/>
    <mergeCell ref="A9:C9"/>
    <mergeCell ref="A10:C10"/>
    <mergeCell ref="A11:C11"/>
    <mergeCell ref="A12:C12"/>
    <mergeCell ref="A14:C14"/>
    <mergeCell ref="A15:C15"/>
    <mergeCell ref="A16:C16"/>
    <mergeCell ref="A18:C18"/>
    <mergeCell ref="Q20:Z20"/>
    <mergeCell ref="B21:C21"/>
    <mergeCell ref="B22:C22"/>
    <mergeCell ref="A19:C19"/>
    <mergeCell ref="Q21:Z21"/>
    <mergeCell ref="B26:C26"/>
    <mergeCell ref="B27:C27"/>
    <mergeCell ref="B28:C28"/>
    <mergeCell ref="B29:C29"/>
    <mergeCell ref="B34:C34"/>
    <mergeCell ref="B30:C30"/>
    <mergeCell ref="B35:C35"/>
    <mergeCell ref="B31:C31"/>
    <mergeCell ref="B32:C32"/>
    <mergeCell ref="B33:C33"/>
    <mergeCell ref="B40:C40"/>
    <mergeCell ref="A44:C44"/>
    <mergeCell ref="A45:C45"/>
    <mergeCell ref="B41:C41"/>
    <mergeCell ref="B42:C42"/>
    <mergeCell ref="B43:C43"/>
    <mergeCell ref="B36:C36"/>
    <mergeCell ref="B37:C37"/>
    <mergeCell ref="B38:C38"/>
    <mergeCell ref="B39:C39"/>
    <mergeCell ref="Q48:Z48"/>
    <mergeCell ref="A47:C47"/>
    <mergeCell ref="A48:C48"/>
    <mergeCell ref="A50:C50"/>
    <mergeCell ref="A56:C56"/>
    <mergeCell ref="A57:C57"/>
    <mergeCell ref="A54:C54"/>
    <mergeCell ref="B51:C51"/>
    <mergeCell ref="A55:C55"/>
    <mergeCell ref="A52:C52"/>
    <mergeCell ref="A53:C53"/>
    <mergeCell ref="C64:C66"/>
    <mergeCell ref="D64:D66"/>
    <mergeCell ref="E64:E66"/>
    <mergeCell ref="G66:H66"/>
    <mergeCell ref="A62:N62"/>
    <mergeCell ref="F64:L64"/>
    <mergeCell ref="I65:J66"/>
    <mergeCell ref="A76:B76"/>
    <mergeCell ref="A72:B72"/>
    <mergeCell ref="A74:B74"/>
    <mergeCell ref="A61:N61"/>
    <mergeCell ref="A68:B68"/>
    <mergeCell ref="A70:B70"/>
    <mergeCell ref="K65:L66"/>
    <mergeCell ref="A64:B66"/>
    <mergeCell ref="M64:N66"/>
    <mergeCell ref="F65:H65"/>
  </mergeCells>
  <printOptions/>
  <pageMargins left="1.968503937007874" right="0" top="0.984251968503937" bottom="0.984251968503937" header="0.5118110236220472" footer="0.5118110236220472"/>
  <pageSetup horizontalDpi="300" verticalDpi="300" orientation="landscape" paperSize="8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3"/>
  <sheetViews>
    <sheetView zoomScale="75" zoomScaleNormal="75" zoomScalePageLayoutView="0" workbookViewId="0" topLeftCell="L29">
      <selection activeCell="L60" sqref="L60"/>
    </sheetView>
  </sheetViews>
  <sheetFormatPr defaultColWidth="10.59765625" defaultRowHeight="15"/>
  <cols>
    <col min="1" max="1" width="2.59765625" style="47" customWidth="1"/>
    <col min="2" max="2" width="11.59765625" style="47" customWidth="1"/>
    <col min="3" max="3" width="10.59765625" style="47" customWidth="1"/>
    <col min="4" max="5" width="9.59765625" style="47" customWidth="1"/>
    <col min="6" max="6" width="8.09765625" style="47" customWidth="1"/>
    <col min="7" max="7" width="2.09765625" style="47" customWidth="1"/>
    <col min="8" max="10" width="9.59765625" style="47" customWidth="1"/>
    <col min="11" max="11" width="13.3984375" style="47" customWidth="1"/>
    <col min="12" max="13" width="14.3984375" style="47" customWidth="1"/>
    <col min="14" max="14" width="13.19921875" style="47" customWidth="1"/>
    <col min="15" max="15" width="10.59765625" style="47" customWidth="1"/>
    <col min="16" max="16" width="2.59765625" style="47" customWidth="1"/>
    <col min="17" max="17" width="11.59765625" style="47" customWidth="1"/>
    <col min="18" max="18" width="9.59765625" style="47" customWidth="1"/>
    <col min="19" max="34" width="7.59765625" style="47" customWidth="1"/>
    <col min="35" max="16384" width="10.59765625" style="47" customWidth="1"/>
  </cols>
  <sheetData>
    <row r="1" spans="1:34" s="126" customFormat="1" ht="19.5" customHeight="1">
      <c r="A1" s="1" t="s">
        <v>280</v>
      </c>
      <c r="AH1" s="8" t="s">
        <v>281</v>
      </c>
    </row>
    <row r="2" spans="1:34" ht="19.5" customHeight="1">
      <c r="A2" s="391" t="s">
        <v>141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128"/>
      <c r="P2" s="391" t="s">
        <v>142</v>
      </c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</row>
    <row r="3" spans="1:34" ht="19.5" customHeight="1">
      <c r="A3" s="386" t="s">
        <v>538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128"/>
      <c r="P3" s="392" t="s">
        <v>566</v>
      </c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</row>
    <row r="4" spans="14:34" ht="18" customHeight="1" thickBot="1">
      <c r="N4" s="75" t="s">
        <v>143</v>
      </c>
      <c r="O4" s="75"/>
      <c r="P4" s="75"/>
      <c r="Q4" s="75"/>
      <c r="R4" s="75"/>
      <c r="AG4" s="539" t="s">
        <v>420</v>
      </c>
      <c r="AH4" s="539"/>
    </row>
    <row r="5" spans="1:34" ht="16.5" customHeight="1">
      <c r="A5" s="503" t="s">
        <v>574</v>
      </c>
      <c r="B5" s="501"/>
      <c r="C5" s="511" t="s">
        <v>575</v>
      </c>
      <c r="D5" s="429"/>
      <c r="E5" s="430"/>
      <c r="F5" s="519" t="s">
        <v>144</v>
      </c>
      <c r="G5" s="520"/>
      <c r="H5" s="499" t="s">
        <v>363</v>
      </c>
      <c r="I5" s="473" t="s">
        <v>364</v>
      </c>
      <c r="J5" s="474"/>
      <c r="K5" s="517" t="s">
        <v>145</v>
      </c>
      <c r="L5" s="429"/>
      <c r="M5" s="429"/>
      <c r="N5" s="429"/>
      <c r="O5" s="164"/>
      <c r="P5" s="503" t="s">
        <v>539</v>
      </c>
      <c r="Q5" s="501"/>
      <c r="R5" s="501" t="s">
        <v>567</v>
      </c>
      <c r="S5" s="541" t="s">
        <v>146</v>
      </c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5"/>
      <c r="AE5" s="534" t="s">
        <v>498</v>
      </c>
      <c r="AF5" s="537" t="s">
        <v>147</v>
      </c>
      <c r="AG5" s="537"/>
      <c r="AH5" s="538"/>
    </row>
    <row r="6" spans="1:34" ht="16.5" customHeight="1">
      <c r="A6" s="475"/>
      <c r="B6" s="504"/>
      <c r="C6" s="518"/>
      <c r="D6" s="471"/>
      <c r="E6" s="472"/>
      <c r="F6" s="521"/>
      <c r="G6" s="522"/>
      <c r="H6" s="500"/>
      <c r="I6" s="461"/>
      <c r="J6" s="476"/>
      <c r="K6" s="518"/>
      <c r="L6" s="471"/>
      <c r="M6" s="471"/>
      <c r="N6" s="471"/>
      <c r="O6" s="164"/>
      <c r="P6" s="475"/>
      <c r="Q6" s="504"/>
      <c r="R6" s="504"/>
      <c r="S6" s="529" t="s">
        <v>568</v>
      </c>
      <c r="T6" s="529" t="s">
        <v>569</v>
      </c>
      <c r="U6" s="529" t="s">
        <v>570</v>
      </c>
      <c r="V6" s="525" t="s">
        <v>573</v>
      </c>
      <c r="W6" s="530" t="s">
        <v>492</v>
      </c>
      <c r="X6" s="529" t="s">
        <v>571</v>
      </c>
      <c r="Y6" s="525" t="s">
        <v>572</v>
      </c>
      <c r="Z6" s="525" t="s">
        <v>493</v>
      </c>
      <c r="AA6" s="525" t="s">
        <v>494</v>
      </c>
      <c r="AB6" s="525" t="s">
        <v>495</v>
      </c>
      <c r="AC6" s="525" t="s">
        <v>496</v>
      </c>
      <c r="AD6" s="525" t="s">
        <v>497</v>
      </c>
      <c r="AE6" s="535"/>
      <c r="AF6" s="527" t="s">
        <v>148</v>
      </c>
      <c r="AG6" s="527" t="s">
        <v>149</v>
      </c>
      <c r="AH6" s="526" t="s">
        <v>150</v>
      </c>
    </row>
    <row r="7" spans="1:34" ht="16.5" customHeight="1">
      <c r="A7" s="475"/>
      <c r="B7" s="504"/>
      <c r="C7" s="496" t="s">
        <v>151</v>
      </c>
      <c r="D7" s="496" t="s">
        <v>152</v>
      </c>
      <c r="E7" s="496" t="s">
        <v>153</v>
      </c>
      <c r="F7" s="521"/>
      <c r="G7" s="522"/>
      <c r="H7" s="500"/>
      <c r="I7" s="468" t="s">
        <v>154</v>
      </c>
      <c r="J7" s="528" t="s">
        <v>155</v>
      </c>
      <c r="K7" s="533" t="s">
        <v>151</v>
      </c>
      <c r="L7" s="540" t="s">
        <v>156</v>
      </c>
      <c r="M7" s="533" t="s">
        <v>155</v>
      </c>
      <c r="N7" s="528" t="s">
        <v>576</v>
      </c>
      <c r="O7" s="164"/>
      <c r="P7" s="475"/>
      <c r="Q7" s="504"/>
      <c r="R7" s="504"/>
      <c r="S7" s="529"/>
      <c r="T7" s="529"/>
      <c r="U7" s="529"/>
      <c r="V7" s="525"/>
      <c r="W7" s="531"/>
      <c r="X7" s="529"/>
      <c r="Y7" s="525"/>
      <c r="Z7" s="525"/>
      <c r="AA7" s="525"/>
      <c r="AB7" s="525"/>
      <c r="AC7" s="525"/>
      <c r="AD7" s="525"/>
      <c r="AE7" s="535"/>
      <c r="AF7" s="527"/>
      <c r="AG7" s="527"/>
      <c r="AH7" s="526"/>
    </row>
    <row r="8" spans="1:34" ht="16.5" customHeight="1">
      <c r="A8" s="476"/>
      <c r="B8" s="469"/>
      <c r="C8" s="497"/>
      <c r="D8" s="497"/>
      <c r="E8" s="510"/>
      <c r="F8" s="523"/>
      <c r="G8" s="524"/>
      <c r="H8" s="495"/>
      <c r="I8" s="469"/>
      <c r="J8" s="518"/>
      <c r="K8" s="497"/>
      <c r="L8" s="495"/>
      <c r="M8" s="497"/>
      <c r="N8" s="518"/>
      <c r="O8" s="164"/>
      <c r="P8" s="476"/>
      <c r="Q8" s="469"/>
      <c r="R8" s="469"/>
      <c r="S8" s="529"/>
      <c r="T8" s="529"/>
      <c r="U8" s="529"/>
      <c r="V8" s="525"/>
      <c r="W8" s="532"/>
      <c r="X8" s="529"/>
      <c r="Y8" s="525"/>
      <c r="Z8" s="525"/>
      <c r="AA8" s="525"/>
      <c r="AB8" s="525"/>
      <c r="AC8" s="525"/>
      <c r="AD8" s="525"/>
      <c r="AE8" s="536"/>
      <c r="AF8" s="527"/>
      <c r="AG8" s="527"/>
      <c r="AH8" s="526"/>
    </row>
    <row r="9" spans="1:34" ht="16.5" customHeight="1">
      <c r="A9" s="386" t="s">
        <v>483</v>
      </c>
      <c r="B9" s="465"/>
      <c r="C9" s="352">
        <f>SUM(D9:E9)</f>
        <v>240698</v>
      </c>
      <c r="D9" s="352">
        <v>97939</v>
      </c>
      <c r="E9" s="352">
        <v>142759</v>
      </c>
      <c r="F9" s="352">
        <v>3753</v>
      </c>
      <c r="G9" s="352"/>
      <c r="H9" s="352">
        <v>40727</v>
      </c>
      <c r="I9" s="352">
        <v>276588</v>
      </c>
      <c r="J9" s="352">
        <v>115449</v>
      </c>
      <c r="K9" s="352">
        <f>SUM(L9:N9)</f>
        <v>63397763</v>
      </c>
      <c r="L9" s="352">
        <v>27100618</v>
      </c>
      <c r="M9" s="352">
        <v>35824403</v>
      </c>
      <c r="N9" s="352">
        <v>472742</v>
      </c>
      <c r="O9" s="38"/>
      <c r="P9" s="386" t="s">
        <v>456</v>
      </c>
      <c r="Q9" s="465"/>
      <c r="R9" s="40">
        <v>3041</v>
      </c>
      <c r="S9" s="40">
        <v>161</v>
      </c>
      <c r="T9" s="40">
        <v>43</v>
      </c>
      <c r="U9" s="40">
        <v>435</v>
      </c>
      <c r="V9" s="41">
        <v>235</v>
      </c>
      <c r="W9" s="40">
        <v>1117</v>
      </c>
      <c r="X9" s="40">
        <v>179</v>
      </c>
      <c r="Y9" s="40">
        <v>73</v>
      </c>
      <c r="Z9" s="40">
        <v>61</v>
      </c>
      <c r="AA9" s="40">
        <v>84</v>
      </c>
      <c r="AB9" s="40">
        <v>106</v>
      </c>
      <c r="AC9" s="40">
        <v>11</v>
      </c>
      <c r="AD9" s="40">
        <v>112</v>
      </c>
      <c r="AE9" s="40">
        <v>281</v>
      </c>
      <c r="AF9" s="40">
        <v>54</v>
      </c>
      <c r="AG9" s="40">
        <v>36</v>
      </c>
      <c r="AH9" s="40">
        <v>53</v>
      </c>
    </row>
    <row r="10" spans="1:34" ht="16.5" customHeight="1">
      <c r="A10" s="491">
        <v>17</v>
      </c>
      <c r="B10" s="492"/>
      <c r="C10" s="288">
        <f>SUM(C12:C22,C24,C27,C30,C40,C44,C51,C57)</f>
        <v>246137</v>
      </c>
      <c r="D10" s="288">
        <f>SUM(D12:D22,D24,D27,D30,D40,D44,D51,D57)</f>
        <v>100487</v>
      </c>
      <c r="E10" s="288">
        <f>SUM(E12:E22,E24,E27,E30,E40,E44,E51,E57)</f>
        <v>145650</v>
      </c>
      <c r="F10" s="288">
        <v>3753</v>
      </c>
      <c r="G10" s="288"/>
      <c r="H10" s="288">
        <f>SUM(H12:H22,H24,H27,H30,H40,H44,H51,H57)</f>
        <v>42532</v>
      </c>
      <c r="I10" s="288">
        <f>SUM(I12:I22,I24,I27,I30,I40,I44,I51,I57)</f>
        <v>286788</v>
      </c>
      <c r="J10" s="288">
        <f>SUM(J12:J22,J24,J27,J30,J40,J44,J51,J57)</f>
        <v>121385</v>
      </c>
      <c r="K10" s="288">
        <f>SUM(K12:K22,K24,K27,K30,K40,K44,K51,K57)</f>
        <v>72357835</v>
      </c>
      <c r="L10" s="288">
        <f>SUM(L12:L22,L24,L27,L30,L40,L44,L51,L57)</f>
        <v>35591214</v>
      </c>
      <c r="M10" s="288">
        <v>35072484</v>
      </c>
      <c r="N10" s="288">
        <v>1694138</v>
      </c>
      <c r="P10" s="491">
        <v>17</v>
      </c>
      <c r="Q10" s="492"/>
      <c r="R10" s="368">
        <f aca="true" t="shared" si="0" ref="R10:AH10">SUM(R12:R21,R26,R29,R32,R36,R41,R44)</f>
        <v>3201</v>
      </c>
      <c r="S10" s="368">
        <f t="shared" si="0"/>
        <v>178</v>
      </c>
      <c r="T10" s="368">
        <f t="shared" si="0"/>
        <v>43</v>
      </c>
      <c r="U10" s="368">
        <f t="shared" si="0"/>
        <v>438</v>
      </c>
      <c r="V10" s="368">
        <f t="shared" si="0"/>
        <v>248</v>
      </c>
      <c r="W10" s="368">
        <f t="shared" si="0"/>
        <v>1147</v>
      </c>
      <c r="X10" s="368">
        <f t="shared" si="0"/>
        <v>213</v>
      </c>
      <c r="Y10" s="368">
        <f t="shared" si="0"/>
        <v>81</v>
      </c>
      <c r="Z10" s="368">
        <f t="shared" si="0"/>
        <v>73</v>
      </c>
      <c r="AA10" s="368">
        <f t="shared" si="0"/>
        <v>80</v>
      </c>
      <c r="AB10" s="368">
        <f t="shared" si="0"/>
        <v>131</v>
      </c>
      <c r="AC10" s="368">
        <f t="shared" si="0"/>
        <v>13</v>
      </c>
      <c r="AD10" s="368">
        <f t="shared" si="0"/>
        <v>113</v>
      </c>
      <c r="AE10" s="368">
        <f t="shared" si="0"/>
        <v>292</v>
      </c>
      <c r="AF10" s="368">
        <f t="shared" si="0"/>
        <v>62</v>
      </c>
      <c r="AG10" s="368">
        <f t="shared" si="0"/>
        <v>38</v>
      </c>
      <c r="AH10" s="368">
        <f t="shared" si="0"/>
        <v>51</v>
      </c>
    </row>
    <row r="11" spans="1:34" ht="16.5" customHeight="1">
      <c r="A11" s="281"/>
      <c r="B11" s="282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P11" s="16"/>
      <c r="Q11" s="17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</row>
    <row r="12" spans="1:34" ht="16.5" customHeight="1">
      <c r="A12" s="513" t="s">
        <v>157</v>
      </c>
      <c r="B12" s="515"/>
      <c r="C12" s="42">
        <f>SUM(D12:E12)</f>
        <v>82600</v>
      </c>
      <c r="D12" s="43">
        <v>33723</v>
      </c>
      <c r="E12" s="43">
        <v>48877</v>
      </c>
      <c r="F12" s="43">
        <v>3930</v>
      </c>
      <c r="G12" s="43"/>
      <c r="H12" s="43">
        <v>15926</v>
      </c>
      <c r="I12" s="43">
        <v>108013</v>
      </c>
      <c r="J12" s="43">
        <v>39222</v>
      </c>
      <c r="K12" s="42">
        <f>SUM(L12:N12)</f>
        <v>22514001</v>
      </c>
      <c r="L12" s="42">
        <v>10559960</v>
      </c>
      <c r="M12" s="42">
        <v>11411637</v>
      </c>
      <c r="N12" s="42">
        <v>542404</v>
      </c>
      <c r="O12" s="38"/>
      <c r="P12" s="513" t="s">
        <v>157</v>
      </c>
      <c r="Q12" s="515"/>
      <c r="R12" s="369">
        <f aca="true" t="shared" si="1" ref="R12:R21">SUM(S12:AH12)</f>
        <v>1263</v>
      </c>
      <c r="S12" s="44">
        <v>80</v>
      </c>
      <c r="T12" s="44">
        <v>12</v>
      </c>
      <c r="U12" s="44">
        <v>170</v>
      </c>
      <c r="V12" s="44">
        <v>91</v>
      </c>
      <c r="W12" s="44">
        <v>492</v>
      </c>
      <c r="X12" s="44">
        <v>86</v>
      </c>
      <c r="Y12" s="44">
        <v>29</v>
      </c>
      <c r="Z12" s="44">
        <v>20</v>
      </c>
      <c r="AA12" s="44">
        <v>28</v>
      </c>
      <c r="AB12" s="44">
        <v>27</v>
      </c>
      <c r="AC12" s="44">
        <v>5</v>
      </c>
      <c r="AD12" s="44">
        <v>57</v>
      </c>
      <c r="AE12" s="44">
        <v>118</v>
      </c>
      <c r="AF12" s="44">
        <v>16</v>
      </c>
      <c r="AG12" s="44">
        <v>10</v>
      </c>
      <c r="AH12" s="44">
        <v>22</v>
      </c>
    </row>
    <row r="13" spans="1:34" ht="16.5" customHeight="1">
      <c r="A13" s="513" t="s">
        <v>158</v>
      </c>
      <c r="B13" s="514"/>
      <c r="C13" s="42">
        <f aca="true" t="shared" si="2" ref="C13:C18">SUM(D13:E13)</f>
        <v>16110</v>
      </c>
      <c r="D13" s="42">
        <v>6393</v>
      </c>
      <c r="E13" s="42">
        <v>9717</v>
      </c>
      <c r="F13" s="42">
        <v>3700</v>
      </c>
      <c r="G13" s="42" t="s">
        <v>588</v>
      </c>
      <c r="H13" s="42">
        <v>2606</v>
      </c>
      <c r="I13" s="42">
        <v>16943</v>
      </c>
      <c r="J13" s="42">
        <v>8943</v>
      </c>
      <c r="K13" s="42">
        <f aca="true" t="shared" si="3" ref="K13:K18">SUM(L13:N13)</f>
        <v>4386018</v>
      </c>
      <c r="L13" s="42">
        <v>1662130</v>
      </c>
      <c r="M13" s="42">
        <v>2594343</v>
      </c>
      <c r="N13" s="42">
        <v>129545</v>
      </c>
      <c r="O13" s="38"/>
      <c r="P13" s="513" t="s">
        <v>158</v>
      </c>
      <c r="Q13" s="514"/>
      <c r="R13" s="369">
        <f t="shared" si="1"/>
        <v>208</v>
      </c>
      <c r="S13" s="44">
        <v>10</v>
      </c>
      <c r="T13" s="44">
        <v>3</v>
      </c>
      <c r="U13" s="44">
        <v>25</v>
      </c>
      <c r="V13" s="44">
        <v>16</v>
      </c>
      <c r="W13" s="44">
        <v>75</v>
      </c>
      <c r="X13" s="44">
        <v>11</v>
      </c>
      <c r="Y13" s="44">
        <v>7</v>
      </c>
      <c r="Z13" s="44">
        <v>5</v>
      </c>
      <c r="AA13" s="44">
        <v>9</v>
      </c>
      <c r="AB13" s="45">
        <v>9</v>
      </c>
      <c r="AC13" s="45" t="s">
        <v>587</v>
      </c>
      <c r="AD13" s="44">
        <v>7</v>
      </c>
      <c r="AE13" s="44">
        <v>17</v>
      </c>
      <c r="AF13" s="44">
        <v>5</v>
      </c>
      <c r="AG13" s="44">
        <v>3</v>
      </c>
      <c r="AH13" s="44">
        <v>6</v>
      </c>
    </row>
    <row r="14" spans="1:34" ht="16.5" customHeight="1">
      <c r="A14" s="513" t="s">
        <v>159</v>
      </c>
      <c r="B14" s="514"/>
      <c r="C14" s="42">
        <f t="shared" si="2"/>
        <v>22490</v>
      </c>
      <c r="D14" s="43">
        <v>9341</v>
      </c>
      <c r="E14" s="43">
        <v>13149</v>
      </c>
      <c r="F14" s="43">
        <v>4100</v>
      </c>
      <c r="G14" s="43"/>
      <c r="H14" s="43">
        <v>3929</v>
      </c>
      <c r="I14" s="43">
        <v>27834</v>
      </c>
      <c r="J14" s="43">
        <v>11416</v>
      </c>
      <c r="K14" s="42">
        <f t="shared" si="3"/>
        <v>6382317</v>
      </c>
      <c r="L14" s="42">
        <v>3051383</v>
      </c>
      <c r="M14" s="42">
        <v>3185054</v>
      </c>
      <c r="N14" s="42">
        <v>145880</v>
      </c>
      <c r="O14" s="38"/>
      <c r="P14" s="513" t="s">
        <v>159</v>
      </c>
      <c r="Q14" s="514"/>
      <c r="R14" s="369">
        <f t="shared" si="1"/>
        <v>267</v>
      </c>
      <c r="S14" s="44">
        <v>12</v>
      </c>
      <c r="T14" s="44">
        <v>5</v>
      </c>
      <c r="U14" s="44">
        <v>35</v>
      </c>
      <c r="V14" s="44">
        <v>19</v>
      </c>
      <c r="W14" s="44">
        <v>96</v>
      </c>
      <c r="X14" s="44">
        <v>21</v>
      </c>
      <c r="Y14" s="44">
        <v>9</v>
      </c>
      <c r="Z14" s="44">
        <v>8</v>
      </c>
      <c r="AA14" s="44">
        <v>7</v>
      </c>
      <c r="AB14" s="44">
        <v>8</v>
      </c>
      <c r="AC14" s="45">
        <v>1</v>
      </c>
      <c r="AD14" s="44">
        <v>6</v>
      </c>
      <c r="AE14" s="44">
        <v>24</v>
      </c>
      <c r="AF14" s="44">
        <v>7</v>
      </c>
      <c r="AG14" s="44">
        <v>4</v>
      </c>
      <c r="AH14" s="44">
        <v>5</v>
      </c>
    </row>
    <row r="15" spans="1:34" ht="16.5" customHeight="1">
      <c r="A15" s="513" t="s">
        <v>160</v>
      </c>
      <c r="B15" s="514"/>
      <c r="C15" s="42">
        <f t="shared" si="2"/>
        <v>11799</v>
      </c>
      <c r="D15" s="43">
        <v>4762</v>
      </c>
      <c r="E15" s="43">
        <v>7037</v>
      </c>
      <c r="F15" s="43">
        <v>2975</v>
      </c>
      <c r="G15" s="43" t="s">
        <v>588</v>
      </c>
      <c r="H15" s="43">
        <v>1783</v>
      </c>
      <c r="I15" s="43">
        <v>10511</v>
      </c>
      <c r="J15" s="43">
        <v>5601</v>
      </c>
      <c r="K15" s="42">
        <f t="shared" si="3"/>
        <v>2590277</v>
      </c>
      <c r="L15" s="42">
        <v>949817</v>
      </c>
      <c r="M15" s="42">
        <v>1547981</v>
      </c>
      <c r="N15" s="42">
        <v>92479</v>
      </c>
      <c r="O15" s="38"/>
      <c r="P15" s="513" t="s">
        <v>160</v>
      </c>
      <c r="Q15" s="514"/>
      <c r="R15" s="369">
        <f t="shared" si="1"/>
        <v>91</v>
      </c>
      <c r="S15" s="44">
        <v>7</v>
      </c>
      <c r="T15" s="44">
        <v>3</v>
      </c>
      <c r="U15" s="44">
        <v>13</v>
      </c>
      <c r="V15" s="44">
        <v>5</v>
      </c>
      <c r="W15" s="44">
        <v>33</v>
      </c>
      <c r="X15" s="44">
        <v>6</v>
      </c>
      <c r="Y15" s="44">
        <v>1</v>
      </c>
      <c r="Z15" s="44">
        <v>4</v>
      </c>
      <c r="AA15" s="44">
        <v>1</v>
      </c>
      <c r="AB15" s="45">
        <v>3</v>
      </c>
      <c r="AC15" s="45" t="s">
        <v>587</v>
      </c>
      <c r="AD15" s="45">
        <v>1</v>
      </c>
      <c r="AE15" s="44">
        <v>9</v>
      </c>
      <c r="AF15" s="44">
        <v>4</v>
      </c>
      <c r="AG15" s="44">
        <v>1</v>
      </c>
      <c r="AH15" s="45" t="s">
        <v>587</v>
      </c>
    </row>
    <row r="16" spans="1:34" ht="16.5" customHeight="1">
      <c r="A16" s="513" t="s">
        <v>161</v>
      </c>
      <c r="B16" s="514"/>
      <c r="C16" s="42">
        <f t="shared" si="2"/>
        <v>6934</v>
      </c>
      <c r="D16" s="43">
        <v>2764</v>
      </c>
      <c r="E16" s="43">
        <v>4170</v>
      </c>
      <c r="F16" s="43">
        <v>3800</v>
      </c>
      <c r="G16" s="43"/>
      <c r="H16" s="43">
        <v>1285</v>
      </c>
      <c r="I16" s="43">
        <v>10514</v>
      </c>
      <c r="J16" s="43">
        <v>3655</v>
      </c>
      <c r="K16" s="42">
        <f t="shared" si="3"/>
        <v>2104623</v>
      </c>
      <c r="L16" s="42">
        <v>968977</v>
      </c>
      <c r="M16" s="42">
        <v>1064722</v>
      </c>
      <c r="N16" s="42">
        <v>70924</v>
      </c>
      <c r="O16" s="38"/>
      <c r="P16" s="513" t="s">
        <v>161</v>
      </c>
      <c r="Q16" s="514"/>
      <c r="R16" s="369">
        <f t="shared" si="1"/>
        <v>44</v>
      </c>
      <c r="S16" s="44">
        <v>2</v>
      </c>
      <c r="T16" s="44">
        <v>2</v>
      </c>
      <c r="U16" s="44">
        <v>4</v>
      </c>
      <c r="V16" s="44">
        <v>4</v>
      </c>
      <c r="W16" s="44">
        <v>12</v>
      </c>
      <c r="X16" s="44">
        <v>4</v>
      </c>
      <c r="Y16" s="44">
        <v>1</v>
      </c>
      <c r="Z16" s="44">
        <v>1</v>
      </c>
      <c r="AA16" s="45">
        <v>1</v>
      </c>
      <c r="AB16" s="45">
        <v>3</v>
      </c>
      <c r="AC16" s="45" t="s">
        <v>587</v>
      </c>
      <c r="AD16" s="44">
        <v>3</v>
      </c>
      <c r="AE16" s="44">
        <v>4</v>
      </c>
      <c r="AF16" s="45">
        <v>1</v>
      </c>
      <c r="AG16" s="44">
        <v>1</v>
      </c>
      <c r="AH16" s="44">
        <v>1</v>
      </c>
    </row>
    <row r="17" spans="1:34" ht="16.5" customHeight="1">
      <c r="A17" s="513" t="s">
        <v>162</v>
      </c>
      <c r="B17" s="514"/>
      <c r="C17" s="42">
        <f t="shared" si="2"/>
        <v>18063</v>
      </c>
      <c r="D17" s="43">
        <v>7181</v>
      </c>
      <c r="E17" s="43">
        <v>10882</v>
      </c>
      <c r="F17" s="43">
        <v>3750</v>
      </c>
      <c r="G17" s="43" t="s">
        <v>588</v>
      </c>
      <c r="H17" s="43">
        <v>3001</v>
      </c>
      <c r="I17" s="43">
        <v>19808</v>
      </c>
      <c r="J17" s="43">
        <v>7426</v>
      </c>
      <c r="K17" s="42">
        <f t="shared" si="3"/>
        <v>4486399</v>
      </c>
      <c r="L17" s="42">
        <v>1899435</v>
      </c>
      <c r="M17" s="42">
        <v>2463993</v>
      </c>
      <c r="N17" s="42">
        <v>122971</v>
      </c>
      <c r="O17" s="38"/>
      <c r="P17" s="513" t="s">
        <v>162</v>
      </c>
      <c r="Q17" s="514"/>
      <c r="R17" s="369">
        <f t="shared" si="1"/>
        <v>208</v>
      </c>
      <c r="S17" s="44">
        <v>12</v>
      </c>
      <c r="T17" s="44">
        <v>3</v>
      </c>
      <c r="U17" s="44">
        <v>26</v>
      </c>
      <c r="V17" s="44">
        <v>15</v>
      </c>
      <c r="W17" s="44">
        <v>71</v>
      </c>
      <c r="X17" s="44">
        <v>14</v>
      </c>
      <c r="Y17" s="44">
        <v>7</v>
      </c>
      <c r="Z17" s="44">
        <v>5</v>
      </c>
      <c r="AA17" s="44">
        <v>6</v>
      </c>
      <c r="AB17" s="44">
        <v>12</v>
      </c>
      <c r="AC17" s="45">
        <v>2</v>
      </c>
      <c r="AD17" s="44">
        <v>6</v>
      </c>
      <c r="AE17" s="44">
        <v>18</v>
      </c>
      <c r="AF17" s="44">
        <v>4</v>
      </c>
      <c r="AG17" s="44">
        <v>5</v>
      </c>
      <c r="AH17" s="44">
        <v>2</v>
      </c>
    </row>
    <row r="18" spans="1:34" ht="16.5" customHeight="1">
      <c r="A18" s="513" t="s">
        <v>163</v>
      </c>
      <c r="B18" s="514"/>
      <c r="C18" s="42">
        <f t="shared" si="2"/>
        <v>6679</v>
      </c>
      <c r="D18" s="43">
        <v>2727</v>
      </c>
      <c r="E18" s="43">
        <v>3952</v>
      </c>
      <c r="F18" s="43">
        <v>3100</v>
      </c>
      <c r="G18" s="43"/>
      <c r="H18" s="43">
        <v>1012</v>
      </c>
      <c r="I18" s="43">
        <v>6752</v>
      </c>
      <c r="J18" s="43">
        <v>2962</v>
      </c>
      <c r="K18" s="42">
        <f t="shared" si="3"/>
        <v>8246727</v>
      </c>
      <c r="L18" s="42">
        <v>7369941</v>
      </c>
      <c r="M18" s="42">
        <v>836762</v>
      </c>
      <c r="N18" s="42">
        <v>40024</v>
      </c>
      <c r="O18" s="38"/>
      <c r="P18" s="513" t="s">
        <v>163</v>
      </c>
      <c r="Q18" s="514"/>
      <c r="R18" s="369">
        <f t="shared" si="1"/>
        <v>96</v>
      </c>
      <c r="S18" s="44">
        <v>4</v>
      </c>
      <c r="T18" s="44">
        <v>2</v>
      </c>
      <c r="U18" s="44">
        <v>13</v>
      </c>
      <c r="V18" s="44">
        <v>10</v>
      </c>
      <c r="W18" s="44">
        <v>37</v>
      </c>
      <c r="X18" s="44">
        <v>7</v>
      </c>
      <c r="Y18" s="44">
        <v>3</v>
      </c>
      <c r="Z18" s="44">
        <v>1</v>
      </c>
      <c r="AA18" s="45">
        <v>1</v>
      </c>
      <c r="AB18" s="45">
        <v>5</v>
      </c>
      <c r="AC18" s="44">
        <v>1</v>
      </c>
      <c r="AD18" s="44">
        <v>4</v>
      </c>
      <c r="AE18" s="44">
        <v>6</v>
      </c>
      <c r="AF18" s="44">
        <v>1</v>
      </c>
      <c r="AG18" s="45">
        <v>1</v>
      </c>
      <c r="AH18" s="45" t="s">
        <v>587</v>
      </c>
    </row>
    <row r="19" spans="1:34" ht="16.5" customHeight="1">
      <c r="A19" s="513" t="s">
        <v>164</v>
      </c>
      <c r="B19" s="514"/>
      <c r="C19" s="42" t="s">
        <v>165</v>
      </c>
      <c r="D19" s="43" t="s">
        <v>165</v>
      </c>
      <c r="E19" s="43" t="s">
        <v>165</v>
      </c>
      <c r="F19" s="43">
        <v>4040</v>
      </c>
      <c r="G19" s="43" t="s">
        <v>588</v>
      </c>
      <c r="H19" s="43" t="s">
        <v>589</v>
      </c>
      <c r="I19" s="43" t="s">
        <v>589</v>
      </c>
      <c r="J19" s="43" t="s">
        <v>589</v>
      </c>
      <c r="K19" s="43" t="s">
        <v>589</v>
      </c>
      <c r="L19" s="43" t="s">
        <v>589</v>
      </c>
      <c r="M19" s="43" t="s">
        <v>589</v>
      </c>
      <c r="N19" s="43" t="s">
        <v>589</v>
      </c>
      <c r="O19" s="38"/>
      <c r="P19" s="513" t="s">
        <v>366</v>
      </c>
      <c r="Q19" s="514"/>
      <c r="R19" s="369">
        <f t="shared" si="1"/>
        <v>81</v>
      </c>
      <c r="S19" s="44">
        <v>5</v>
      </c>
      <c r="T19" s="45" t="s">
        <v>587</v>
      </c>
      <c r="U19" s="44">
        <v>10</v>
      </c>
      <c r="V19" s="44">
        <v>6</v>
      </c>
      <c r="W19" s="44">
        <v>25</v>
      </c>
      <c r="X19" s="44">
        <v>6</v>
      </c>
      <c r="Y19" s="44">
        <v>1</v>
      </c>
      <c r="Z19" s="44">
        <v>3</v>
      </c>
      <c r="AA19" s="44">
        <v>2</v>
      </c>
      <c r="AB19" s="44">
        <v>6</v>
      </c>
      <c r="AC19" s="45" t="s">
        <v>587</v>
      </c>
      <c r="AD19" s="44">
        <v>2</v>
      </c>
      <c r="AE19" s="44">
        <v>11</v>
      </c>
      <c r="AF19" s="44">
        <v>2</v>
      </c>
      <c r="AG19" s="45" t="s">
        <v>587</v>
      </c>
      <c r="AH19" s="44">
        <v>2</v>
      </c>
    </row>
    <row r="20" spans="1:34" ht="16.5" customHeight="1">
      <c r="A20" s="513" t="s">
        <v>328</v>
      </c>
      <c r="B20" s="514"/>
      <c r="C20" s="42">
        <f>SUM(D20:E20)</f>
        <v>7401</v>
      </c>
      <c r="D20" s="43">
        <v>3019</v>
      </c>
      <c r="E20" s="43">
        <v>4382</v>
      </c>
      <c r="F20" s="43">
        <v>3300</v>
      </c>
      <c r="G20" s="43"/>
      <c r="H20" s="43">
        <v>1171</v>
      </c>
      <c r="I20" s="43">
        <v>7646</v>
      </c>
      <c r="J20" s="43">
        <v>4255</v>
      </c>
      <c r="K20" s="42">
        <f>SUM(L20:N20)</f>
        <v>2129868</v>
      </c>
      <c r="L20" s="42">
        <v>786990</v>
      </c>
      <c r="M20" s="42">
        <v>1293224</v>
      </c>
      <c r="N20" s="42">
        <v>49654</v>
      </c>
      <c r="O20" s="38"/>
      <c r="P20" s="513" t="s">
        <v>166</v>
      </c>
      <c r="Q20" s="514"/>
      <c r="R20" s="369">
        <f t="shared" si="1"/>
        <v>254</v>
      </c>
      <c r="S20" s="44">
        <v>8</v>
      </c>
      <c r="T20" s="44">
        <v>4</v>
      </c>
      <c r="U20" s="44">
        <v>43</v>
      </c>
      <c r="V20" s="44">
        <v>30</v>
      </c>
      <c r="W20" s="44">
        <v>92</v>
      </c>
      <c r="X20" s="44">
        <v>14</v>
      </c>
      <c r="Y20" s="44">
        <v>4</v>
      </c>
      <c r="Z20" s="44">
        <v>8</v>
      </c>
      <c r="AA20" s="44">
        <v>4</v>
      </c>
      <c r="AB20" s="45">
        <v>9</v>
      </c>
      <c r="AC20" s="44">
        <v>1</v>
      </c>
      <c r="AD20" s="44">
        <v>5</v>
      </c>
      <c r="AE20" s="44">
        <v>21</v>
      </c>
      <c r="AF20" s="45">
        <v>7</v>
      </c>
      <c r="AG20" s="44">
        <v>2</v>
      </c>
      <c r="AH20" s="44">
        <v>2</v>
      </c>
    </row>
    <row r="21" spans="1:34" ht="16.5" customHeight="1">
      <c r="A21" s="513" t="s">
        <v>166</v>
      </c>
      <c r="B21" s="514"/>
      <c r="C21" s="42">
        <f>SUM(D21:E21)</f>
        <v>20072</v>
      </c>
      <c r="D21" s="43">
        <v>8374</v>
      </c>
      <c r="E21" s="43">
        <v>11698</v>
      </c>
      <c r="F21" s="43" t="s">
        <v>589</v>
      </c>
      <c r="G21" s="43"/>
      <c r="H21" s="43">
        <v>3222</v>
      </c>
      <c r="I21" s="43">
        <v>22983</v>
      </c>
      <c r="J21" s="43">
        <v>10083</v>
      </c>
      <c r="K21" s="42">
        <f>SUM(L21:N21)</f>
        <v>5268849</v>
      </c>
      <c r="L21" s="42">
        <v>2424552</v>
      </c>
      <c r="M21" s="42">
        <v>2722602</v>
      </c>
      <c r="N21" s="42">
        <v>121695</v>
      </c>
      <c r="P21" s="513" t="s">
        <v>167</v>
      </c>
      <c r="Q21" s="514"/>
      <c r="R21" s="369">
        <f t="shared" si="1"/>
        <v>136</v>
      </c>
      <c r="S21" s="44">
        <v>7</v>
      </c>
      <c r="T21" s="45" t="s">
        <v>587</v>
      </c>
      <c r="U21" s="44">
        <v>22</v>
      </c>
      <c r="V21" s="44">
        <v>15</v>
      </c>
      <c r="W21" s="44">
        <v>43</v>
      </c>
      <c r="X21" s="44">
        <v>10</v>
      </c>
      <c r="Y21" s="44">
        <v>4</v>
      </c>
      <c r="Z21" s="44">
        <v>2</v>
      </c>
      <c r="AA21" s="44">
        <v>5</v>
      </c>
      <c r="AB21" s="44">
        <v>7</v>
      </c>
      <c r="AC21" s="45" t="s">
        <v>587</v>
      </c>
      <c r="AD21" s="44">
        <v>1</v>
      </c>
      <c r="AE21" s="44">
        <v>13</v>
      </c>
      <c r="AF21" s="44">
        <v>2</v>
      </c>
      <c r="AG21" s="45">
        <v>3</v>
      </c>
      <c r="AH21" s="44">
        <v>2</v>
      </c>
    </row>
    <row r="22" spans="1:34" ht="16.5" customHeight="1">
      <c r="A22" s="513" t="s">
        <v>167</v>
      </c>
      <c r="B22" s="514"/>
      <c r="C22" s="42">
        <f>SUM(D22:E22)</f>
        <v>8812</v>
      </c>
      <c r="D22" s="43">
        <v>3769</v>
      </c>
      <c r="E22" s="43">
        <v>5043</v>
      </c>
      <c r="F22" s="43">
        <v>3600</v>
      </c>
      <c r="G22" s="43"/>
      <c r="H22" s="43">
        <v>1500</v>
      </c>
      <c r="I22" s="43">
        <v>9734</v>
      </c>
      <c r="J22" s="43">
        <v>4816</v>
      </c>
      <c r="K22" s="42">
        <f>SUM(L22:N22)</f>
        <v>2444373</v>
      </c>
      <c r="L22" s="42">
        <v>1070316</v>
      </c>
      <c r="M22" s="42">
        <v>1323050</v>
      </c>
      <c r="N22" s="42">
        <v>51007</v>
      </c>
      <c r="O22" s="38"/>
      <c r="P22" s="52"/>
      <c r="Q22" s="207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</row>
    <row r="23" spans="1:34" ht="16.5" customHeight="1">
      <c r="A23" s="289"/>
      <c r="B23" s="290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0"/>
      <c r="P23" s="513" t="s">
        <v>168</v>
      </c>
      <c r="Q23" s="514"/>
      <c r="R23" s="45" t="s">
        <v>587</v>
      </c>
      <c r="S23" s="45" t="s">
        <v>587</v>
      </c>
      <c r="T23" s="45" t="s">
        <v>587</v>
      </c>
      <c r="U23" s="45" t="s">
        <v>587</v>
      </c>
      <c r="V23" s="45" t="s">
        <v>140</v>
      </c>
      <c r="W23" s="45" t="s">
        <v>587</v>
      </c>
      <c r="X23" s="45" t="s">
        <v>140</v>
      </c>
      <c r="Y23" s="45" t="s">
        <v>140</v>
      </c>
      <c r="Z23" s="45" t="s">
        <v>587</v>
      </c>
      <c r="AA23" s="45" t="s">
        <v>140</v>
      </c>
      <c r="AB23" s="45" t="s">
        <v>589</v>
      </c>
      <c r="AC23" s="45" t="s">
        <v>140</v>
      </c>
      <c r="AD23" s="45" t="s">
        <v>140</v>
      </c>
      <c r="AE23" s="45" t="s">
        <v>140</v>
      </c>
      <c r="AF23" s="45" t="s">
        <v>140</v>
      </c>
      <c r="AG23" s="45" t="s">
        <v>140</v>
      </c>
      <c r="AH23" s="45" t="s">
        <v>591</v>
      </c>
    </row>
    <row r="24" spans="1:34" ht="16.5" customHeight="1">
      <c r="A24" s="513" t="s">
        <v>168</v>
      </c>
      <c r="B24" s="514"/>
      <c r="C24" s="43" t="s">
        <v>589</v>
      </c>
      <c r="D24" s="43" t="s">
        <v>589</v>
      </c>
      <c r="E24" s="43" t="s">
        <v>589</v>
      </c>
      <c r="F24" s="43">
        <f>SUM(F25)</f>
        <v>4400</v>
      </c>
      <c r="G24" s="43"/>
      <c r="H24" s="43" t="s">
        <v>589</v>
      </c>
      <c r="I24" s="43" t="s">
        <v>589</v>
      </c>
      <c r="J24" s="43" t="s">
        <v>589</v>
      </c>
      <c r="K24" s="43" t="s">
        <v>589</v>
      </c>
      <c r="L24" s="43" t="s">
        <v>589</v>
      </c>
      <c r="M24" s="43" t="s">
        <v>589</v>
      </c>
      <c r="N24" s="43" t="s">
        <v>589</v>
      </c>
      <c r="P24" s="52"/>
      <c r="Q24" s="78" t="s">
        <v>169</v>
      </c>
      <c r="R24" s="45" t="s">
        <v>140</v>
      </c>
      <c r="S24" s="45" t="s">
        <v>592</v>
      </c>
      <c r="T24" s="45" t="s">
        <v>140</v>
      </c>
      <c r="U24" s="45" t="s">
        <v>140</v>
      </c>
      <c r="V24" s="45" t="s">
        <v>593</v>
      </c>
      <c r="W24" s="45" t="s">
        <v>593</v>
      </c>
      <c r="X24" s="45" t="s">
        <v>587</v>
      </c>
      <c r="Y24" s="45" t="s">
        <v>587</v>
      </c>
      <c r="Z24" s="45" t="s">
        <v>587</v>
      </c>
      <c r="AA24" s="45" t="s">
        <v>587</v>
      </c>
      <c r="AB24" s="45" t="s">
        <v>140</v>
      </c>
      <c r="AC24" s="45" t="s">
        <v>587</v>
      </c>
      <c r="AD24" s="45" t="s">
        <v>140</v>
      </c>
      <c r="AE24" s="45" t="s">
        <v>140</v>
      </c>
      <c r="AF24" s="45" t="s">
        <v>140</v>
      </c>
      <c r="AG24" s="45" t="s">
        <v>140</v>
      </c>
      <c r="AH24" s="45" t="s">
        <v>140</v>
      </c>
    </row>
    <row r="25" spans="1:34" ht="16.5" customHeight="1">
      <c r="A25" s="52"/>
      <c r="B25" s="78" t="s">
        <v>169</v>
      </c>
      <c r="C25" s="352" t="s">
        <v>140</v>
      </c>
      <c r="D25" s="346" t="s">
        <v>140</v>
      </c>
      <c r="E25" s="346" t="s">
        <v>140</v>
      </c>
      <c r="F25" s="346">
        <v>4400</v>
      </c>
      <c r="G25" s="346" t="s">
        <v>365</v>
      </c>
      <c r="H25" s="346" t="s">
        <v>140</v>
      </c>
      <c r="I25" s="346" t="s">
        <v>140</v>
      </c>
      <c r="J25" s="346" t="s">
        <v>140</v>
      </c>
      <c r="K25" s="346" t="s">
        <v>140</v>
      </c>
      <c r="L25" s="346" t="s">
        <v>140</v>
      </c>
      <c r="M25" s="346" t="s">
        <v>140</v>
      </c>
      <c r="N25" s="346" t="s">
        <v>140</v>
      </c>
      <c r="O25" s="38"/>
      <c r="P25" s="52"/>
      <c r="Q25" s="207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1:34" ht="16.5" customHeight="1">
      <c r="A26" s="52"/>
      <c r="B26" s="207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40"/>
      <c r="P26" s="513" t="s">
        <v>170</v>
      </c>
      <c r="Q26" s="516"/>
      <c r="R26" s="42">
        <f aca="true" t="shared" si="4" ref="R26:Y26">R27</f>
        <v>15</v>
      </c>
      <c r="S26" s="42">
        <f t="shared" si="4"/>
        <v>2</v>
      </c>
      <c r="T26" s="42">
        <f t="shared" si="4"/>
        <v>1</v>
      </c>
      <c r="U26" s="42">
        <f t="shared" si="4"/>
        <v>2</v>
      </c>
      <c r="V26" s="42">
        <f t="shared" si="4"/>
        <v>1</v>
      </c>
      <c r="W26" s="42">
        <f t="shared" si="4"/>
        <v>3</v>
      </c>
      <c r="X26" s="42">
        <f t="shared" si="4"/>
        <v>1</v>
      </c>
      <c r="Y26" s="42">
        <f t="shared" si="4"/>
        <v>1</v>
      </c>
      <c r="Z26" s="42" t="s">
        <v>587</v>
      </c>
      <c r="AA26" s="42">
        <f>AA27</f>
        <v>1</v>
      </c>
      <c r="AB26" s="42" t="s">
        <v>594</v>
      </c>
      <c r="AC26" s="42" t="s">
        <v>587</v>
      </c>
      <c r="AD26" s="42">
        <f>AD27</f>
        <v>1</v>
      </c>
      <c r="AE26" s="42">
        <f>AE27</f>
        <v>1</v>
      </c>
      <c r="AF26" s="42" t="s">
        <v>587</v>
      </c>
      <c r="AG26" s="42" t="s">
        <v>587</v>
      </c>
      <c r="AH26" s="42">
        <f>AH27</f>
        <v>1</v>
      </c>
    </row>
    <row r="27" spans="1:34" ht="16.5" customHeight="1">
      <c r="A27" s="513" t="s">
        <v>170</v>
      </c>
      <c r="B27" s="515"/>
      <c r="C27" s="42">
        <f>SUM(C28)</f>
        <v>1025</v>
      </c>
      <c r="D27" s="42">
        <f>SUM(D28)</f>
        <v>409</v>
      </c>
      <c r="E27" s="42">
        <f>SUM(E28)</f>
        <v>616</v>
      </c>
      <c r="F27" s="42">
        <f>SUM(F28)</f>
        <v>2000</v>
      </c>
      <c r="G27" s="42"/>
      <c r="H27" s="42">
        <f aca="true" t="shared" si="5" ref="H27:N27">SUM(H28)</f>
        <v>172</v>
      </c>
      <c r="I27" s="42">
        <f t="shared" si="5"/>
        <v>1055</v>
      </c>
      <c r="J27" s="42">
        <f t="shared" si="5"/>
        <v>506</v>
      </c>
      <c r="K27" s="42">
        <f t="shared" si="5"/>
        <v>283947</v>
      </c>
      <c r="L27" s="42">
        <f t="shared" si="5"/>
        <v>126334</v>
      </c>
      <c r="M27" s="42">
        <f t="shared" si="5"/>
        <v>152504</v>
      </c>
      <c r="N27" s="42">
        <f t="shared" si="5"/>
        <v>5109</v>
      </c>
      <c r="O27" s="40"/>
      <c r="P27" s="46"/>
      <c r="Q27" s="78" t="s">
        <v>171</v>
      </c>
      <c r="R27" s="348">
        <f>SUM(S27:AH27)</f>
        <v>15</v>
      </c>
      <c r="S27" s="348">
        <v>2</v>
      </c>
      <c r="T27" s="348">
        <v>1</v>
      </c>
      <c r="U27" s="348">
        <v>2</v>
      </c>
      <c r="V27" s="348">
        <v>1</v>
      </c>
      <c r="W27" s="348">
        <v>3</v>
      </c>
      <c r="X27" s="348">
        <v>1</v>
      </c>
      <c r="Y27" s="348">
        <v>1</v>
      </c>
      <c r="Z27" s="353" t="s">
        <v>140</v>
      </c>
      <c r="AA27" s="348">
        <v>1</v>
      </c>
      <c r="AB27" s="353" t="s">
        <v>587</v>
      </c>
      <c r="AC27" s="353" t="s">
        <v>587</v>
      </c>
      <c r="AD27" s="348">
        <v>1</v>
      </c>
      <c r="AE27" s="348">
        <v>1</v>
      </c>
      <c r="AF27" s="353" t="s">
        <v>587</v>
      </c>
      <c r="AG27" s="353" t="s">
        <v>587</v>
      </c>
      <c r="AH27" s="348">
        <v>1</v>
      </c>
    </row>
    <row r="28" spans="1:34" ht="16.5" customHeight="1">
      <c r="A28" s="46"/>
      <c r="B28" s="78" t="s">
        <v>171</v>
      </c>
      <c r="C28" s="352">
        <f>SUM(D28:E28)</f>
        <v>1025</v>
      </c>
      <c r="D28" s="346">
        <v>409</v>
      </c>
      <c r="E28" s="346">
        <v>616</v>
      </c>
      <c r="F28" s="346">
        <v>2000</v>
      </c>
      <c r="G28" s="346"/>
      <c r="H28" s="346">
        <v>172</v>
      </c>
      <c r="I28" s="346">
        <v>1055</v>
      </c>
      <c r="J28" s="346">
        <v>506</v>
      </c>
      <c r="K28" s="352">
        <f>SUM(L28:N28)</f>
        <v>283947</v>
      </c>
      <c r="L28" s="346">
        <v>126334</v>
      </c>
      <c r="M28" s="346">
        <v>152504</v>
      </c>
      <c r="N28" s="346">
        <v>5109</v>
      </c>
      <c r="O28" s="38"/>
      <c r="P28" s="46"/>
      <c r="Q28" s="7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</row>
    <row r="29" spans="1:34" ht="16.5" customHeight="1">
      <c r="A29" s="46"/>
      <c r="B29" s="78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40"/>
      <c r="P29" s="513" t="s">
        <v>172</v>
      </c>
      <c r="Q29" s="516"/>
      <c r="R29" s="42">
        <f>SUM(S29:AH29)</f>
        <v>145</v>
      </c>
      <c r="S29" s="42">
        <f aca="true" t="shared" si="6" ref="S29:AH29">S30</f>
        <v>5</v>
      </c>
      <c r="T29" s="42">
        <f t="shared" si="6"/>
        <v>1</v>
      </c>
      <c r="U29" s="42">
        <f t="shared" si="6"/>
        <v>26</v>
      </c>
      <c r="V29" s="42">
        <f t="shared" si="6"/>
        <v>17</v>
      </c>
      <c r="W29" s="42">
        <f t="shared" si="6"/>
        <v>52</v>
      </c>
      <c r="X29" s="42">
        <f t="shared" si="6"/>
        <v>6</v>
      </c>
      <c r="Y29" s="42">
        <f t="shared" si="6"/>
        <v>4</v>
      </c>
      <c r="Z29" s="42">
        <f t="shared" si="6"/>
        <v>3</v>
      </c>
      <c r="AA29" s="42">
        <f t="shared" si="6"/>
        <v>3</v>
      </c>
      <c r="AB29" s="42">
        <f t="shared" si="6"/>
        <v>6</v>
      </c>
      <c r="AC29" s="42">
        <f t="shared" si="6"/>
        <v>3</v>
      </c>
      <c r="AD29" s="42">
        <f t="shared" si="6"/>
        <v>6</v>
      </c>
      <c r="AE29" s="42">
        <f t="shared" si="6"/>
        <v>9</v>
      </c>
      <c r="AF29" s="42">
        <f t="shared" si="6"/>
        <v>1</v>
      </c>
      <c r="AG29" s="42">
        <f t="shared" si="6"/>
        <v>2</v>
      </c>
      <c r="AH29" s="42">
        <f t="shared" si="6"/>
        <v>1</v>
      </c>
    </row>
    <row r="30" spans="1:34" ht="16.5" customHeight="1">
      <c r="A30" s="513" t="s">
        <v>172</v>
      </c>
      <c r="B30" s="515"/>
      <c r="C30" s="42">
        <f>SUM(C31:C38)</f>
        <v>5740</v>
      </c>
      <c r="D30" s="42">
        <f>SUM(D31:D38)</f>
        <v>2432</v>
      </c>
      <c r="E30" s="42">
        <f>SUM(E31:E38)</f>
        <v>3308</v>
      </c>
      <c r="F30" s="42">
        <f>AVERAGE(F31:F38)</f>
        <v>3582.5</v>
      </c>
      <c r="G30" s="42"/>
      <c r="H30" s="42">
        <f aca="true" t="shared" si="7" ref="H30:N30">SUM(H31:H38)</f>
        <v>833</v>
      </c>
      <c r="I30" s="42">
        <f t="shared" si="7"/>
        <v>5797</v>
      </c>
      <c r="J30" s="42">
        <f t="shared" si="7"/>
        <v>2093</v>
      </c>
      <c r="K30" s="42">
        <f t="shared" si="7"/>
        <v>1311745</v>
      </c>
      <c r="L30" s="42">
        <f t="shared" si="7"/>
        <v>685794</v>
      </c>
      <c r="M30" s="42">
        <f t="shared" si="7"/>
        <v>598355</v>
      </c>
      <c r="N30" s="42">
        <f t="shared" si="7"/>
        <v>27595</v>
      </c>
      <c r="O30" s="40"/>
      <c r="P30" s="52"/>
      <c r="Q30" s="78" t="s">
        <v>173</v>
      </c>
      <c r="R30" s="348">
        <f>SUM(S30:AH30)</f>
        <v>145</v>
      </c>
      <c r="S30" s="354">
        <v>5</v>
      </c>
      <c r="T30" s="354">
        <v>1</v>
      </c>
      <c r="U30" s="354">
        <v>26</v>
      </c>
      <c r="V30" s="354">
        <v>17</v>
      </c>
      <c r="W30" s="354">
        <v>52</v>
      </c>
      <c r="X30" s="354">
        <v>6</v>
      </c>
      <c r="Y30" s="354">
        <v>4</v>
      </c>
      <c r="Z30" s="354">
        <v>3</v>
      </c>
      <c r="AA30" s="354">
        <v>3</v>
      </c>
      <c r="AB30" s="354">
        <v>6</v>
      </c>
      <c r="AC30" s="353">
        <v>3</v>
      </c>
      <c r="AD30" s="354">
        <v>6</v>
      </c>
      <c r="AE30" s="354">
        <v>9</v>
      </c>
      <c r="AF30" s="354">
        <v>1</v>
      </c>
      <c r="AG30" s="354">
        <v>2</v>
      </c>
      <c r="AH30" s="354">
        <v>1</v>
      </c>
    </row>
    <row r="31" spans="1:34" ht="16.5" customHeight="1">
      <c r="A31" s="292"/>
      <c r="B31" s="293" t="s">
        <v>174</v>
      </c>
      <c r="C31" s="352" t="s">
        <v>140</v>
      </c>
      <c r="D31" s="352" t="s">
        <v>140</v>
      </c>
      <c r="E31" s="352" t="s">
        <v>140</v>
      </c>
      <c r="F31" s="346">
        <v>3950</v>
      </c>
      <c r="G31" s="346" t="s">
        <v>365</v>
      </c>
      <c r="H31" s="346" t="s">
        <v>140</v>
      </c>
      <c r="I31" s="346" t="s">
        <v>140</v>
      </c>
      <c r="J31" s="346" t="s">
        <v>140</v>
      </c>
      <c r="K31" s="346" t="s">
        <v>140</v>
      </c>
      <c r="L31" s="346" t="s">
        <v>140</v>
      </c>
      <c r="M31" s="346" t="s">
        <v>140</v>
      </c>
      <c r="N31" s="346" t="s">
        <v>140</v>
      </c>
      <c r="O31" s="40"/>
      <c r="P31" s="52"/>
      <c r="Q31" s="207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</row>
    <row r="32" spans="1:34" ht="16.5" customHeight="1">
      <c r="A32" s="52"/>
      <c r="B32" s="78" t="s">
        <v>175</v>
      </c>
      <c r="C32" s="352" t="s">
        <v>140</v>
      </c>
      <c r="D32" s="352" t="s">
        <v>140</v>
      </c>
      <c r="E32" s="352" t="s">
        <v>140</v>
      </c>
      <c r="F32" s="346">
        <v>3620</v>
      </c>
      <c r="G32" s="346" t="s">
        <v>365</v>
      </c>
      <c r="H32" s="346" t="s">
        <v>140</v>
      </c>
      <c r="I32" s="346" t="s">
        <v>140</v>
      </c>
      <c r="J32" s="346" t="s">
        <v>140</v>
      </c>
      <c r="K32" s="346" t="s">
        <v>140</v>
      </c>
      <c r="L32" s="346" t="s">
        <v>140</v>
      </c>
      <c r="M32" s="346" t="s">
        <v>140</v>
      </c>
      <c r="N32" s="346" t="s">
        <v>140</v>
      </c>
      <c r="O32" s="40"/>
      <c r="P32" s="513" t="s">
        <v>176</v>
      </c>
      <c r="Q32" s="516"/>
      <c r="R32" s="42">
        <f>SUM(S32:AH32)</f>
        <v>128</v>
      </c>
      <c r="S32" s="42">
        <f>SUM(S33:S34)</f>
        <v>8</v>
      </c>
      <c r="T32" s="42" t="s">
        <v>589</v>
      </c>
      <c r="U32" s="42">
        <f aca="true" t="shared" si="8" ref="U32:AB32">SUM(U33:U34)</f>
        <v>21</v>
      </c>
      <c r="V32" s="42">
        <f t="shared" si="8"/>
        <v>5</v>
      </c>
      <c r="W32" s="42">
        <f t="shared" si="8"/>
        <v>41</v>
      </c>
      <c r="X32" s="42">
        <f t="shared" si="8"/>
        <v>8</v>
      </c>
      <c r="Y32" s="42">
        <f t="shared" si="8"/>
        <v>2</v>
      </c>
      <c r="Z32" s="42">
        <f t="shared" si="8"/>
        <v>3</v>
      </c>
      <c r="AA32" s="42">
        <f t="shared" si="8"/>
        <v>3</v>
      </c>
      <c r="AB32" s="42">
        <f t="shared" si="8"/>
        <v>14</v>
      </c>
      <c r="AC32" s="42" t="s">
        <v>589</v>
      </c>
      <c r="AD32" s="42">
        <f>SUM(AD33:AD34)</f>
        <v>5</v>
      </c>
      <c r="AE32" s="42">
        <f>SUM(AE33:AE34)</f>
        <v>12</v>
      </c>
      <c r="AF32" s="42">
        <f>SUM(AF33:AF34)</f>
        <v>3</v>
      </c>
      <c r="AG32" s="42">
        <f>SUM(AG33:AG34)</f>
        <v>2</v>
      </c>
      <c r="AH32" s="42">
        <f>SUM(AH33:AH34)</f>
        <v>1</v>
      </c>
    </row>
    <row r="33" spans="1:34" ht="16.5" customHeight="1">
      <c r="A33" s="52"/>
      <c r="B33" s="78" t="s">
        <v>173</v>
      </c>
      <c r="C33" s="352">
        <f>SUM(D33:E33)</f>
        <v>5740</v>
      </c>
      <c r="D33" s="346">
        <v>2432</v>
      </c>
      <c r="E33" s="346">
        <v>3308</v>
      </c>
      <c r="F33" s="346">
        <v>3560</v>
      </c>
      <c r="G33" s="346"/>
      <c r="H33" s="346">
        <v>833</v>
      </c>
      <c r="I33" s="346">
        <v>5797</v>
      </c>
      <c r="J33" s="346">
        <v>2093</v>
      </c>
      <c r="K33" s="346">
        <v>1311745</v>
      </c>
      <c r="L33" s="352">
        <v>685794</v>
      </c>
      <c r="M33" s="352">
        <v>598355</v>
      </c>
      <c r="N33" s="352">
        <v>27595</v>
      </c>
      <c r="O33" s="40"/>
      <c r="P33" s="46"/>
      <c r="Q33" s="78" t="s">
        <v>177</v>
      </c>
      <c r="R33" s="348">
        <f>SUM(S33:AH33)</f>
        <v>66</v>
      </c>
      <c r="S33" s="348">
        <v>3</v>
      </c>
      <c r="T33" s="353" t="s">
        <v>587</v>
      </c>
      <c r="U33" s="348">
        <v>11</v>
      </c>
      <c r="V33" s="348">
        <v>3</v>
      </c>
      <c r="W33" s="348">
        <v>21</v>
      </c>
      <c r="X33" s="348">
        <v>5</v>
      </c>
      <c r="Y33" s="353">
        <v>1</v>
      </c>
      <c r="Z33" s="348">
        <v>2</v>
      </c>
      <c r="AA33" s="353">
        <v>1</v>
      </c>
      <c r="AB33" s="348">
        <v>8</v>
      </c>
      <c r="AC33" s="353" t="s">
        <v>587</v>
      </c>
      <c r="AD33" s="348">
        <v>2</v>
      </c>
      <c r="AE33" s="348">
        <v>6</v>
      </c>
      <c r="AF33" s="348">
        <v>2</v>
      </c>
      <c r="AG33" s="353">
        <v>1</v>
      </c>
      <c r="AH33" s="353" t="s">
        <v>587</v>
      </c>
    </row>
    <row r="34" spans="1:34" ht="16.5" customHeight="1">
      <c r="A34" s="292"/>
      <c r="B34" s="293" t="s">
        <v>178</v>
      </c>
      <c r="C34" s="352" t="s">
        <v>140</v>
      </c>
      <c r="D34" s="352" t="s">
        <v>140</v>
      </c>
      <c r="E34" s="352" t="s">
        <v>140</v>
      </c>
      <c r="F34" s="354"/>
      <c r="G34" s="346"/>
      <c r="H34" s="346" t="s">
        <v>140</v>
      </c>
      <c r="I34" s="346" t="s">
        <v>140</v>
      </c>
      <c r="J34" s="346" t="s">
        <v>140</v>
      </c>
      <c r="K34" s="346" t="s">
        <v>140</v>
      </c>
      <c r="L34" s="346" t="s">
        <v>140</v>
      </c>
      <c r="M34" s="346" t="s">
        <v>140</v>
      </c>
      <c r="N34" s="346" t="s">
        <v>140</v>
      </c>
      <c r="O34" s="40"/>
      <c r="P34" s="46"/>
      <c r="Q34" s="293" t="s">
        <v>179</v>
      </c>
      <c r="R34" s="348">
        <f>SUM(S34:AH34)</f>
        <v>62</v>
      </c>
      <c r="S34" s="348">
        <v>5</v>
      </c>
      <c r="T34" s="353" t="s">
        <v>587</v>
      </c>
      <c r="U34" s="348">
        <v>10</v>
      </c>
      <c r="V34" s="348">
        <v>2</v>
      </c>
      <c r="W34" s="348">
        <v>20</v>
      </c>
      <c r="X34" s="348">
        <v>3</v>
      </c>
      <c r="Y34" s="348">
        <v>1</v>
      </c>
      <c r="Z34" s="348">
        <v>1</v>
      </c>
      <c r="AA34" s="348">
        <v>2</v>
      </c>
      <c r="AB34" s="348">
        <v>6</v>
      </c>
      <c r="AC34" s="353" t="s">
        <v>587</v>
      </c>
      <c r="AD34" s="348">
        <v>3</v>
      </c>
      <c r="AE34" s="348">
        <v>6</v>
      </c>
      <c r="AF34" s="348">
        <v>1</v>
      </c>
      <c r="AG34" s="348">
        <v>1</v>
      </c>
      <c r="AH34" s="348">
        <v>1</v>
      </c>
    </row>
    <row r="35" spans="1:34" ht="16.5" customHeight="1">
      <c r="A35" s="52"/>
      <c r="B35" s="78" t="s">
        <v>180</v>
      </c>
      <c r="C35" s="352" t="s">
        <v>140</v>
      </c>
      <c r="D35" s="352" t="s">
        <v>140</v>
      </c>
      <c r="E35" s="352" t="s">
        <v>140</v>
      </c>
      <c r="F35" s="346"/>
      <c r="G35" s="346"/>
      <c r="H35" s="346" t="s">
        <v>140</v>
      </c>
      <c r="I35" s="346" t="s">
        <v>140</v>
      </c>
      <c r="J35" s="346" t="s">
        <v>140</v>
      </c>
      <c r="K35" s="346" t="s">
        <v>140</v>
      </c>
      <c r="L35" s="346" t="s">
        <v>140</v>
      </c>
      <c r="M35" s="346" t="s">
        <v>140</v>
      </c>
      <c r="N35" s="346" t="s">
        <v>140</v>
      </c>
      <c r="O35" s="40"/>
      <c r="P35" s="46"/>
      <c r="Q35" s="207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</row>
    <row r="36" spans="1:34" ht="16.5" customHeight="1">
      <c r="A36" s="46"/>
      <c r="B36" s="78" t="s">
        <v>181</v>
      </c>
      <c r="C36" s="352" t="s">
        <v>140</v>
      </c>
      <c r="D36" s="352" t="s">
        <v>140</v>
      </c>
      <c r="E36" s="352" t="s">
        <v>140</v>
      </c>
      <c r="F36" s="346">
        <v>3200</v>
      </c>
      <c r="G36" s="346" t="s">
        <v>365</v>
      </c>
      <c r="H36" s="346" t="s">
        <v>140</v>
      </c>
      <c r="I36" s="346" t="s">
        <v>140</v>
      </c>
      <c r="J36" s="346" t="s">
        <v>140</v>
      </c>
      <c r="K36" s="346" t="s">
        <v>140</v>
      </c>
      <c r="L36" s="346" t="s">
        <v>140</v>
      </c>
      <c r="M36" s="346" t="s">
        <v>140</v>
      </c>
      <c r="N36" s="346" t="s">
        <v>140</v>
      </c>
      <c r="O36" s="40"/>
      <c r="P36" s="513" t="s">
        <v>182</v>
      </c>
      <c r="Q36" s="516"/>
      <c r="R36" s="42">
        <f>SUM(S36:AH36)</f>
        <v>112</v>
      </c>
      <c r="S36" s="42">
        <f aca="true" t="shared" si="9" ref="S36:AB36">SUM(S38:S39)</f>
        <v>6</v>
      </c>
      <c r="T36" s="42">
        <f t="shared" si="9"/>
        <v>3</v>
      </c>
      <c r="U36" s="42">
        <f t="shared" si="9"/>
        <v>13</v>
      </c>
      <c r="V36" s="42">
        <f t="shared" si="9"/>
        <v>7</v>
      </c>
      <c r="W36" s="42">
        <f t="shared" si="9"/>
        <v>27</v>
      </c>
      <c r="X36" s="42">
        <f t="shared" si="9"/>
        <v>6</v>
      </c>
      <c r="Y36" s="42">
        <f t="shared" si="9"/>
        <v>5</v>
      </c>
      <c r="Z36" s="42">
        <f t="shared" si="9"/>
        <v>4</v>
      </c>
      <c r="AA36" s="42">
        <f t="shared" si="9"/>
        <v>5</v>
      </c>
      <c r="AB36" s="42">
        <f t="shared" si="9"/>
        <v>9</v>
      </c>
      <c r="AC36" s="42" t="s">
        <v>589</v>
      </c>
      <c r="AD36" s="42">
        <f>SUM(AD38:AD39)</f>
        <v>4</v>
      </c>
      <c r="AE36" s="42">
        <f>SUM(AE38:AE39)</f>
        <v>13</v>
      </c>
      <c r="AF36" s="42">
        <f>SUM(AF38:AF39)</f>
        <v>4</v>
      </c>
      <c r="AG36" s="42">
        <f>SUM(AG38:AG39)</f>
        <v>2</v>
      </c>
      <c r="AH36" s="42">
        <f>SUM(AH38:AH39)</f>
        <v>4</v>
      </c>
    </row>
    <row r="37" spans="1:34" ht="16.5" customHeight="1">
      <c r="A37" s="46"/>
      <c r="B37" s="78" t="s">
        <v>183</v>
      </c>
      <c r="C37" s="352" t="s">
        <v>140</v>
      </c>
      <c r="D37" s="352" t="s">
        <v>140</v>
      </c>
      <c r="E37" s="352" t="s">
        <v>140</v>
      </c>
      <c r="F37" s="346"/>
      <c r="G37" s="346"/>
      <c r="H37" s="346" t="s">
        <v>140</v>
      </c>
      <c r="I37" s="346" t="s">
        <v>140</v>
      </c>
      <c r="J37" s="346" t="s">
        <v>140</v>
      </c>
      <c r="K37" s="346" t="s">
        <v>140</v>
      </c>
      <c r="L37" s="346" t="s">
        <v>140</v>
      </c>
      <c r="M37" s="346" t="s">
        <v>140</v>
      </c>
      <c r="N37" s="346" t="s">
        <v>140</v>
      </c>
      <c r="P37" s="46"/>
      <c r="Q37" s="78" t="s">
        <v>184</v>
      </c>
      <c r="R37" s="352" t="s">
        <v>587</v>
      </c>
      <c r="S37" s="353" t="s">
        <v>140</v>
      </c>
      <c r="T37" s="353" t="s">
        <v>587</v>
      </c>
      <c r="U37" s="353" t="s">
        <v>140</v>
      </c>
      <c r="V37" s="353" t="s">
        <v>590</v>
      </c>
      <c r="W37" s="353" t="s">
        <v>140</v>
      </c>
      <c r="X37" s="353" t="s">
        <v>140</v>
      </c>
      <c r="Y37" s="353" t="s">
        <v>587</v>
      </c>
      <c r="Z37" s="353" t="s">
        <v>587</v>
      </c>
      <c r="AA37" s="353" t="s">
        <v>591</v>
      </c>
      <c r="AB37" s="353" t="s">
        <v>140</v>
      </c>
      <c r="AC37" s="353" t="s">
        <v>595</v>
      </c>
      <c r="AD37" s="353" t="s">
        <v>140</v>
      </c>
      <c r="AE37" s="353" t="s">
        <v>140</v>
      </c>
      <c r="AF37" s="353" t="s">
        <v>140</v>
      </c>
      <c r="AG37" s="353" t="s">
        <v>140</v>
      </c>
      <c r="AH37" s="353" t="s">
        <v>140</v>
      </c>
    </row>
    <row r="38" spans="1:34" ht="16.5" customHeight="1">
      <c r="A38" s="46"/>
      <c r="B38" s="78" t="s">
        <v>185</v>
      </c>
      <c r="C38" s="352" t="s">
        <v>140</v>
      </c>
      <c r="D38" s="352" t="s">
        <v>140</v>
      </c>
      <c r="E38" s="352" t="s">
        <v>140</v>
      </c>
      <c r="F38" s="346"/>
      <c r="G38" s="346"/>
      <c r="H38" s="346" t="s">
        <v>140</v>
      </c>
      <c r="I38" s="346" t="s">
        <v>140</v>
      </c>
      <c r="J38" s="346" t="s">
        <v>140</v>
      </c>
      <c r="K38" s="346" t="s">
        <v>140</v>
      </c>
      <c r="L38" s="346" t="s">
        <v>140</v>
      </c>
      <c r="M38" s="346" t="s">
        <v>140</v>
      </c>
      <c r="N38" s="346" t="s">
        <v>140</v>
      </c>
      <c r="O38" s="38"/>
      <c r="P38" s="136"/>
      <c r="Q38" s="78" t="s">
        <v>186</v>
      </c>
      <c r="R38" s="348">
        <f>SUM(S38:AH38)</f>
        <v>71</v>
      </c>
      <c r="S38" s="348">
        <v>3</v>
      </c>
      <c r="T38" s="348">
        <v>2</v>
      </c>
      <c r="U38" s="348">
        <v>9</v>
      </c>
      <c r="V38" s="348">
        <v>4</v>
      </c>
      <c r="W38" s="348">
        <v>14</v>
      </c>
      <c r="X38" s="348">
        <v>3</v>
      </c>
      <c r="Y38" s="348">
        <v>3</v>
      </c>
      <c r="Z38" s="348">
        <v>2</v>
      </c>
      <c r="AA38" s="348">
        <v>4</v>
      </c>
      <c r="AB38" s="348">
        <v>6</v>
      </c>
      <c r="AC38" s="353" t="s">
        <v>140</v>
      </c>
      <c r="AD38" s="348">
        <v>4</v>
      </c>
      <c r="AE38" s="348">
        <v>10</v>
      </c>
      <c r="AF38" s="348">
        <v>2</v>
      </c>
      <c r="AG38" s="348">
        <v>2</v>
      </c>
      <c r="AH38" s="348">
        <v>3</v>
      </c>
    </row>
    <row r="39" spans="1:34" ht="16.5" customHeight="1">
      <c r="A39" s="52"/>
      <c r="B39" s="207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40"/>
      <c r="P39" s="136"/>
      <c r="Q39" s="48" t="s">
        <v>187</v>
      </c>
      <c r="R39" s="348">
        <f>SUM(S39:AH39)</f>
        <v>41</v>
      </c>
      <c r="S39" s="348">
        <v>3</v>
      </c>
      <c r="T39" s="348">
        <v>1</v>
      </c>
      <c r="U39" s="348">
        <v>4</v>
      </c>
      <c r="V39" s="348">
        <v>3</v>
      </c>
      <c r="W39" s="348">
        <v>13</v>
      </c>
      <c r="X39" s="348">
        <v>3</v>
      </c>
      <c r="Y39" s="348">
        <v>2</v>
      </c>
      <c r="Z39" s="348">
        <v>2</v>
      </c>
      <c r="AA39" s="348">
        <v>1</v>
      </c>
      <c r="AB39" s="348">
        <v>3</v>
      </c>
      <c r="AC39" s="353" t="s">
        <v>593</v>
      </c>
      <c r="AD39" s="353" t="s">
        <v>593</v>
      </c>
      <c r="AE39" s="348">
        <v>3</v>
      </c>
      <c r="AF39" s="348">
        <v>2</v>
      </c>
      <c r="AG39" s="353" t="s">
        <v>587</v>
      </c>
      <c r="AH39" s="348">
        <v>1</v>
      </c>
    </row>
    <row r="40" spans="1:34" ht="16.5" customHeight="1">
      <c r="A40" s="513" t="s">
        <v>176</v>
      </c>
      <c r="B40" s="515"/>
      <c r="C40" s="42">
        <f>SUM(C41:C42)</f>
        <v>10144</v>
      </c>
      <c r="D40" s="42">
        <f>SUM(D41:D42)</f>
        <v>4274</v>
      </c>
      <c r="E40" s="42">
        <f>SUM(E41:E42)</f>
        <v>5870</v>
      </c>
      <c r="F40" s="42">
        <f>AVERAGE(F41:F42)</f>
        <v>3700</v>
      </c>
      <c r="G40" s="42"/>
      <c r="H40" s="42">
        <f aca="true" t="shared" si="10" ref="H40:N40">SUM(H41:H42)</f>
        <v>1541</v>
      </c>
      <c r="I40" s="42">
        <f t="shared" si="10"/>
        <v>10074</v>
      </c>
      <c r="J40" s="42">
        <f t="shared" si="10"/>
        <v>5240</v>
      </c>
      <c r="K40" s="42">
        <f t="shared" si="10"/>
        <v>2676356</v>
      </c>
      <c r="L40" s="42">
        <f t="shared" si="10"/>
        <v>1056302</v>
      </c>
      <c r="M40" s="42">
        <f t="shared" si="10"/>
        <v>1544420</v>
      </c>
      <c r="N40" s="42">
        <f t="shared" si="10"/>
        <v>75635</v>
      </c>
      <c r="O40" s="40"/>
      <c r="P40" s="136"/>
      <c r="Q40" s="207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</row>
    <row r="41" spans="1:34" ht="16.5" customHeight="1">
      <c r="A41" s="46"/>
      <c r="B41" s="78" t="s">
        <v>177</v>
      </c>
      <c r="C41" s="352">
        <f>SUM(D41:E41)</f>
        <v>6019</v>
      </c>
      <c r="D41" s="346">
        <v>2522</v>
      </c>
      <c r="E41" s="346">
        <v>3497</v>
      </c>
      <c r="F41" s="346">
        <v>3800</v>
      </c>
      <c r="G41" s="346"/>
      <c r="H41" s="346">
        <v>961</v>
      </c>
      <c r="I41" s="346">
        <v>6007</v>
      </c>
      <c r="J41" s="346">
        <v>3426</v>
      </c>
      <c r="K41" s="352">
        <f>SUM(L41:N41)</f>
        <v>1688579</v>
      </c>
      <c r="L41" s="346">
        <v>632331</v>
      </c>
      <c r="M41" s="346">
        <v>1004999</v>
      </c>
      <c r="N41" s="346">
        <v>51249</v>
      </c>
      <c r="O41" s="40"/>
      <c r="P41" s="513" t="s">
        <v>188</v>
      </c>
      <c r="Q41" s="516"/>
      <c r="R41" s="42">
        <f>SUM(S41:AH41)</f>
        <v>37</v>
      </c>
      <c r="S41" s="42">
        <f aca="true" t="shared" si="11" ref="S41:AB41">S42</f>
        <v>3</v>
      </c>
      <c r="T41" s="42">
        <f t="shared" si="11"/>
        <v>1</v>
      </c>
      <c r="U41" s="42">
        <f t="shared" si="11"/>
        <v>2</v>
      </c>
      <c r="V41" s="42">
        <f t="shared" si="11"/>
        <v>1</v>
      </c>
      <c r="W41" s="42">
        <f t="shared" si="11"/>
        <v>12</v>
      </c>
      <c r="X41" s="42">
        <f t="shared" si="11"/>
        <v>5</v>
      </c>
      <c r="Y41" s="42">
        <f t="shared" si="11"/>
        <v>1</v>
      </c>
      <c r="Z41" s="42">
        <f t="shared" si="11"/>
        <v>2</v>
      </c>
      <c r="AA41" s="42">
        <f t="shared" si="11"/>
        <v>1</v>
      </c>
      <c r="AB41" s="42">
        <f t="shared" si="11"/>
        <v>3</v>
      </c>
      <c r="AC41" s="42" t="s">
        <v>589</v>
      </c>
      <c r="AD41" s="42" t="s">
        <v>589</v>
      </c>
      <c r="AE41" s="42">
        <f>AE42</f>
        <v>4</v>
      </c>
      <c r="AF41" s="42">
        <f>AF42</f>
        <v>1</v>
      </c>
      <c r="AG41" s="42">
        <f>AG42</f>
        <v>1</v>
      </c>
      <c r="AH41" s="42" t="s">
        <v>589</v>
      </c>
    </row>
    <row r="42" spans="1:34" ht="16.5" customHeight="1">
      <c r="A42" s="46"/>
      <c r="B42" s="293" t="s">
        <v>179</v>
      </c>
      <c r="C42" s="352">
        <f>SUM(D42:E42)</f>
        <v>4125</v>
      </c>
      <c r="D42" s="346">
        <v>1752</v>
      </c>
      <c r="E42" s="346">
        <v>2373</v>
      </c>
      <c r="F42" s="346">
        <v>3600</v>
      </c>
      <c r="G42" s="346"/>
      <c r="H42" s="346">
        <v>580</v>
      </c>
      <c r="I42" s="346">
        <v>4067</v>
      </c>
      <c r="J42" s="346">
        <v>1814</v>
      </c>
      <c r="K42" s="346">
        <v>987777</v>
      </c>
      <c r="L42" s="346">
        <v>423971</v>
      </c>
      <c r="M42" s="346">
        <v>539421</v>
      </c>
      <c r="N42" s="346">
        <v>24386</v>
      </c>
      <c r="O42" s="38"/>
      <c r="P42" s="46"/>
      <c r="Q42" s="78" t="s">
        <v>189</v>
      </c>
      <c r="R42" s="348">
        <f>SUM(S42:AH42)</f>
        <v>37</v>
      </c>
      <c r="S42" s="348">
        <v>3</v>
      </c>
      <c r="T42" s="348">
        <v>1</v>
      </c>
      <c r="U42" s="348">
        <v>2</v>
      </c>
      <c r="V42" s="348">
        <v>1</v>
      </c>
      <c r="W42" s="348">
        <v>12</v>
      </c>
      <c r="X42" s="348">
        <v>5</v>
      </c>
      <c r="Y42" s="348">
        <v>1</v>
      </c>
      <c r="Z42" s="348">
        <v>2</v>
      </c>
      <c r="AA42" s="348">
        <v>1</v>
      </c>
      <c r="AB42" s="348">
        <v>3</v>
      </c>
      <c r="AC42" s="353" t="s">
        <v>140</v>
      </c>
      <c r="AD42" s="353" t="s">
        <v>587</v>
      </c>
      <c r="AE42" s="348">
        <v>4</v>
      </c>
      <c r="AF42" s="348">
        <v>1</v>
      </c>
      <c r="AG42" s="348">
        <v>1</v>
      </c>
      <c r="AH42" s="353" t="s">
        <v>140</v>
      </c>
    </row>
    <row r="43" spans="1:34" ht="16.5" customHeight="1">
      <c r="A43" s="136"/>
      <c r="B43" s="207"/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40"/>
      <c r="P43" s="46"/>
      <c r="Q43" s="207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</row>
    <row r="44" spans="1:34" ht="16.5" customHeight="1">
      <c r="A44" s="513" t="s">
        <v>182</v>
      </c>
      <c r="B44" s="515"/>
      <c r="C44" s="42">
        <f>SUM(C45:C49)</f>
        <v>11509</v>
      </c>
      <c r="D44" s="42">
        <f>SUM(D45:D49)</f>
        <v>4628</v>
      </c>
      <c r="E44" s="42">
        <f>SUM(E45:E49)</f>
        <v>6881</v>
      </c>
      <c r="F44" s="42">
        <f>AVERAGE(F45:F48)</f>
        <v>3600</v>
      </c>
      <c r="G44" s="42"/>
      <c r="H44" s="42">
        <f aca="true" t="shared" si="12" ref="H44:N44">SUM(H45:H49)</f>
        <v>1945</v>
      </c>
      <c r="I44" s="42">
        <f t="shared" si="12"/>
        <v>12716</v>
      </c>
      <c r="J44" s="42">
        <f t="shared" si="12"/>
        <v>6349</v>
      </c>
      <c r="K44" s="42">
        <f t="shared" si="12"/>
        <v>3195625</v>
      </c>
      <c r="L44" s="42">
        <f t="shared" si="12"/>
        <v>1282932</v>
      </c>
      <c r="M44" s="42">
        <f t="shared" si="12"/>
        <v>1824472</v>
      </c>
      <c r="N44" s="42">
        <f t="shared" si="12"/>
        <v>88221</v>
      </c>
      <c r="O44" s="40"/>
      <c r="P44" s="513" t="s">
        <v>190</v>
      </c>
      <c r="Q44" s="515"/>
      <c r="R44" s="42">
        <f>SUM(S44:AH44)</f>
        <v>116</v>
      </c>
      <c r="S44" s="42">
        <f>S45+S47</f>
        <v>7</v>
      </c>
      <c r="T44" s="42">
        <f>T45+T47</f>
        <v>3</v>
      </c>
      <c r="U44" s="42">
        <f>U45+U47</f>
        <v>13</v>
      </c>
      <c r="V44" s="42">
        <v>6</v>
      </c>
      <c r="W44" s="42">
        <f aca="true" t="shared" si="13" ref="W44:AB44">W45+W47</f>
        <v>36</v>
      </c>
      <c r="X44" s="42">
        <f t="shared" si="13"/>
        <v>8</v>
      </c>
      <c r="Y44" s="42">
        <f t="shared" si="13"/>
        <v>2</v>
      </c>
      <c r="Z44" s="42">
        <f t="shared" si="13"/>
        <v>4</v>
      </c>
      <c r="AA44" s="42">
        <f t="shared" si="13"/>
        <v>3</v>
      </c>
      <c r="AB44" s="42">
        <f t="shared" si="13"/>
        <v>10</v>
      </c>
      <c r="AC44" s="42" t="s">
        <v>589</v>
      </c>
      <c r="AD44" s="42">
        <f>AD45+AD47</f>
        <v>5</v>
      </c>
      <c r="AE44" s="42">
        <f>AE45+AE47</f>
        <v>12</v>
      </c>
      <c r="AF44" s="42">
        <f>AF45+AF47</f>
        <v>4</v>
      </c>
      <c r="AG44" s="42">
        <v>1</v>
      </c>
      <c r="AH44" s="42">
        <f>AH45+AH47</f>
        <v>2</v>
      </c>
    </row>
    <row r="45" spans="1:34" ht="16.5" customHeight="1">
      <c r="A45" s="46"/>
      <c r="B45" s="78" t="s">
        <v>184</v>
      </c>
      <c r="C45" s="352" t="s">
        <v>140</v>
      </c>
      <c r="D45" s="346" t="s">
        <v>140</v>
      </c>
      <c r="E45" s="346" t="s">
        <v>140</v>
      </c>
      <c r="F45" s="346">
        <v>3980</v>
      </c>
      <c r="G45" s="346" t="s">
        <v>365</v>
      </c>
      <c r="H45" s="346" t="s">
        <v>140</v>
      </c>
      <c r="I45" s="346" t="s">
        <v>140</v>
      </c>
      <c r="J45" s="346" t="s">
        <v>140</v>
      </c>
      <c r="K45" s="346" t="s">
        <v>140</v>
      </c>
      <c r="L45" s="346" t="s">
        <v>140</v>
      </c>
      <c r="M45" s="346" t="s">
        <v>140</v>
      </c>
      <c r="N45" s="346" t="s">
        <v>140</v>
      </c>
      <c r="O45" s="40"/>
      <c r="P45" s="46"/>
      <c r="Q45" s="78" t="s">
        <v>191</v>
      </c>
      <c r="R45" s="348">
        <f>SUM(S45:AH45)</f>
        <v>40</v>
      </c>
      <c r="S45" s="354">
        <v>3</v>
      </c>
      <c r="T45" s="354">
        <v>1</v>
      </c>
      <c r="U45" s="354">
        <v>4</v>
      </c>
      <c r="V45" s="353" t="s">
        <v>140</v>
      </c>
      <c r="W45" s="354">
        <v>13</v>
      </c>
      <c r="X45" s="354">
        <v>2</v>
      </c>
      <c r="Y45" s="354">
        <v>1</v>
      </c>
      <c r="Z45" s="354">
        <v>1</v>
      </c>
      <c r="AA45" s="354">
        <v>2</v>
      </c>
      <c r="AB45" s="353">
        <v>3</v>
      </c>
      <c r="AC45" s="353" t="s">
        <v>140</v>
      </c>
      <c r="AD45" s="354">
        <v>2</v>
      </c>
      <c r="AE45" s="354">
        <v>5</v>
      </c>
      <c r="AF45" s="354">
        <v>1</v>
      </c>
      <c r="AG45" s="354">
        <v>1</v>
      </c>
      <c r="AH45" s="354">
        <v>1</v>
      </c>
    </row>
    <row r="46" spans="1:34" ht="16.5" customHeight="1">
      <c r="A46" s="52"/>
      <c r="B46" s="78" t="s">
        <v>192</v>
      </c>
      <c r="C46" s="352" t="s">
        <v>140</v>
      </c>
      <c r="D46" s="346" t="s">
        <v>140</v>
      </c>
      <c r="E46" s="346" t="s">
        <v>140</v>
      </c>
      <c r="F46" s="346">
        <v>3660</v>
      </c>
      <c r="G46" s="346" t="s">
        <v>365</v>
      </c>
      <c r="H46" s="346" t="s">
        <v>140</v>
      </c>
      <c r="I46" s="346" t="s">
        <v>140</v>
      </c>
      <c r="J46" s="346" t="s">
        <v>140</v>
      </c>
      <c r="K46" s="346" t="s">
        <v>140</v>
      </c>
      <c r="L46" s="346" t="s">
        <v>140</v>
      </c>
      <c r="M46" s="346" t="s">
        <v>140</v>
      </c>
      <c r="N46" s="346" t="s">
        <v>140</v>
      </c>
      <c r="O46" s="40"/>
      <c r="P46" s="52"/>
      <c r="Q46" s="293" t="s">
        <v>193</v>
      </c>
      <c r="R46" s="352" t="s">
        <v>140</v>
      </c>
      <c r="S46" s="353" t="s">
        <v>587</v>
      </c>
      <c r="T46" s="353" t="s">
        <v>587</v>
      </c>
      <c r="U46" s="353" t="s">
        <v>587</v>
      </c>
      <c r="V46" s="353" t="s">
        <v>587</v>
      </c>
      <c r="W46" s="353" t="s">
        <v>587</v>
      </c>
      <c r="X46" s="353" t="s">
        <v>587</v>
      </c>
      <c r="Y46" s="353" t="s">
        <v>587</v>
      </c>
      <c r="Z46" s="353" t="s">
        <v>140</v>
      </c>
      <c r="AA46" s="353" t="s">
        <v>587</v>
      </c>
      <c r="AB46" s="353" t="s">
        <v>587</v>
      </c>
      <c r="AC46" s="353" t="s">
        <v>587</v>
      </c>
      <c r="AD46" s="353" t="s">
        <v>587</v>
      </c>
      <c r="AE46" s="353" t="s">
        <v>587</v>
      </c>
      <c r="AF46" s="353" t="s">
        <v>587</v>
      </c>
      <c r="AG46" s="353" t="s">
        <v>587</v>
      </c>
      <c r="AH46" s="353" t="s">
        <v>587</v>
      </c>
    </row>
    <row r="47" spans="1:34" ht="16.5" customHeight="1">
      <c r="A47" s="136"/>
      <c r="B47" s="78" t="s">
        <v>186</v>
      </c>
      <c r="C47" s="352">
        <f>SUM(D47:E47)</f>
        <v>7438</v>
      </c>
      <c r="D47" s="346">
        <v>3001</v>
      </c>
      <c r="E47" s="346">
        <v>4437</v>
      </c>
      <c r="F47" s="346">
        <v>3320</v>
      </c>
      <c r="G47" s="346"/>
      <c r="H47" s="346">
        <v>1332</v>
      </c>
      <c r="I47" s="346">
        <v>9106</v>
      </c>
      <c r="J47" s="346">
        <v>4012</v>
      </c>
      <c r="K47" s="352">
        <f>SUM(L47:N47)</f>
        <v>2087254</v>
      </c>
      <c r="L47" s="346">
        <v>852081</v>
      </c>
      <c r="M47" s="346">
        <v>1177555</v>
      </c>
      <c r="N47" s="346">
        <v>57618</v>
      </c>
      <c r="O47" s="40"/>
      <c r="P47" s="50"/>
      <c r="Q47" s="295" t="s">
        <v>194</v>
      </c>
      <c r="R47" s="370">
        <f>SUM(S47:AH47)</f>
        <v>76</v>
      </c>
      <c r="S47" s="371">
        <v>4</v>
      </c>
      <c r="T47" s="371">
        <v>2</v>
      </c>
      <c r="U47" s="371">
        <v>9</v>
      </c>
      <c r="V47" s="371">
        <v>6</v>
      </c>
      <c r="W47" s="371">
        <v>23</v>
      </c>
      <c r="X47" s="371">
        <v>6</v>
      </c>
      <c r="Y47" s="372">
        <v>1</v>
      </c>
      <c r="Z47" s="373">
        <v>3</v>
      </c>
      <c r="AA47" s="372">
        <v>1</v>
      </c>
      <c r="AB47" s="372">
        <v>7</v>
      </c>
      <c r="AC47" s="372" t="s">
        <v>587</v>
      </c>
      <c r="AD47" s="372">
        <v>3</v>
      </c>
      <c r="AE47" s="373">
        <v>7</v>
      </c>
      <c r="AF47" s="373">
        <v>3</v>
      </c>
      <c r="AG47" s="372" t="s">
        <v>587</v>
      </c>
      <c r="AH47" s="372">
        <v>1</v>
      </c>
    </row>
    <row r="48" spans="1:34" ht="16.5" customHeight="1">
      <c r="A48" s="136"/>
      <c r="B48" s="293" t="s">
        <v>195</v>
      </c>
      <c r="C48" s="352" t="s">
        <v>140</v>
      </c>
      <c r="D48" s="346" t="s">
        <v>140</v>
      </c>
      <c r="E48" s="346" t="s">
        <v>140</v>
      </c>
      <c r="F48" s="346">
        <v>3440</v>
      </c>
      <c r="G48" s="346" t="s">
        <v>365</v>
      </c>
      <c r="H48" s="346" t="s">
        <v>140</v>
      </c>
      <c r="I48" s="346" t="s">
        <v>140</v>
      </c>
      <c r="J48" s="346" t="s">
        <v>140</v>
      </c>
      <c r="K48" s="346" t="s">
        <v>140</v>
      </c>
      <c r="L48" s="346" t="s">
        <v>140</v>
      </c>
      <c r="M48" s="346" t="s">
        <v>140</v>
      </c>
      <c r="N48" s="346" t="s">
        <v>140</v>
      </c>
      <c r="O48" s="38"/>
      <c r="P48" s="46"/>
      <c r="Q48" s="123"/>
      <c r="R48" s="40"/>
      <c r="S48" s="52"/>
      <c r="T48" s="52"/>
      <c r="U48" s="52"/>
      <c r="V48" s="49"/>
      <c r="W48" s="52"/>
      <c r="X48" s="52"/>
      <c r="Y48" s="66"/>
      <c r="Z48" s="52"/>
      <c r="AA48" s="66"/>
      <c r="AB48" s="66"/>
      <c r="AC48" s="66"/>
      <c r="AD48" s="66"/>
      <c r="AE48" s="52"/>
      <c r="AF48" s="52"/>
      <c r="AG48" s="66"/>
      <c r="AH48" s="66"/>
    </row>
    <row r="49" spans="1:16" ht="16.5" customHeight="1">
      <c r="A49" s="136"/>
      <c r="B49" s="48" t="s">
        <v>196</v>
      </c>
      <c r="C49" s="352">
        <f>SUM(D49:E49)</f>
        <v>4071</v>
      </c>
      <c r="D49" s="346">
        <v>1627</v>
      </c>
      <c r="E49" s="346">
        <v>2444</v>
      </c>
      <c r="F49" s="346" t="s">
        <v>140</v>
      </c>
      <c r="G49" s="346"/>
      <c r="H49" s="346">
        <v>613</v>
      </c>
      <c r="I49" s="346">
        <v>3610</v>
      </c>
      <c r="J49" s="346">
        <v>2337</v>
      </c>
      <c r="K49" s="352">
        <f>SUM(L49:N49)</f>
        <v>1108371</v>
      </c>
      <c r="L49" s="346">
        <v>430851</v>
      </c>
      <c r="M49" s="346">
        <v>646917</v>
      </c>
      <c r="N49" s="346">
        <v>30603</v>
      </c>
      <c r="O49" s="38"/>
      <c r="P49" s="47" t="s">
        <v>457</v>
      </c>
    </row>
    <row r="50" spans="1:16" ht="16.5" customHeight="1">
      <c r="A50" s="136"/>
      <c r="B50" s="207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40"/>
      <c r="P50" s="47" t="s">
        <v>458</v>
      </c>
    </row>
    <row r="51" spans="1:16" ht="16.5" customHeight="1">
      <c r="A51" s="513" t="s">
        <v>188</v>
      </c>
      <c r="B51" s="515"/>
      <c r="C51" s="42">
        <f>SUM(C52:C55)</f>
        <v>5301</v>
      </c>
      <c r="D51" s="42">
        <f>SUM(D52:D55)</f>
        <v>2156</v>
      </c>
      <c r="E51" s="42">
        <f>SUM(E52:E55)</f>
        <v>3145</v>
      </c>
      <c r="F51" s="42">
        <f>AVERAGE(F52:F55)</f>
        <v>3785</v>
      </c>
      <c r="G51" s="42"/>
      <c r="H51" s="42">
        <f aca="true" t="shared" si="14" ref="H51:N51">SUM(H52:H55)</f>
        <v>833</v>
      </c>
      <c r="I51" s="42">
        <f t="shared" si="14"/>
        <v>5359</v>
      </c>
      <c r="J51" s="42">
        <f t="shared" si="14"/>
        <v>2738</v>
      </c>
      <c r="K51" s="42">
        <f t="shared" si="14"/>
        <v>1367045</v>
      </c>
      <c r="L51" s="42">
        <f t="shared" si="14"/>
        <v>561025</v>
      </c>
      <c r="M51" s="42">
        <f t="shared" si="14"/>
        <v>774073</v>
      </c>
      <c r="N51" s="42">
        <f t="shared" si="14"/>
        <v>31947</v>
      </c>
      <c r="O51" s="40"/>
      <c r="P51" s="47" t="s">
        <v>499</v>
      </c>
    </row>
    <row r="52" spans="1:16" ht="16.5" customHeight="1">
      <c r="A52" s="136"/>
      <c r="B52" s="78" t="s">
        <v>197</v>
      </c>
      <c r="C52" s="352" t="s">
        <v>140</v>
      </c>
      <c r="D52" s="352" t="s">
        <v>140</v>
      </c>
      <c r="E52" s="352" t="s">
        <v>140</v>
      </c>
      <c r="F52" s="346">
        <v>4100</v>
      </c>
      <c r="G52" s="346" t="s">
        <v>365</v>
      </c>
      <c r="H52" s="346" t="s">
        <v>140</v>
      </c>
      <c r="I52" s="346" t="s">
        <v>140</v>
      </c>
      <c r="J52" s="346" t="s">
        <v>140</v>
      </c>
      <c r="K52" s="346" t="s">
        <v>140</v>
      </c>
      <c r="L52" s="346" t="s">
        <v>140</v>
      </c>
      <c r="M52" s="346" t="s">
        <v>140</v>
      </c>
      <c r="N52" s="346" t="s">
        <v>140</v>
      </c>
      <c r="O52" s="40"/>
      <c r="P52" s="55" t="s">
        <v>198</v>
      </c>
    </row>
    <row r="53" spans="1:15" ht="16.5" customHeight="1">
      <c r="A53" s="46"/>
      <c r="B53" s="78" t="s">
        <v>199</v>
      </c>
      <c r="C53" s="352" t="s">
        <v>140</v>
      </c>
      <c r="D53" s="352" t="s">
        <v>140</v>
      </c>
      <c r="E53" s="352" t="s">
        <v>140</v>
      </c>
      <c r="F53" s="346">
        <v>4100</v>
      </c>
      <c r="G53" s="346" t="s">
        <v>365</v>
      </c>
      <c r="H53" s="346" t="s">
        <v>140</v>
      </c>
      <c r="I53" s="346" t="s">
        <v>140</v>
      </c>
      <c r="J53" s="346" t="s">
        <v>140</v>
      </c>
      <c r="K53" s="346" t="s">
        <v>140</v>
      </c>
      <c r="L53" s="346" t="s">
        <v>140</v>
      </c>
      <c r="M53" s="346" t="s">
        <v>140</v>
      </c>
      <c r="N53" s="346" t="s">
        <v>140</v>
      </c>
      <c r="O53" s="40"/>
    </row>
    <row r="54" spans="1:15" ht="16.5" customHeight="1">
      <c r="A54" s="46"/>
      <c r="B54" s="78" t="s">
        <v>200</v>
      </c>
      <c r="C54" s="352" t="s">
        <v>140</v>
      </c>
      <c r="D54" s="352" t="s">
        <v>140</v>
      </c>
      <c r="E54" s="352" t="s">
        <v>140</v>
      </c>
      <c r="F54" s="346">
        <v>3640</v>
      </c>
      <c r="G54" s="346" t="s">
        <v>365</v>
      </c>
      <c r="H54" s="346" t="s">
        <v>140</v>
      </c>
      <c r="I54" s="346" t="s">
        <v>140</v>
      </c>
      <c r="J54" s="346" t="s">
        <v>140</v>
      </c>
      <c r="K54" s="346" t="s">
        <v>140</v>
      </c>
      <c r="L54" s="346" t="s">
        <v>140</v>
      </c>
      <c r="M54" s="346" t="s">
        <v>140</v>
      </c>
      <c r="N54" s="346" t="s">
        <v>140</v>
      </c>
      <c r="O54" s="40"/>
    </row>
    <row r="55" spans="1:15" ht="16.5" customHeight="1">
      <c r="A55" s="46"/>
      <c r="B55" s="78" t="s">
        <v>189</v>
      </c>
      <c r="C55" s="352">
        <f>SUM(D55:E55)</f>
        <v>5301</v>
      </c>
      <c r="D55" s="346">
        <v>2156</v>
      </c>
      <c r="E55" s="346">
        <v>3145</v>
      </c>
      <c r="F55" s="346">
        <v>3300</v>
      </c>
      <c r="G55" s="346"/>
      <c r="H55" s="346">
        <v>833</v>
      </c>
      <c r="I55" s="346">
        <v>5359</v>
      </c>
      <c r="J55" s="346">
        <v>2738</v>
      </c>
      <c r="K55" s="352">
        <f>SUM(L55:N55)</f>
        <v>1367045</v>
      </c>
      <c r="L55" s="346">
        <v>561025</v>
      </c>
      <c r="M55" s="346">
        <v>774073</v>
      </c>
      <c r="N55" s="346">
        <v>31947</v>
      </c>
      <c r="O55" s="40"/>
    </row>
    <row r="56" spans="1:15" ht="16.5" customHeight="1">
      <c r="A56" s="46"/>
      <c r="B56" s="207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40"/>
    </row>
    <row r="57" spans="1:15" ht="16.5" customHeight="1">
      <c r="A57" s="513" t="s">
        <v>201</v>
      </c>
      <c r="B57" s="515"/>
      <c r="C57" s="42">
        <f>SUM(C58:C63)</f>
        <v>11458</v>
      </c>
      <c r="D57" s="42">
        <f>SUM(D58:D63)</f>
        <v>4535</v>
      </c>
      <c r="E57" s="42">
        <f>SUM(E58:E63)</f>
        <v>6923</v>
      </c>
      <c r="F57" s="42">
        <f>AVERAGE(F58:F62)</f>
        <v>3568</v>
      </c>
      <c r="G57" s="42"/>
      <c r="H57" s="42">
        <f aca="true" t="shared" si="15" ref="H57:N57">SUM(H58:H63)</f>
        <v>1773</v>
      </c>
      <c r="I57" s="42">
        <f t="shared" si="15"/>
        <v>11049</v>
      </c>
      <c r="J57" s="42">
        <f t="shared" si="15"/>
        <v>6080</v>
      </c>
      <c r="K57" s="42">
        <f t="shared" si="15"/>
        <v>2969665</v>
      </c>
      <c r="L57" s="42">
        <f t="shared" si="15"/>
        <v>1135326</v>
      </c>
      <c r="M57" s="42">
        <f t="shared" si="15"/>
        <v>1735291</v>
      </c>
      <c r="N57" s="42">
        <f t="shared" si="15"/>
        <v>99047</v>
      </c>
      <c r="O57" s="40"/>
    </row>
    <row r="58" spans="1:15" ht="16.5" customHeight="1">
      <c r="A58" s="46"/>
      <c r="B58" s="78" t="s">
        <v>191</v>
      </c>
      <c r="C58" s="352">
        <f>SUM(D58:E58)</f>
        <v>3730</v>
      </c>
      <c r="D58" s="346">
        <v>1470</v>
      </c>
      <c r="E58" s="346">
        <v>2260</v>
      </c>
      <c r="F58" s="346">
        <v>4100</v>
      </c>
      <c r="G58" s="346"/>
      <c r="H58" s="346">
        <v>596</v>
      </c>
      <c r="I58" s="346">
        <v>3355</v>
      </c>
      <c r="J58" s="346">
        <v>2058</v>
      </c>
      <c r="K58" s="352">
        <f>SUM(L58:N58)</f>
        <v>960074</v>
      </c>
      <c r="L58" s="346">
        <v>360711</v>
      </c>
      <c r="M58" s="346">
        <v>568821</v>
      </c>
      <c r="N58" s="346">
        <v>30542</v>
      </c>
      <c r="O58" s="40"/>
    </row>
    <row r="59" spans="1:15" ht="16.5" customHeight="1">
      <c r="A59" s="52"/>
      <c r="B59" s="293" t="s">
        <v>193</v>
      </c>
      <c r="C59" s="352" t="s">
        <v>140</v>
      </c>
      <c r="D59" s="346" t="s">
        <v>140</v>
      </c>
      <c r="E59" s="346" t="s">
        <v>140</v>
      </c>
      <c r="F59" s="346">
        <v>3100</v>
      </c>
      <c r="G59" s="346" t="s">
        <v>365</v>
      </c>
      <c r="H59" s="346" t="s">
        <v>140</v>
      </c>
      <c r="I59" s="346" t="s">
        <v>140</v>
      </c>
      <c r="J59" s="346" t="s">
        <v>140</v>
      </c>
      <c r="K59" s="346" t="s">
        <v>140</v>
      </c>
      <c r="L59" s="346" t="s">
        <v>140</v>
      </c>
      <c r="M59" s="346" t="s">
        <v>140</v>
      </c>
      <c r="N59" s="346" t="s">
        <v>140</v>
      </c>
      <c r="O59" s="40"/>
    </row>
    <row r="60" spans="1:15" ht="16.5" customHeight="1">
      <c r="A60" s="46"/>
      <c r="B60" s="293" t="s">
        <v>202</v>
      </c>
      <c r="C60" s="352" t="s">
        <v>140</v>
      </c>
      <c r="D60" s="352" t="s">
        <v>140</v>
      </c>
      <c r="E60" s="352" t="s">
        <v>140</v>
      </c>
      <c r="F60" s="346">
        <v>2900</v>
      </c>
      <c r="G60" s="346" t="s">
        <v>365</v>
      </c>
      <c r="H60" s="346" t="s">
        <v>140</v>
      </c>
      <c r="I60" s="346" t="s">
        <v>140</v>
      </c>
      <c r="J60" s="346" t="s">
        <v>140</v>
      </c>
      <c r="K60" s="346" t="s">
        <v>140</v>
      </c>
      <c r="L60" s="346" t="s">
        <v>140</v>
      </c>
      <c r="M60" s="346" t="s">
        <v>140</v>
      </c>
      <c r="N60" s="346" t="s">
        <v>140</v>
      </c>
      <c r="O60" s="40"/>
    </row>
    <row r="61" spans="1:15" ht="16.5" customHeight="1">
      <c r="A61" s="46"/>
      <c r="B61" s="78" t="s">
        <v>203</v>
      </c>
      <c r="C61" s="352" t="s">
        <v>140</v>
      </c>
      <c r="D61" s="352" t="s">
        <v>140</v>
      </c>
      <c r="E61" s="352" t="s">
        <v>140</v>
      </c>
      <c r="F61" s="346">
        <v>3940</v>
      </c>
      <c r="G61" s="346" t="s">
        <v>365</v>
      </c>
      <c r="H61" s="346" t="s">
        <v>140</v>
      </c>
      <c r="I61" s="346" t="s">
        <v>140</v>
      </c>
      <c r="J61" s="346" t="s">
        <v>140</v>
      </c>
      <c r="K61" s="346" t="s">
        <v>140</v>
      </c>
      <c r="L61" s="346" t="s">
        <v>140</v>
      </c>
      <c r="M61" s="346" t="s">
        <v>140</v>
      </c>
      <c r="N61" s="346" t="s">
        <v>140</v>
      </c>
      <c r="O61" s="38"/>
    </row>
    <row r="62" spans="1:14" ht="15" customHeight="1">
      <c r="A62" s="46"/>
      <c r="B62" s="78" t="s">
        <v>204</v>
      </c>
      <c r="C62" s="352" t="s">
        <v>140</v>
      </c>
      <c r="D62" s="352" t="s">
        <v>140</v>
      </c>
      <c r="E62" s="352" t="s">
        <v>140</v>
      </c>
      <c r="F62" s="346">
        <v>3800</v>
      </c>
      <c r="G62" s="346" t="s">
        <v>365</v>
      </c>
      <c r="H62" s="346" t="s">
        <v>140</v>
      </c>
      <c r="I62" s="346" t="s">
        <v>140</v>
      </c>
      <c r="J62" s="346" t="s">
        <v>140</v>
      </c>
      <c r="K62" s="346" t="s">
        <v>140</v>
      </c>
      <c r="L62" s="346" t="s">
        <v>140</v>
      </c>
      <c r="M62" s="346" t="s">
        <v>140</v>
      </c>
      <c r="N62" s="346" t="s">
        <v>140</v>
      </c>
    </row>
    <row r="63" spans="1:14" ht="15" customHeight="1">
      <c r="A63" s="50"/>
      <c r="B63" s="141" t="s">
        <v>205</v>
      </c>
      <c r="C63" s="365">
        <f>SUM(D63:E63)</f>
        <v>7728</v>
      </c>
      <c r="D63" s="366">
        <v>3065</v>
      </c>
      <c r="E63" s="366">
        <v>4663</v>
      </c>
      <c r="F63" s="366" t="s">
        <v>140</v>
      </c>
      <c r="G63" s="366"/>
      <c r="H63" s="366">
        <v>1177</v>
      </c>
      <c r="I63" s="366">
        <v>7694</v>
      </c>
      <c r="J63" s="366">
        <v>4022</v>
      </c>
      <c r="K63" s="366">
        <v>2009591</v>
      </c>
      <c r="L63" s="356">
        <v>774615</v>
      </c>
      <c r="M63" s="367">
        <v>1166470</v>
      </c>
      <c r="N63" s="367">
        <v>68505</v>
      </c>
    </row>
    <row r="64" spans="1:14" ht="15" customHeight="1">
      <c r="A64" s="46"/>
      <c r="B64" s="123"/>
      <c r="C64" s="34"/>
      <c r="D64" s="80"/>
      <c r="E64" s="80"/>
      <c r="F64" s="80"/>
      <c r="G64" s="80"/>
      <c r="H64" s="80"/>
      <c r="I64" s="80"/>
      <c r="J64" s="80"/>
      <c r="K64" s="81"/>
      <c r="L64" s="81"/>
      <c r="M64" s="81"/>
      <c r="N64" s="40"/>
    </row>
    <row r="65" spans="1:13" ht="15" customHeight="1">
      <c r="A65" s="52" t="s">
        <v>489</v>
      </c>
      <c r="B65" s="52"/>
      <c r="C65" s="53"/>
      <c r="D65" s="53"/>
      <c r="E65" s="53"/>
      <c r="I65" s="53"/>
      <c r="J65" s="53"/>
      <c r="K65" s="52"/>
      <c r="L65" s="52"/>
      <c r="M65" s="52"/>
    </row>
    <row r="66" spans="1:13" ht="15" customHeight="1">
      <c r="A66" s="52" t="s">
        <v>488</v>
      </c>
      <c r="B66" s="52"/>
      <c r="C66" s="53"/>
      <c r="D66" s="53"/>
      <c r="E66" s="53"/>
      <c r="F66" s="54"/>
      <c r="G66" s="54"/>
      <c r="H66" s="54"/>
      <c r="I66" s="54"/>
      <c r="J66" s="54"/>
      <c r="K66" s="52"/>
      <c r="L66" s="52"/>
      <c r="M66" s="52"/>
    </row>
    <row r="67" spans="1:13" ht="15" customHeight="1">
      <c r="A67" s="52" t="s">
        <v>484</v>
      </c>
      <c r="B67" s="55"/>
      <c r="C67" s="55"/>
      <c r="D67" s="55"/>
      <c r="E67" s="55"/>
      <c r="F67" s="55"/>
      <c r="G67" s="55"/>
      <c r="H67" s="55"/>
      <c r="I67" s="55"/>
      <c r="J67" s="55"/>
      <c r="K67" s="52"/>
      <c r="L67" s="52"/>
      <c r="M67" s="52"/>
    </row>
    <row r="68" spans="1:13" ht="15" customHeight="1">
      <c r="A68" s="52" t="s">
        <v>487</v>
      </c>
      <c r="B68" s="55"/>
      <c r="C68" s="55"/>
      <c r="D68" s="55"/>
      <c r="E68" s="55"/>
      <c r="F68" s="55"/>
      <c r="G68" s="55"/>
      <c r="H68" s="55"/>
      <c r="I68" s="55"/>
      <c r="J68" s="55"/>
      <c r="K68" s="52"/>
      <c r="L68" s="52"/>
      <c r="M68" s="52"/>
    </row>
    <row r="69" spans="1:13" ht="15" customHeight="1">
      <c r="A69" s="52" t="s">
        <v>485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1:13" ht="15" customHeight="1">
      <c r="A70" s="52" t="s">
        <v>486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1:13" ht="15" customHeight="1">
      <c r="A71" s="52" t="s">
        <v>491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ht="15" customHeight="1">
      <c r="A72" s="47" t="s">
        <v>490</v>
      </c>
    </row>
    <row r="73" ht="16.5" customHeight="1">
      <c r="A73" s="55" t="s">
        <v>198</v>
      </c>
    </row>
    <row r="74" ht="16.5" customHeight="1"/>
    <row r="75" ht="16.5" customHeight="1"/>
    <row r="76" ht="16.5" customHeight="1"/>
    <row r="77" ht="16.5" customHeight="1"/>
    <row r="78" ht="15" customHeight="1"/>
    <row r="79" ht="15" customHeight="1"/>
    <row r="80" ht="15" customHeight="1"/>
    <row r="81" ht="15" customHeight="1"/>
  </sheetData>
  <sheetProtection/>
  <mergeCells count="79">
    <mergeCell ref="E7:E8"/>
    <mergeCell ref="L7:L8"/>
    <mergeCell ref="M7:M8"/>
    <mergeCell ref="S5:AD5"/>
    <mergeCell ref="A2:N2"/>
    <mergeCell ref="P2:AH2"/>
    <mergeCell ref="A3:N3"/>
    <mergeCell ref="P3:AH3"/>
    <mergeCell ref="AE5:AE8"/>
    <mergeCell ref="AF5:AH5"/>
    <mergeCell ref="AG4:AH4"/>
    <mergeCell ref="A5:B8"/>
    <mergeCell ref="C5:E6"/>
    <mergeCell ref="H5:H8"/>
    <mergeCell ref="U6:U8"/>
    <mergeCell ref="V6:V8"/>
    <mergeCell ref="W6:W8"/>
    <mergeCell ref="X6:X8"/>
    <mergeCell ref="R5:R8"/>
    <mergeCell ref="I7:I8"/>
    <mergeCell ref="J7:J8"/>
    <mergeCell ref="K7:K8"/>
    <mergeCell ref="AH6:AH8"/>
    <mergeCell ref="Y6:Y8"/>
    <mergeCell ref="A15:B15"/>
    <mergeCell ref="P15:Q15"/>
    <mergeCell ref="AF6:AF8"/>
    <mergeCell ref="AG6:AG8"/>
    <mergeCell ref="AB6:AB8"/>
    <mergeCell ref="AC6:AC8"/>
    <mergeCell ref="AD6:AD8"/>
    <mergeCell ref="N7:N8"/>
    <mergeCell ref="A14:B14"/>
    <mergeCell ref="P14:Q14"/>
    <mergeCell ref="Z6:Z8"/>
    <mergeCell ref="AA6:AA8"/>
    <mergeCell ref="A12:B12"/>
    <mergeCell ref="P12:Q12"/>
    <mergeCell ref="A10:B10"/>
    <mergeCell ref="P10:Q10"/>
    <mergeCell ref="S6:S8"/>
    <mergeCell ref="T6:T8"/>
    <mergeCell ref="K5:N6"/>
    <mergeCell ref="P5:Q8"/>
    <mergeCell ref="F5:G8"/>
    <mergeCell ref="I5:J6"/>
    <mergeCell ref="A13:B13"/>
    <mergeCell ref="P13:Q13"/>
    <mergeCell ref="A9:B9"/>
    <mergeCell ref="P9:Q9"/>
    <mergeCell ref="C7:C8"/>
    <mergeCell ref="D7:D8"/>
    <mergeCell ref="A20:B20"/>
    <mergeCell ref="A16:B16"/>
    <mergeCell ref="P16:Q16"/>
    <mergeCell ref="A17:B17"/>
    <mergeCell ref="P17:Q17"/>
    <mergeCell ref="P21:Q21"/>
    <mergeCell ref="A21:B21"/>
    <mergeCell ref="P36:Q36"/>
    <mergeCell ref="A51:B51"/>
    <mergeCell ref="A44:B44"/>
    <mergeCell ref="P41:Q41"/>
    <mergeCell ref="A22:B22"/>
    <mergeCell ref="A18:B18"/>
    <mergeCell ref="P18:Q18"/>
    <mergeCell ref="P19:Q19"/>
    <mergeCell ref="A19:B19"/>
    <mergeCell ref="P20:Q20"/>
    <mergeCell ref="A24:B24"/>
    <mergeCell ref="P23:Q23"/>
    <mergeCell ref="A27:B27"/>
    <mergeCell ref="P26:Q26"/>
    <mergeCell ref="A57:B57"/>
    <mergeCell ref="P44:Q44"/>
    <mergeCell ref="A30:B30"/>
    <mergeCell ref="P29:Q29"/>
    <mergeCell ref="A40:B40"/>
    <mergeCell ref="P32:Q32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9"/>
  <sheetViews>
    <sheetView tabSelected="1" zoomScalePageLayoutView="0" workbookViewId="0" topLeftCell="U1">
      <selection activeCell="AA11" sqref="AA11"/>
    </sheetView>
  </sheetViews>
  <sheetFormatPr defaultColWidth="10.59765625" defaultRowHeight="15"/>
  <cols>
    <col min="1" max="1" width="2.59765625" style="47" customWidth="1"/>
    <col min="2" max="2" width="11.59765625" style="47" customWidth="1"/>
    <col min="3" max="3" width="2.09765625" style="47" customWidth="1"/>
    <col min="4" max="4" width="13.59765625" style="47" customWidth="1"/>
    <col min="5" max="5" width="11" style="47" customWidth="1"/>
    <col min="6" max="6" width="9.59765625" style="47" customWidth="1"/>
    <col min="7" max="7" width="9.09765625" style="47" customWidth="1"/>
    <col min="8" max="8" width="11.59765625" style="47" customWidth="1"/>
    <col min="9" max="9" width="2.59765625" style="47" customWidth="1"/>
    <col min="10" max="10" width="6.59765625" style="47" customWidth="1"/>
    <col min="11" max="11" width="4.59765625" style="47" customWidth="1"/>
    <col min="12" max="12" width="5" style="47" customWidth="1"/>
    <col min="13" max="13" width="5.5" style="47" customWidth="1"/>
    <col min="14" max="14" width="2.09765625" style="47" customWidth="1"/>
    <col min="15" max="15" width="9.59765625" style="47" customWidth="1"/>
    <col min="16" max="16" width="4" style="47" customWidth="1"/>
    <col min="17" max="17" width="6.5" style="47" customWidth="1"/>
    <col min="18" max="19" width="4.59765625" style="47" customWidth="1"/>
    <col min="20" max="20" width="11.5" style="47" customWidth="1"/>
    <col min="21" max="21" width="15.59765625" style="47" customWidth="1"/>
    <col min="22" max="22" width="2.59765625" style="47" customWidth="1"/>
    <col min="23" max="23" width="15" style="47" customWidth="1"/>
    <col min="24" max="24" width="22.19921875" style="47" customWidth="1"/>
    <col min="25" max="25" width="20.5" style="47" customWidth="1"/>
    <col min="26" max="26" width="21.09765625" style="47" customWidth="1"/>
    <col min="27" max="27" width="18.5" style="47" customWidth="1"/>
    <col min="28" max="28" width="11.59765625" style="47" hidden="1" customWidth="1"/>
    <col min="29" max="30" width="10.59765625" style="47" hidden="1" customWidth="1"/>
    <col min="31" max="42" width="13.59765625" style="47" hidden="1" customWidth="1"/>
    <col min="43" max="43" width="15.59765625" style="47" hidden="1" customWidth="1"/>
    <col min="44" max="44" width="13.59765625" style="47" hidden="1" customWidth="1"/>
    <col min="45" max="50" width="13.59765625" style="47" customWidth="1"/>
    <col min="51" max="51" width="16.59765625" style="47" customWidth="1"/>
    <col min="52" max="52" width="15.59765625" style="47" customWidth="1"/>
    <col min="53" max="16384" width="10.59765625" style="47" customWidth="1"/>
  </cols>
  <sheetData>
    <row r="1" spans="1:27" s="126" customFormat="1" ht="19.5" customHeight="1">
      <c r="A1" s="56" t="s">
        <v>316</v>
      </c>
      <c r="AA1" s="8" t="s">
        <v>317</v>
      </c>
    </row>
    <row r="2" spans="1:32" ht="19.5" customHeight="1">
      <c r="A2" s="391" t="s">
        <v>459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129"/>
      <c r="V2" s="391" t="s">
        <v>466</v>
      </c>
      <c r="W2" s="391"/>
      <c r="X2" s="391"/>
      <c r="Y2" s="391"/>
      <c r="Z2" s="391"/>
      <c r="AA2" s="391"/>
      <c r="AB2" s="2"/>
      <c r="AE2" s="2"/>
      <c r="AF2" s="2"/>
    </row>
    <row r="3" spans="20:21" ht="18" customHeight="1" thickBot="1">
      <c r="T3" s="161" t="s">
        <v>318</v>
      </c>
      <c r="U3" s="129"/>
    </row>
    <row r="4" spans="1:32" ht="15.75" customHeight="1">
      <c r="A4" s="428" t="s">
        <v>500</v>
      </c>
      <c r="B4" s="429"/>
      <c r="C4" s="430"/>
      <c r="D4" s="428" t="s">
        <v>206</v>
      </c>
      <c r="E4" s="429"/>
      <c r="F4" s="483" t="s">
        <v>319</v>
      </c>
      <c r="G4" s="394"/>
      <c r="H4" s="394"/>
      <c r="I4" s="394"/>
      <c r="J4" s="395"/>
      <c r="K4" s="511" t="s">
        <v>207</v>
      </c>
      <c r="L4" s="429"/>
      <c r="M4" s="429"/>
      <c r="N4" s="430"/>
      <c r="O4" s="511" t="s">
        <v>208</v>
      </c>
      <c r="P4" s="429"/>
      <c r="Q4" s="430"/>
      <c r="R4" s="473" t="s">
        <v>209</v>
      </c>
      <c r="S4" s="474"/>
      <c r="T4" s="474"/>
      <c r="V4" s="503" t="s">
        <v>467</v>
      </c>
      <c r="W4" s="501"/>
      <c r="X4" s="509" t="s">
        <v>540</v>
      </c>
      <c r="Y4" s="509" t="s">
        <v>541</v>
      </c>
      <c r="Z4" s="509" t="s">
        <v>210</v>
      </c>
      <c r="AA4" s="511" t="s">
        <v>542</v>
      </c>
      <c r="AB4" s="39"/>
      <c r="AE4" s="39"/>
      <c r="AF4" s="39"/>
    </row>
    <row r="5" spans="1:29" ht="15.75" customHeight="1">
      <c r="A5" s="470"/>
      <c r="B5" s="470"/>
      <c r="C5" s="466"/>
      <c r="D5" s="470"/>
      <c r="E5" s="392"/>
      <c r="F5" s="477" t="s">
        <v>501</v>
      </c>
      <c r="G5" s="479"/>
      <c r="H5" s="582" t="s">
        <v>502</v>
      </c>
      <c r="I5" s="478"/>
      <c r="J5" s="478"/>
      <c r="K5" s="518"/>
      <c r="L5" s="471"/>
      <c r="M5" s="471"/>
      <c r="N5" s="472"/>
      <c r="O5" s="518"/>
      <c r="P5" s="471"/>
      <c r="Q5" s="472"/>
      <c r="R5" s="461"/>
      <c r="S5" s="476"/>
      <c r="T5" s="476"/>
      <c r="U5" s="129"/>
      <c r="V5" s="476"/>
      <c r="W5" s="469"/>
      <c r="X5" s="497"/>
      <c r="Y5" s="497"/>
      <c r="Z5" s="497"/>
      <c r="AA5" s="518"/>
      <c r="AB5" s="75"/>
      <c r="AC5" s="2"/>
    </row>
    <row r="6" spans="1:27" ht="15.75" customHeight="1">
      <c r="A6" s="471"/>
      <c r="B6" s="471"/>
      <c r="C6" s="472"/>
      <c r="D6" s="167" t="s">
        <v>503</v>
      </c>
      <c r="E6" s="166" t="s">
        <v>504</v>
      </c>
      <c r="F6" s="166" t="s">
        <v>503</v>
      </c>
      <c r="G6" s="170" t="s">
        <v>504</v>
      </c>
      <c r="H6" s="171" t="s">
        <v>503</v>
      </c>
      <c r="I6" s="477" t="s">
        <v>504</v>
      </c>
      <c r="J6" s="478"/>
      <c r="K6" s="477" t="s">
        <v>503</v>
      </c>
      <c r="L6" s="583"/>
      <c r="M6" s="477" t="s">
        <v>504</v>
      </c>
      <c r="N6" s="478"/>
      <c r="O6" s="170" t="s">
        <v>503</v>
      </c>
      <c r="P6" s="477" t="s">
        <v>504</v>
      </c>
      <c r="Q6" s="583"/>
      <c r="R6" s="477" t="s">
        <v>503</v>
      </c>
      <c r="S6" s="479"/>
      <c r="T6" s="166" t="s">
        <v>504</v>
      </c>
      <c r="U6" s="129"/>
      <c r="V6" s="134"/>
      <c r="W6" s="135"/>
      <c r="X6" s="134"/>
      <c r="Y6" s="322" t="s">
        <v>211</v>
      </c>
      <c r="Z6" s="322" t="s">
        <v>211</v>
      </c>
      <c r="AA6" s="322" t="s">
        <v>211</v>
      </c>
    </row>
    <row r="7" spans="1:27" ht="15.75" customHeight="1">
      <c r="A7" s="505" t="s">
        <v>505</v>
      </c>
      <c r="B7" s="505"/>
      <c r="C7" s="506"/>
      <c r="D7" s="374">
        <f>SUM(F7,H7,K7,O7,R7)</f>
        <v>3260124</v>
      </c>
      <c r="E7" s="253">
        <f>SUM(G7,I7,M7,P7,T7)</f>
        <v>122736</v>
      </c>
      <c r="F7" s="296">
        <v>161742</v>
      </c>
      <c r="G7" s="296">
        <v>67175</v>
      </c>
      <c r="H7" s="296">
        <v>2443190</v>
      </c>
      <c r="I7" s="580">
        <v>45078</v>
      </c>
      <c r="J7" s="580"/>
      <c r="K7" s="580">
        <v>171022</v>
      </c>
      <c r="L7" s="580"/>
      <c r="M7" s="580">
        <v>3381</v>
      </c>
      <c r="N7" s="580"/>
      <c r="O7" s="296">
        <v>398852</v>
      </c>
      <c r="P7" s="580">
        <v>5906</v>
      </c>
      <c r="Q7" s="580"/>
      <c r="R7" s="580">
        <v>85318</v>
      </c>
      <c r="S7" s="580"/>
      <c r="T7" s="296">
        <v>1196</v>
      </c>
      <c r="U7" s="129"/>
      <c r="V7" s="466" t="s">
        <v>543</v>
      </c>
      <c r="W7" s="544"/>
      <c r="X7" s="80">
        <v>423</v>
      </c>
      <c r="Y7" s="80">
        <v>4570</v>
      </c>
      <c r="Z7" s="80">
        <v>37055</v>
      </c>
      <c r="AA7" s="80">
        <v>34921</v>
      </c>
    </row>
    <row r="8" spans="1:27" ht="15.75" customHeight="1">
      <c r="A8" s="576">
        <v>14</v>
      </c>
      <c r="B8" s="576"/>
      <c r="C8" s="577"/>
      <c r="D8" s="374">
        <f>SUM(F8,H8,K8,O8,R8)</f>
        <v>3507669</v>
      </c>
      <c r="E8" s="253">
        <f>SUM(G8,I8,M8,P8,T8)</f>
        <v>122458</v>
      </c>
      <c r="F8" s="296">
        <v>164407</v>
      </c>
      <c r="G8" s="296">
        <v>63303</v>
      </c>
      <c r="H8" s="296">
        <v>2489496</v>
      </c>
      <c r="I8" s="578">
        <v>41400</v>
      </c>
      <c r="J8" s="578"/>
      <c r="K8" s="578">
        <v>178072</v>
      </c>
      <c r="L8" s="578"/>
      <c r="M8" s="578">
        <v>3334</v>
      </c>
      <c r="N8" s="578"/>
      <c r="O8" s="296">
        <v>565236</v>
      </c>
      <c r="P8" s="578">
        <v>8430</v>
      </c>
      <c r="Q8" s="578"/>
      <c r="R8" s="578">
        <v>110458</v>
      </c>
      <c r="S8" s="578"/>
      <c r="T8" s="296">
        <v>5991</v>
      </c>
      <c r="U8" s="55"/>
      <c r="V8" s="490">
        <v>14</v>
      </c>
      <c r="W8" s="544"/>
      <c r="X8" s="80">
        <v>415</v>
      </c>
      <c r="Y8" s="80">
        <v>4701</v>
      </c>
      <c r="Z8" s="80">
        <v>38014</v>
      </c>
      <c r="AA8" s="80">
        <v>35164</v>
      </c>
    </row>
    <row r="9" spans="1:27" ht="15.75" customHeight="1">
      <c r="A9" s="576">
        <v>15</v>
      </c>
      <c r="B9" s="576"/>
      <c r="C9" s="577"/>
      <c r="D9" s="374">
        <f>SUM(F9,H9,K9,O9,R9)</f>
        <v>3642350</v>
      </c>
      <c r="E9" s="253">
        <f>SUM(G9,I9,M9,P9,T9)</f>
        <v>120653</v>
      </c>
      <c r="F9" s="296">
        <v>160089</v>
      </c>
      <c r="G9" s="296">
        <v>62490</v>
      </c>
      <c r="H9" s="296">
        <v>2428089</v>
      </c>
      <c r="I9" s="578">
        <v>38590</v>
      </c>
      <c r="J9" s="578"/>
      <c r="K9" s="578">
        <v>171476</v>
      </c>
      <c r="L9" s="578"/>
      <c r="M9" s="578">
        <v>3030</v>
      </c>
      <c r="N9" s="578"/>
      <c r="O9" s="296">
        <v>652764</v>
      </c>
      <c r="P9" s="578">
        <v>9876</v>
      </c>
      <c r="Q9" s="578"/>
      <c r="R9" s="578">
        <v>229932</v>
      </c>
      <c r="S9" s="578"/>
      <c r="T9" s="296">
        <v>6667</v>
      </c>
      <c r="U9" s="55"/>
      <c r="V9" s="490">
        <v>15</v>
      </c>
      <c r="W9" s="544"/>
      <c r="X9" s="80">
        <v>404</v>
      </c>
      <c r="Y9" s="80">
        <v>4902</v>
      </c>
      <c r="Z9" s="80">
        <v>38804</v>
      </c>
      <c r="AA9" s="80">
        <v>35677</v>
      </c>
    </row>
    <row r="10" spans="1:27" ht="15.75" customHeight="1">
      <c r="A10" s="576">
        <v>16</v>
      </c>
      <c r="B10" s="576"/>
      <c r="C10" s="577"/>
      <c r="D10" s="374">
        <f>SUM(F10,H10,K10,O10,R10)</f>
        <v>3620625</v>
      </c>
      <c r="E10" s="253">
        <f>SUM(G10,I10,M10,P10,T10)</f>
        <v>119442</v>
      </c>
      <c r="F10" s="296">
        <v>157862</v>
      </c>
      <c r="G10" s="296">
        <v>62269</v>
      </c>
      <c r="H10" s="296">
        <v>2345035</v>
      </c>
      <c r="I10" s="578">
        <v>36617</v>
      </c>
      <c r="J10" s="578"/>
      <c r="K10" s="578">
        <v>165062</v>
      </c>
      <c r="L10" s="578"/>
      <c r="M10" s="578">
        <v>2845</v>
      </c>
      <c r="N10" s="578"/>
      <c r="O10" s="296">
        <v>705605</v>
      </c>
      <c r="P10" s="578">
        <v>11018</v>
      </c>
      <c r="Q10" s="578"/>
      <c r="R10" s="578">
        <v>247061</v>
      </c>
      <c r="S10" s="578"/>
      <c r="T10" s="296">
        <v>6693</v>
      </c>
      <c r="U10" s="55"/>
      <c r="V10" s="490">
        <v>16</v>
      </c>
      <c r="W10" s="544"/>
      <c r="X10" s="80">
        <v>404</v>
      </c>
      <c r="Y10" s="80">
        <v>4902</v>
      </c>
      <c r="Z10" s="80">
        <v>38744</v>
      </c>
      <c r="AA10" s="80">
        <v>35723</v>
      </c>
    </row>
    <row r="11" spans="1:27" ht="15.75" customHeight="1">
      <c r="A11" s="491">
        <v>17</v>
      </c>
      <c r="B11" s="491"/>
      <c r="C11" s="492"/>
      <c r="D11" s="375">
        <f>SUM(F11,H11,K11,O11,R11)</f>
        <v>3519788</v>
      </c>
      <c r="E11" s="376">
        <f>SUM(G11,I11,M11,P11,T11)</f>
        <v>119111</v>
      </c>
      <c r="F11" s="297">
        <v>156435</v>
      </c>
      <c r="G11" s="297">
        <v>62478</v>
      </c>
      <c r="H11" s="297">
        <v>2236777</v>
      </c>
      <c r="I11" s="579">
        <v>35467</v>
      </c>
      <c r="J11" s="579"/>
      <c r="K11" s="579">
        <v>159082</v>
      </c>
      <c r="L11" s="579"/>
      <c r="M11" s="579">
        <v>2648</v>
      </c>
      <c r="N11" s="579"/>
      <c r="O11" s="297">
        <v>726964</v>
      </c>
      <c r="P11" s="579">
        <v>11834</v>
      </c>
      <c r="Q11" s="579"/>
      <c r="R11" s="579">
        <v>240530</v>
      </c>
      <c r="S11" s="579"/>
      <c r="T11" s="297">
        <v>6684</v>
      </c>
      <c r="U11" s="55"/>
      <c r="V11" s="492">
        <v>17</v>
      </c>
      <c r="W11" s="581"/>
      <c r="X11" s="27">
        <f>SUM(X13:X22,X24,X27,X30,X33,X37,X42,X45)</f>
        <v>401</v>
      </c>
      <c r="Y11" s="27">
        <f>SUM(Y13:Y22,Y24,Y27,Y30,Y33,Y37,Y42,Y45)</f>
        <v>4982</v>
      </c>
      <c r="Z11" s="27">
        <f>SUM(Z13:Z22,Z24,Z27,Z30,Z33,Z37,Z42,Z45)</f>
        <v>38998</v>
      </c>
      <c r="AA11" s="27">
        <f>SUM(AA13:AA22,AA24,AA27,AA30,AA33,AA37,AA42,AA45)</f>
        <v>35862</v>
      </c>
    </row>
    <row r="12" spans="1:27" ht="15.75" customHeight="1">
      <c r="A12" s="143" t="s">
        <v>3</v>
      </c>
      <c r="B12" s="143"/>
      <c r="C12" s="143"/>
      <c r="D12" s="143"/>
      <c r="E12" s="52"/>
      <c r="F12" s="52"/>
      <c r="G12" s="52"/>
      <c r="H12" s="52"/>
      <c r="U12" s="55"/>
      <c r="V12" s="57"/>
      <c r="W12" s="58"/>
      <c r="X12" s="44"/>
      <c r="Y12" s="44"/>
      <c r="Z12" s="44"/>
      <c r="AA12" s="44"/>
    </row>
    <row r="13" spans="1:27" ht="15.75" customHeight="1">
      <c r="A13" s="52"/>
      <c r="E13" s="52"/>
      <c r="F13" s="52"/>
      <c r="G13" s="52"/>
      <c r="H13" s="52"/>
      <c r="U13" s="55"/>
      <c r="V13" s="513" t="s">
        <v>157</v>
      </c>
      <c r="W13" s="515"/>
      <c r="X13" s="7">
        <v>111</v>
      </c>
      <c r="Y13" s="7">
        <v>1793</v>
      </c>
      <c r="Z13" s="7">
        <v>11225</v>
      </c>
      <c r="AA13" s="7">
        <v>11627</v>
      </c>
    </row>
    <row r="14" spans="1:49" ht="15.75" customHeight="1">
      <c r="A14" s="52"/>
      <c r="E14" s="52"/>
      <c r="F14" s="52"/>
      <c r="G14" s="52"/>
      <c r="H14" s="52"/>
      <c r="U14" s="55"/>
      <c r="V14" s="513" t="s">
        <v>158</v>
      </c>
      <c r="W14" s="515"/>
      <c r="X14" s="7">
        <v>32</v>
      </c>
      <c r="Y14" s="7">
        <v>340</v>
      </c>
      <c r="Z14" s="7">
        <v>2560</v>
      </c>
      <c r="AA14" s="7">
        <v>2168</v>
      </c>
      <c r="AT14" s="52"/>
      <c r="AU14" s="52"/>
      <c r="AV14" s="52"/>
      <c r="AW14" s="52"/>
    </row>
    <row r="15" spans="1:49" ht="15.75" customHeight="1">
      <c r="A15" s="391" t="s">
        <v>460</v>
      </c>
      <c r="B15" s="587"/>
      <c r="C15" s="587"/>
      <c r="D15" s="587"/>
      <c r="E15" s="587"/>
      <c r="F15" s="587"/>
      <c r="G15" s="587"/>
      <c r="H15" s="587"/>
      <c r="I15" s="587"/>
      <c r="J15" s="587"/>
      <c r="K15" s="587"/>
      <c r="L15" s="587"/>
      <c r="M15" s="587"/>
      <c r="N15" s="587"/>
      <c r="O15" s="587"/>
      <c r="P15" s="587"/>
      <c r="Q15" s="587"/>
      <c r="R15" s="587"/>
      <c r="S15" s="587"/>
      <c r="T15" s="587"/>
      <c r="U15" s="55"/>
      <c r="V15" s="513" t="s">
        <v>159</v>
      </c>
      <c r="W15" s="515"/>
      <c r="X15" s="7">
        <v>41</v>
      </c>
      <c r="Y15" s="7">
        <v>522</v>
      </c>
      <c r="Z15" s="7">
        <v>4610</v>
      </c>
      <c r="AA15" s="7">
        <v>3930</v>
      </c>
      <c r="AT15" s="52"/>
      <c r="AU15" s="52"/>
      <c r="AV15" s="52"/>
      <c r="AW15" s="52"/>
    </row>
    <row r="16" spans="1:49" ht="15.7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26"/>
      <c r="N16" s="126"/>
      <c r="O16" s="126"/>
      <c r="P16" s="126"/>
      <c r="Q16" s="126"/>
      <c r="R16" s="126"/>
      <c r="S16" s="126"/>
      <c r="T16" s="75" t="s">
        <v>212</v>
      </c>
      <c r="U16" s="55"/>
      <c r="V16" s="513" t="s">
        <v>160</v>
      </c>
      <c r="W16" s="515"/>
      <c r="X16" s="7">
        <v>9</v>
      </c>
      <c r="Y16" s="7">
        <v>82</v>
      </c>
      <c r="Z16" s="7">
        <v>645</v>
      </c>
      <c r="AA16" s="7">
        <v>570</v>
      </c>
      <c r="AT16" s="52"/>
      <c r="AU16" s="164"/>
      <c r="AV16" s="164"/>
      <c r="AW16" s="52"/>
    </row>
    <row r="17" spans="1:49" ht="15.75" customHeight="1">
      <c r="A17" s="393" t="s">
        <v>320</v>
      </c>
      <c r="B17" s="393"/>
      <c r="C17" s="393"/>
      <c r="D17" s="393"/>
      <c r="E17" s="549" t="s">
        <v>461</v>
      </c>
      <c r="F17" s="550"/>
      <c r="G17" s="549" t="s">
        <v>578</v>
      </c>
      <c r="H17" s="550"/>
      <c r="I17" s="549" t="s">
        <v>579</v>
      </c>
      <c r="J17" s="550"/>
      <c r="K17" s="550"/>
      <c r="L17" s="550"/>
      <c r="M17" s="550"/>
      <c r="N17" s="549" t="s">
        <v>580</v>
      </c>
      <c r="O17" s="550"/>
      <c r="P17" s="550"/>
      <c r="Q17" s="550"/>
      <c r="R17" s="549" t="s">
        <v>577</v>
      </c>
      <c r="S17" s="550"/>
      <c r="T17" s="541"/>
      <c r="U17" s="52"/>
      <c r="V17" s="513" t="s">
        <v>161</v>
      </c>
      <c r="W17" s="515"/>
      <c r="X17" s="7">
        <v>13</v>
      </c>
      <c r="Y17" s="7">
        <v>72</v>
      </c>
      <c r="Z17" s="7">
        <v>610</v>
      </c>
      <c r="AA17" s="7">
        <v>479</v>
      </c>
      <c r="AC17" s="477" t="s">
        <v>321</v>
      </c>
      <c r="AD17" s="479"/>
      <c r="AE17" s="174" t="s">
        <v>322</v>
      </c>
      <c r="AF17" s="175">
        <v>5</v>
      </c>
      <c r="AG17" s="175">
        <v>6</v>
      </c>
      <c r="AH17" s="175">
        <v>7</v>
      </c>
      <c r="AI17" s="175">
        <v>8</v>
      </c>
      <c r="AJ17" s="175">
        <v>9</v>
      </c>
      <c r="AK17" s="175">
        <v>10</v>
      </c>
      <c r="AL17" s="175">
        <v>11</v>
      </c>
      <c r="AM17" s="175">
        <v>12</v>
      </c>
      <c r="AN17" s="176" t="s">
        <v>323</v>
      </c>
      <c r="AO17" s="177">
        <v>2</v>
      </c>
      <c r="AP17" s="178">
        <v>3</v>
      </c>
      <c r="AQ17" s="179" t="s">
        <v>151</v>
      </c>
      <c r="AT17" s="52"/>
      <c r="AU17" s="164"/>
      <c r="AV17" s="164"/>
      <c r="AW17" s="52"/>
    </row>
    <row r="18" spans="1:49" ht="15.75" customHeight="1">
      <c r="A18" s="401" t="s">
        <v>581</v>
      </c>
      <c r="B18" s="572"/>
      <c r="C18" s="59"/>
      <c r="D18" s="59" t="s">
        <v>324</v>
      </c>
      <c r="E18" s="574">
        <f>SUM(E20,E22,E24,E26,E28,E30,E32,E34)</f>
        <v>10054</v>
      </c>
      <c r="F18" s="574"/>
      <c r="G18" s="44"/>
      <c r="H18" s="3">
        <f>SUM(H20,H22,H24,H26,H28,H30,H32,H34)</f>
        <v>11105</v>
      </c>
      <c r="I18" s="44"/>
      <c r="J18" s="25"/>
      <c r="K18" s="574">
        <f>SUM(K20,K22,K24,K26,K28,K30,K32,K34)</f>
        <v>12108</v>
      </c>
      <c r="L18" s="574"/>
      <c r="M18" s="574"/>
      <c r="N18" s="44"/>
      <c r="O18" s="574">
        <f>SUM(O20,O22,O24,O26,O28,O30,O32,O34)</f>
        <v>12804</v>
      </c>
      <c r="P18" s="574"/>
      <c r="Q18" s="574"/>
      <c r="R18" s="44"/>
      <c r="S18" s="300"/>
      <c r="T18" s="301">
        <v>13229</v>
      </c>
      <c r="U18" s="52"/>
      <c r="V18" s="513" t="s">
        <v>162</v>
      </c>
      <c r="W18" s="515"/>
      <c r="X18" s="7">
        <v>30</v>
      </c>
      <c r="Y18" s="7">
        <v>310</v>
      </c>
      <c r="Z18" s="7">
        <v>2750</v>
      </c>
      <c r="AA18" s="7">
        <v>2332</v>
      </c>
      <c r="AC18" s="571" t="s">
        <v>325</v>
      </c>
      <c r="AD18" s="60" t="s">
        <v>324</v>
      </c>
      <c r="AE18" s="180">
        <v>8364</v>
      </c>
      <c r="AF18" s="181">
        <v>8518</v>
      </c>
      <c r="AG18" s="181">
        <v>8623</v>
      </c>
      <c r="AH18" s="181">
        <v>8675</v>
      </c>
      <c r="AI18" s="181">
        <v>8835</v>
      </c>
      <c r="AJ18" s="181">
        <v>8914</v>
      </c>
      <c r="AK18" s="181">
        <v>9107</v>
      </c>
      <c r="AL18" s="181">
        <v>9227</v>
      </c>
      <c r="AM18" s="181">
        <v>9417</v>
      </c>
      <c r="AN18" s="181">
        <v>9444</v>
      </c>
      <c r="AO18" s="181">
        <v>9475</v>
      </c>
      <c r="AP18" s="182">
        <v>9533</v>
      </c>
      <c r="AQ18" s="183">
        <v>108132</v>
      </c>
      <c r="AR18" s="184">
        <v>9011</v>
      </c>
      <c r="AT18" s="52"/>
      <c r="AU18" s="52"/>
      <c r="AV18" s="52"/>
      <c r="AW18" s="52"/>
    </row>
    <row r="19" spans="1:49" ht="15.75" customHeight="1">
      <c r="A19" s="573"/>
      <c r="B19" s="573"/>
      <c r="C19" s="9"/>
      <c r="D19" s="11" t="s">
        <v>326</v>
      </c>
      <c r="E19" s="575">
        <f>SUM(E21,E23,E25,E27,E29,E31,E33,E35,E36)</f>
        <v>9411710</v>
      </c>
      <c r="F19" s="575"/>
      <c r="G19" s="44"/>
      <c r="H19" s="7">
        <f>SUM(H21,H23,H25,H27,H29,H31,H33,H35,H36)</f>
        <v>9891850</v>
      </c>
      <c r="I19" s="44"/>
      <c r="J19" s="27"/>
      <c r="K19" s="575">
        <f>SUM(K21,K23,K25,K27,K29,K31,K33,K35,K36)</f>
        <v>10320850</v>
      </c>
      <c r="L19" s="575"/>
      <c r="M19" s="575"/>
      <c r="N19" s="44"/>
      <c r="O19" s="585">
        <v>10625748</v>
      </c>
      <c r="P19" s="585"/>
      <c r="Q19" s="585"/>
      <c r="R19" s="44"/>
      <c r="S19" s="585">
        <f>SUM(T21,T23,T25,T27,T29,T31,T33,T35,T36)</f>
        <v>10696713</v>
      </c>
      <c r="T19" s="586"/>
      <c r="U19" s="52"/>
      <c r="V19" s="513" t="s">
        <v>163</v>
      </c>
      <c r="W19" s="515"/>
      <c r="X19" s="7">
        <v>11</v>
      </c>
      <c r="Y19" s="7">
        <v>96</v>
      </c>
      <c r="Z19" s="7">
        <v>810</v>
      </c>
      <c r="AA19" s="7">
        <v>674</v>
      </c>
      <c r="AC19" s="569"/>
      <c r="AD19" s="61" t="s">
        <v>326</v>
      </c>
      <c r="AE19" s="185">
        <v>720249143</v>
      </c>
      <c r="AF19" s="186">
        <v>643899890</v>
      </c>
      <c r="AG19" s="186">
        <v>702051852</v>
      </c>
      <c r="AH19" s="186">
        <v>709805701</v>
      </c>
      <c r="AI19" s="186">
        <v>689705209</v>
      </c>
      <c r="AJ19" s="186">
        <v>726034623</v>
      </c>
      <c r="AK19" s="186">
        <v>765328108</v>
      </c>
      <c r="AL19" s="186">
        <v>698931333</v>
      </c>
      <c r="AM19" s="186">
        <v>839752895</v>
      </c>
      <c r="AN19" s="186">
        <v>706741174</v>
      </c>
      <c r="AO19" s="186">
        <v>735583866</v>
      </c>
      <c r="AP19" s="187">
        <v>757842462</v>
      </c>
      <c r="AQ19" s="188">
        <v>8695926256</v>
      </c>
      <c r="AR19" s="184">
        <v>8695926</v>
      </c>
      <c r="AT19" s="52"/>
      <c r="AU19" s="52"/>
      <c r="AV19" s="52"/>
      <c r="AW19" s="52"/>
    </row>
    <row r="20" spans="1:49" ht="15.75" customHeight="1">
      <c r="A20" s="399" t="s">
        <v>327</v>
      </c>
      <c r="B20" s="418"/>
      <c r="C20" s="123"/>
      <c r="D20" s="123" t="s">
        <v>213</v>
      </c>
      <c r="E20" s="545">
        <v>3416</v>
      </c>
      <c r="F20" s="545"/>
      <c r="H20" s="53">
        <v>3743</v>
      </c>
      <c r="J20" s="54"/>
      <c r="K20" s="545">
        <v>4128</v>
      </c>
      <c r="L20" s="545"/>
      <c r="M20" s="545"/>
      <c r="O20" s="546">
        <v>4326</v>
      </c>
      <c r="P20" s="546"/>
      <c r="Q20" s="546"/>
      <c r="S20" s="66"/>
      <c r="T20" s="189">
        <v>4434</v>
      </c>
      <c r="U20" s="52"/>
      <c r="V20" s="513" t="s">
        <v>328</v>
      </c>
      <c r="W20" s="515"/>
      <c r="X20" s="7">
        <v>17</v>
      </c>
      <c r="Y20" s="7">
        <v>161</v>
      </c>
      <c r="Z20" s="7">
        <v>1380</v>
      </c>
      <c r="AA20" s="7">
        <v>1163</v>
      </c>
      <c r="AC20" s="568" t="s">
        <v>327</v>
      </c>
      <c r="AD20" s="190" t="s">
        <v>213</v>
      </c>
      <c r="AE20" s="185">
        <v>2821</v>
      </c>
      <c r="AF20" s="186">
        <v>2859</v>
      </c>
      <c r="AG20" s="186">
        <v>2882</v>
      </c>
      <c r="AH20" s="186">
        <v>2912</v>
      </c>
      <c r="AI20" s="186">
        <v>2962</v>
      </c>
      <c r="AJ20" s="186">
        <v>3002</v>
      </c>
      <c r="AK20" s="186">
        <v>3120</v>
      </c>
      <c r="AL20" s="186">
        <v>3184</v>
      </c>
      <c r="AM20" s="186">
        <v>3232</v>
      </c>
      <c r="AN20" s="186">
        <v>3238</v>
      </c>
      <c r="AO20" s="186">
        <v>3250</v>
      </c>
      <c r="AP20" s="187">
        <v>3234</v>
      </c>
      <c r="AQ20" s="188">
        <v>36696</v>
      </c>
      <c r="AR20" s="184">
        <v>3058</v>
      </c>
      <c r="AT20" s="52"/>
      <c r="AU20" s="52"/>
      <c r="AV20" s="52"/>
      <c r="AW20" s="52"/>
    </row>
    <row r="21" spans="1:44" ht="15.75" customHeight="1">
      <c r="A21" s="418"/>
      <c r="B21" s="418"/>
      <c r="C21" s="64"/>
      <c r="D21" s="123" t="s">
        <v>329</v>
      </c>
      <c r="E21" s="545">
        <v>2305212</v>
      </c>
      <c r="F21" s="545"/>
      <c r="H21" s="53">
        <v>2536263</v>
      </c>
      <c r="J21" s="54"/>
      <c r="K21" s="545">
        <v>2722949</v>
      </c>
      <c r="L21" s="545"/>
      <c r="M21" s="545"/>
      <c r="O21" s="546">
        <v>2740644</v>
      </c>
      <c r="P21" s="546"/>
      <c r="Q21" s="546"/>
      <c r="S21" s="66"/>
      <c r="T21" s="189">
        <v>2735808</v>
      </c>
      <c r="U21" s="52"/>
      <c r="V21" s="513" t="s">
        <v>166</v>
      </c>
      <c r="W21" s="515"/>
      <c r="X21" s="7">
        <v>31</v>
      </c>
      <c r="Y21" s="7">
        <v>454</v>
      </c>
      <c r="Z21" s="7">
        <v>3955</v>
      </c>
      <c r="AA21" s="7">
        <v>3553</v>
      </c>
      <c r="AC21" s="569"/>
      <c r="AD21" s="190" t="s">
        <v>330</v>
      </c>
      <c r="AE21" s="185">
        <v>150413507</v>
      </c>
      <c r="AF21" s="186">
        <v>152594323</v>
      </c>
      <c r="AG21" s="186">
        <v>155940385</v>
      </c>
      <c r="AH21" s="186">
        <v>154274802</v>
      </c>
      <c r="AI21" s="186">
        <v>156714619</v>
      </c>
      <c r="AJ21" s="186">
        <v>157529370</v>
      </c>
      <c r="AK21" s="186">
        <v>160404020</v>
      </c>
      <c r="AL21" s="186">
        <v>183222024</v>
      </c>
      <c r="AM21" s="186">
        <v>230044679</v>
      </c>
      <c r="AN21" s="186">
        <v>185031605</v>
      </c>
      <c r="AO21" s="186">
        <v>176747662</v>
      </c>
      <c r="AP21" s="187">
        <v>196078759</v>
      </c>
      <c r="AQ21" s="188">
        <v>2058995755</v>
      </c>
      <c r="AR21" s="184">
        <v>2058996</v>
      </c>
    </row>
    <row r="22" spans="1:44" ht="15.75" customHeight="1">
      <c r="A22" s="399" t="s">
        <v>331</v>
      </c>
      <c r="B22" s="418"/>
      <c r="C22" s="123"/>
      <c r="D22" s="123" t="s">
        <v>213</v>
      </c>
      <c r="E22" s="545">
        <v>2564</v>
      </c>
      <c r="F22" s="545"/>
      <c r="H22" s="53">
        <v>2867</v>
      </c>
      <c r="J22" s="54"/>
      <c r="K22" s="545">
        <v>3061</v>
      </c>
      <c r="L22" s="545"/>
      <c r="M22" s="545"/>
      <c r="O22" s="546">
        <v>3275</v>
      </c>
      <c r="P22" s="546"/>
      <c r="Q22" s="546"/>
      <c r="S22" s="66"/>
      <c r="T22" s="189">
        <v>3399</v>
      </c>
      <c r="U22" s="52"/>
      <c r="V22" s="513" t="s">
        <v>167</v>
      </c>
      <c r="W22" s="515"/>
      <c r="X22" s="7">
        <v>21</v>
      </c>
      <c r="Y22" s="7">
        <v>215</v>
      </c>
      <c r="Z22" s="7">
        <v>2315</v>
      </c>
      <c r="AA22" s="7">
        <v>2115</v>
      </c>
      <c r="AC22" s="568" t="s">
        <v>332</v>
      </c>
      <c r="AD22" s="190" t="s">
        <v>213</v>
      </c>
      <c r="AE22" s="185">
        <v>2109</v>
      </c>
      <c r="AF22" s="186">
        <v>2128</v>
      </c>
      <c r="AG22" s="186">
        <v>2161</v>
      </c>
      <c r="AH22" s="186">
        <v>2185</v>
      </c>
      <c r="AI22" s="186">
        <v>2225</v>
      </c>
      <c r="AJ22" s="186">
        <v>2252</v>
      </c>
      <c r="AK22" s="186">
        <v>2278</v>
      </c>
      <c r="AL22" s="186">
        <v>2311</v>
      </c>
      <c r="AM22" s="186">
        <v>2358</v>
      </c>
      <c r="AN22" s="186">
        <v>2369</v>
      </c>
      <c r="AO22" s="186">
        <v>2378</v>
      </c>
      <c r="AP22" s="187">
        <v>2401</v>
      </c>
      <c r="AQ22" s="188">
        <v>27155</v>
      </c>
      <c r="AR22" s="184">
        <v>2262.9166666666665</v>
      </c>
    </row>
    <row r="23" spans="1:44" ht="15.75" customHeight="1">
      <c r="A23" s="418"/>
      <c r="B23" s="418"/>
      <c r="C23" s="64"/>
      <c r="D23" s="123" t="s">
        <v>329</v>
      </c>
      <c r="E23" s="545">
        <v>617266</v>
      </c>
      <c r="F23" s="545"/>
      <c r="H23" s="53">
        <v>707023</v>
      </c>
      <c r="J23" s="54"/>
      <c r="K23" s="545">
        <v>778723</v>
      </c>
      <c r="L23" s="545"/>
      <c r="M23" s="545"/>
      <c r="O23" s="546">
        <v>843468</v>
      </c>
      <c r="P23" s="546"/>
      <c r="Q23" s="546"/>
      <c r="S23" s="66"/>
      <c r="T23" s="189">
        <v>882165</v>
      </c>
      <c r="U23" s="52"/>
      <c r="V23" s="291"/>
      <c r="W23" s="303"/>
      <c r="X23" s="44"/>
      <c r="Y23" s="44"/>
      <c r="Z23" s="44"/>
      <c r="AA23" s="44"/>
      <c r="AC23" s="569"/>
      <c r="AD23" s="190" t="s">
        <v>333</v>
      </c>
      <c r="AE23" s="185">
        <v>40112145</v>
      </c>
      <c r="AF23" s="186">
        <v>40460716</v>
      </c>
      <c r="AG23" s="186">
        <v>41327497</v>
      </c>
      <c r="AH23" s="186">
        <v>42382367</v>
      </c>
      <c r="AI23" s="186">
        <v>43357437</v>
      </c>
      <c r="AJ23" s="186">
        <v>43995494</v>
      </c>
      <c r="AK23" s="186">
        <v>42396762</v>
      </c>
      <c r="AL23" s="186">
        <v>44866252</v>
      </c>
      <c r="AM23" s="186">
        <v>46899005</v>
      </c>
      <c r="AN23" s="186">
        <v>45127197</v>
      </c>
      <c r="AO23" s="186">
        <v>44850999</v>
      </c>
      <c r="AP23" s="187">
        <v>48820175</v>
      </c>
      <c r="AQ23" s="188">
        <v>524596046</v>
      </c>
      <c r="AR23" s="184">
        <v>524596</v>
      </c>
    </row>
    <row r="24" spans="1:44" ht="15.75" customHeight="1">
      <c r="A24" s="399" t="s">
        <v>334</v>
      </c>
      <c r="B24" s="418"/>
      <c r="C24" s="123"/>
      <c r="D24" s="123" t="s">
        <v>213</v>
      </c>
      <c r="E24" s="545">
        <v>186</v>
      </c>
      <c r="F24" s="545"/>
      <c r="H24" s="53">
        <v>215</v>
      </c>
      <c r="J24" s="54"/>
      <c r="K24" s="545">
        <v>232</v>
      </c>
      <c r="L24" s="545"/>
      <c r="M24" s="545"/>
      <c r="O24" s="546">
        <v>237</v>
      </c>
      <c r="P24" s="546"/>
      <c r="Q24" s="546"/>
      <c r="S24" s="66"/>
      <c r="T24" s="189">
        <v>233</v>
      </c>
      <c r="U24" s="55"/>
      <c r="V24" s="513" t="s">
        <v>168</v>
      </c>
      <c r="W24" s="515"/>
      <c r="X24" s="7">
        <f>SUM(X25)</f>
        <v>5</v>
      </c>
      <c r="Y24" s="7">
        <f>SUM(Y25)</f>
        <v>41</v>
      </c>
      <c r="Z24" s="7">
        <f>SUM(Z25)</f>
        <v>365</v>
      </c>
      <c r="AA24" s="7">
        <f>SUM(AA25)</f>
        <v>297</v>
      </c>
      <c r="AC24" s="568" t="s">
        <v>334</v>
      </c>
      <c r="AD24" s="190" t="s">
        <v>213</v>
      </c>
      <c r="AE24" s="185">
        <v>166</v>
      </c>
      <c r="AF24" s="186">
        <v>161</v>
      </c>
      <c r="AG24" s="186">
        <v>147</v>
      </c>
      <c r="AH24" s="186">
        <v>149</v>
      </c>
      <c r="AI24" s="186">
        <v>155</v>
      </c>
      <c r="AJ24" s="186">
        <v>158</v>
      </c>
      <c r="AK24" s="186">
        <v>163</v>
      </c>
      <c r="AL24" s="186">
        <v>169</v>
      </c>
      <c r="AM24" s="186">
        <v>174</v>
      </c>
      <c r="AN24" s="186">
        <v>173</v>
      </c>
      <c r="AO24" s="186">
        <v>176</v>
      </c>
      <c r="AP24" s="187">
        <v>186</v>
      </c>
      <c r="AQ24" s="188">
        <v>1977</v>
      </c>
      <c r="AR24" s="184">
        <v>164.75</v>
      </c>
    </row>
    <row r="25" spans="1:44" ht="15.75" customHeight="1">
      <c r="A25" s="418"/>
      <c r="B25" s="418"/>
      <c r="C25" s="64"/>
      <c r="D25" s="123" t="s">
        <v>329</v>
      </c>
      <c r="E25" s="545">
        <v>17061</v>
      </c>
      <c r="F25" s="545"/>
      <c r="H25" s="53">
        <v>18658</v>
      </c>
      <c r="J25" s="54"/>
      <c r="K25" s="545">
        <v>21672</v>
      </c>
      <c r="L25" s="545"/>
      <c r="M25" s="545"/>
      <c r="O25" s="546">
        <v>23808</v>
      </c>
      <c r="P25" s="546"/>
      <c r="Q25" s="546"/>
      <c r="S25" s="66"/>
      <c r="T25" s="189">
        <v>22639</v>
      </c>
      <c r="U25" s="55"/>
      <c r="V25" s="136"/>
      <c r="W25" s="78" t="s">
        <v>169</v>
      </c>
      <c r="X25" s="253">
        <v>5</v>
      </c>
      <c r="Y25" s="253">
        <v>41</v>
      </c>
      <c r="Z25" s="253">
        <v>365</v>
      </c>
      <c r="AA25" s="253">
        <v>297</v>
      </c>
      <c r="AC25" s="569"/>
      <c r="AD25" s="190" t="s">
        <v>333</v>
      </c>
      <c r="AE25" s="185">
        <v>1016040</v>
      </c>
      <c r="AF25" s="186">
        <v>1036510</v>
      </c>
      <c r="AG25" s="186">
        <v>997688</v>
      </c>
      <c r="AH25" s="186">
        <v>981610</v>
      </c>
      <c r="AI25" s="186">
        <v>893562</v>
      </c>
      <c r="AJ25" s="186">
        <v>1061252</v>
      </c>
      <c r="AK25" s="186">
        <v>1171451</v>
      </c>
      <c r="AL25" s="186">
        <v>1150656</v>
      </c>
      <c r="AM25" s="186">
        <v>1219302</v>
      </c>
      <c r="AN25" s="186">
        <v>1336714</v>
      </c>
      <c r="AO25" s="186">
        <v>1439080</v>
      </c>
      <c r="AP25" s="187">
        <v>1826758</v>
      </c>
      <c r="AQ25" s="188">
        <v>14130623</v>
      </c>
      <c r="AR25" s="184">
        <v>14131</v>
      </c>
    </row>
    <row r="26" spans="1:44" ht="15.75" customHeight="1">
      <c r="A26" s="400" t="s">
        <v>214</v>
      </c>
      <c r="B26" s="400"/>
      <c r="C26" s="123"/>
      <c r="D26" s="123" t="s">
        <v>213</v>
      </c>
      <c r="E26" s="545">
        <v>356</v>
      </c>
      <c r="F26" s="545"/>
      <c r="H26" s="53">
        <v>447</v>
      </c>
      <c r="J26" s="54"/>
      <c r="K26" s="545">
        <v>545</v>
      </c>
      <c r="L26" s="545"/>
      <c r="M26" s="545"/>
      <c r="O26" s="546">
        <v>615</v>
      </c>
      <c r="P26" s="546"/>
      <c r="Q26" s="546"/>
      <c r="S26" s="66"/>
      <c r="T26" s="189">
        <v>671</v>
      </c>
      <c r="U26" s="55"/>
      <c r="V26" s="136"/>
      <c r="W26" s="78"/>
      <c r="X26" s="377"/>
      <c r="Y26" s="377"/>
      <c r="Z26" s="377"/>
      <c r="AA26" s="377"/>
      <c r="AC26" s="570" t="s">
        <v>214</v>
      </c>
      <c r="AD26" s="190" t="s">
        <v>213</v>
      </c>
      <c r="AE26" s="185">
        <v>216</v>
      </c>
      <c r="AF26" s="186">
        <v>250</v>
      </c>
      <c r="AG26" s="186">
        <v>263</v>
      </c>
      <c r="AH26" s="186">
        <v>268</v>
      </c>
      <c r="AI26" s="186">
        <v>275</v>
      </c>
      <c r="AJ26" s="186">
        <v>275</v>
      </c>
      <c r="AK26" s="186">
        <v>274</v>
      </c>
      <c r="AL26" s="186">
        <v>282</v>
      </c>
      <c r="AM26" s="186">
        <v>299</v>
      </c>
      <c r="AN26" s="186">
        <v>299</v>
      </c>
      <c r="AO26" s="186">
        <v>308</v>
      </c>
      <c r="AP26" s="187">
        <v>315</v>
      </c>
      <c r="AQ26" s="188">
        <v>3324</v>
      </c>
      <c r="AR26" s="184">
        <v>277</v>
      </c>
    </row>
    <row r="27" spans="1:44" ht="15.75" customHeight="1">
      <c r="A27" s="400"/>
      <c r="B27" s="400"/>
      <c r="C27" s="64"/>
      <c r="D27" s="123" t="s">
        <v>506</v>
      </c>
      <c r="E27" s="545">
        <v>69256</v>
      </c>
      <c r="F27" s="545"/>
      <c r="H27" s="53">
        <v>97106</v>
      </c>
      <c r="J27" s="54"/>
      <c r="K27" s="545">
        <v>119241</v>
      </c>
      <c r="L27" s="545"/>
      <c r="M27" s="545"/>
      <c r="O27" s="546">
        <v>151608</v>
      </c>
      <c r="P27" s="546"/>
      <c r="Q27" s="546"/>
      <c r="S27" s="66"/>
      <c r="T27" s="189">
        <v>424671</v>
      </c>
      <c r="U27" s="55"/>
      <c r="V27" s="513" t="s">
        <v>170</v>
      </c>
      <c r="W27" s="514"/>
      <c r="X27" s="7">
        <f>SUM(X28)</f>
        <v>3</v>
      </c>
      <c r="Y27" s="7">
        <f>SUM(Y28)</f>
        <v>44</v>
      </c>
      <c r="Z27" s="7">
        <f>SUM(Z28)</f>
        <v>380</v>
      </c>
      <c r="AA27" s="7">
        <f>SUM(AA28)</f>
        <v>352</v>
      </c>
      <c r="AC27" s="569"/>
      <c r="AD27" s="190" t="s">
        <v>335</v>
      </c>
      <c r="AE27" s="185"/>
      <c r="AF27" s="186">
        <v>122010</v>
      </c>
      <c r="AG27" s="186">
        <v>2777714</v>
      </c>
      <c r="AH27" s="186">
        <v>3776281</v>
      </c>
      <c r="AI27" s="186">
        <v>4894504</v>
      </c>
      <c r="AJ27" s="186">
        <v>4942267</v>
      </c>
      <c r="AK27" s="186">
        <v>4109421</v>
      </c>
      <c r="AL27" s="186">
        <v>3740204</v>
      </c>
      <c r="AM27" s="186">
        <v>2438287</v>
      </c>
      <c r="AN27" s="186">
        <v>4029878</v>
      </c>
      <c r="AO27" s="186">
        <v>4679673</v>
      </c>
      <c r="AP27" s="187">
        <v>3995075</v>
      </c>
      <c r="AQ27" s="188">
        <v>39505314</v>
      </c>
      <c r="AR27" s="184">
        <v>39505</v>
      </c>
    </row>
    <row r="28" spans="1:44" ht="15.75" customHeight="1">
      <c r="A28" s="399" t="s">
        <v>507</v>
      </c>
      <c r="B28" s="418"/>
      <c r="C28" s="123"/>
      <c r="D28" s="123" t="s">
        <v>213</v>
      </c>
      <c r="E28" s="545">
        <v>3523</v>
      </c>
      <c r="F28" s="545"/>
      <c r="H28" s="53">
        <v>3825</v>
      </c>
      <c r="J28" s="54"/>
      <c r="K28" s="545">
        <v>4129</v>
      </c>
      <c r="L28" s="545"/>
      <c r="M28" s="545"/>
      <c r="O28" s="546">
        <v>4338</v>
      </c>
      <c r="P28" s="546"/>
      <c r="Q28" s="546"/>
      <c r="S28" s="66"/>
      <c r="T28" s="189">
        <v>4413</v>
      </c>
      <c r="U28" s="55"/>
      <c r="V28" s="136"/>
      <c r="W28" s="78" t="s">
        <v>171</v>
      </c>
      <c r="X28" s="253">
        <v>3</v>
      </c>
      <c r="Y28" s="253">
        <v>44</v>
      </c>
      <c r="Z28" s="253">
        <v>380</v>
      </c>
      <c r="AA28" s="253">
        <v>352</v>
      </c>
      <c r="AC28" s="568" t="s">
        <v>336</v>
      </c>
      <c r="AD28" s="190" t="s">
        <v>213</v>
      </c>
      <c r="AE28" s="185">
        <v>3042</v>
      </c>
      <c r="AF28" s="186">
        <v>3111</v>
      </c>
      <c r="AG28" s="186">
        <v>3164</v>
      </c>
      <c r="AH28" s="186">
        <v>3153</v>
      </c>
      <c r="AI28" s="186">
        <v>3204</v>
      </c>
      <c r="AJ28" s="186">
        <v>3217</v>
      </c>
      <c r="AK28" s="186">
        <v>3264</v>
      </c>
      <c r="AL28" s="186">
        <v>3269</v>
      </c>
      <c r="AM28" s="186">
        <v>3344</v>
      </c>
      <c r="AN28" s="186">
        <v>3360</v>
      </c>
      <c r="AO28" s="186">
        <v>3353</v>
      </c>
      <c r="AP28" s="187">
        <v>3388</v>
      </c>
      <c r="AQ28" s="188">
        <v>38869</v>
      </c>
      <c r="AR28" s="184">
        <v>3239.0833333333335</v>
      </c>
    </row>
    <row r="29" spans="1:44" ht="15.75" customHeight="1">
      <c r="A29" s="418"/>
      <c r="B29" s="418"/>
      <c r="C29" s="64"/>
      <c r="D29" s="123" t="s">
        <v>506</v>
      </c>
      <c r="E29" s="545">
        <v>5742588</v>
      </c>
      <c r="F29" s="545"/>
      <c r="H29" s="53">
        <v>5867425</v>
      </c>
      <c r="J29" s="54"/>
      <c r="K29" s="545">
        <v>6000035</v>
      </c>
      <c r="L29" s="545"/>
      <c r="M29" s="545"/>
      <c r="O29" s="546">
        <v>6201420</v>
      </c>
      <c r="P29" s="546"/>
      <c r="Q29" s="546"/>
      <c r="S29" s="66"/>
      <c r="T29" s="54">
        <v>5929788</v>
      </c>
      <c r="U29" s="55"/>
      <c r="V29" s="136"/>
      <c r="W29" s="78"/>
      <c r="X29" s="377"/>
      <c r="Y29" s="377"/>
      <c r="Z29" s="377"/>
      <c r="AA29" s="377"/>
      <c r="AC29" s="569"/>
      <c r="AD29" s="190" t="s">
        <v>335</v>
      </c>
      <c r="AE29" s="185">
        <v>475288425</v>
      </c>
      <c r="AF29" s="186">
        <v>396977816</v>
      </c>
      <c r="AG29" s="186">
        <v>447996146</v>
      </c>
      <c r="AH29" s="186">
        <v>455923389</v>
      </c>
      <c r="AI29" s="186">
        <v>430470745</v>
      </c>
      <c r="AJ29" s="186">
        <v>466200671</v>
      </c>
      <c r="AK29" s="186">
        <v>504467234</v>
      </c>
      <c r="AL29" s="186">
        <v>412656048</v>
      </c>
      <c r="AM29" s="186">
        <v>493103587</v>
      </c>
      <c r="AN29" s="186">
        <v>417002946</v>
      </c>
      <c r="AO29" s="186">
        <v>453409075</v>
      </c>
      <c r="AP29" s="187">
        <v>461136322</v>
      </c>
      <c r="AQ29" s="188">
        <v>5414632404</v>
      </c>
      <c r="AR29" s="184">
        <v>5414632</v>
      </c>
    </row>
    <row r="30" spans="1:44" ht="15.75" customHeight="1">
      <c r="A30" s="399" t="s">
        <v>508</v>
      </c>
      <c r="B30" s="418"/>
      <c r="C30" s="123"/>
      <c r="D30" s="123" t="s">
        <v>213</v>
      </c>
      <c r="E30" s="545">
        <v>1</v>
      </c>
      <c r="F30" s="545"/>
      <c r="H30" s="54" t="s">
        <v>9</v>
      </c>
      <c r="J30" s="54"/>
      <c r="K30" s="545" t="s">
        <v>9</v>
      </c>
      <c r="L30" s="545"/>
      <c r="M30" s="545"/>
      <c r="O30" s="546" t="s">
        <v>9</v>
      </c>
      <c r="P30" s="546"/>
      <c r="Q30" s="546"/>
      <c r="S30" s="66"/>
      <c r="T30" s="54" t="s">
        <v>9</v>
      </c>
      <c r="U30" s="55"/>
      <c r="V30" s="513" t="s">
        <v>172</v>
      </c>
      <c r="W30" s="514"/>
      <c r="X30" s="7">
        <f>SUM(X31)</f>
        <v>10</v>
      </c>
      <c r="Y30" s="7">
        <f>SUM(Y31)</f>
        <v>177</v>
      </c>
      <c r="Z30" s="7">
        <f>SUM(Z31)</f>
        <v>1500</v>
      </c>
      <c r="AA30" s="7">
        <f>SUM(AA31)</f>
        <v>1467</v>
      </c>
      <c r="AC30" s="568" t="s">
        <v>337</v>
      </c>
      <c r="AD30" s="190" t="s">
        <v>213</v>
      </c>
      <c r="AE30" s="185"/>
      <c r="AF30" s="186"/>
      <c r="AG30" s="186">
        <v>0</v>
      </c>
      <c r="AH30" s="186"/>
      <c r="AI30" s="186"/>
      <c r="AJ30" s="186"/>
      <c r="AK30" s="186"/>
      <c r="AL30" s="186"/>
      <c r="AM30" s="186">
        <v>0</v>
      </c>
      <c r="AN30" s="186">
        <v>0</v>
      </c>
      <c r="AO30" s="186">
        <v>1</v>
      </c>
      <c r="AP30" s="187"/>
      <c r="AQ30" s="188">
        <v>1</v>
      </c>
      <c r="AR30" s="184">
        <v>0.08333333333333333</v>
      </c>
    </row>
    <row r="31" spans="1:44" ht="15.75" customHeight="1">
      <c r="A31" s="418"/>
      <c r="B31" s="418"/>
      <c r="C31" s="64"/>
      <c r="D31" s="123" t="s">
        <v>506</v>
      </c>
      <c r="E31" s="545">
        <v>1522</v>
      </c>
      <c r="F31" s="545"/>
      <c r="H31" s="53">
        <v>1385</v>
      </c>
      <c r="J31" s="54"/>
      <c r="K31" s="545">
        <v>905</v>
      </c>
      <c r="L31" s="545"/>
      <c r="M31" s="545"/>
      <c r="O31" s="546">
        <v>735</v>
      </c>
      <c r="P31" s="546"/>
      <c r="Q31" s="546"/>
      <c r="S31" s="66"/>
      <c r="T31" s="189">
        <v>1135</v>
      </c>
      <c r="U31" s="52"/>
      <c r="V31" s="136"/>
      <c r="W31" s="78" t="s">
        <v>173</v>
      </c>
      <c r="X31" s="253">
        <v>10</v>
      </c>
      <c r="Y31" s="253">
        <v>177</v>
      </c>
      <c r="Z31" s="253">
        <v>1500</v>
      </c>
      <c r="AA31" s="253">
        <v>1467</v>
      </c>
      <c r="AC31" s="569"/>
      <c r="AD31" s="190" t="s">
        <v>335</v>
      </c>
      <c r="AE31" s="185"/>
      <c r="AF31" s="186"/>
      <c r="AG31" s="186">
        <v>204245</v>
      </c>
      <c r="AH31" s="186"/>
      <c r="AI31" s="186"/>
      <c r="AJ31" s="186"/>
      <c r="AK31" s="186"/>
      <c r="AL31" s="186"/>
      <c r="AM31" s="186">
        <v>0</v>
      </c>
      <c r="AN31" s="186"/>
      <c r="AO31" s="186"/>
      <c r="AP31" s="187"/>
      <c r="AQ31" s="188">
        <v>204245</v>
      </c>
      <c r="AR31" s="184">
        <v>204</v>
      </c>
    </row>
    <row r="32" spans="1:44" ht="15.75" customHeight="1">
      <c r="A32" s="399" t="s">
        <v>509</v>
      </c>
      <c r="B32" s="418"/>
      <c r="C32" s="123"/>
      <c r="D32" s="123" t="s">
        <v>213</v>
      </c>
      <c r="E32" s="545">
        <v>4</v>
      </c>
      <c r="F32" s="545"/>
      <c r="H32" s="53">
        <v>3</v>
      </c>
      <c r="J32" s="54"/>
      <c r="K32" s="545">
        <v>6</v>
      </c>
      <c r="L32" s="545"/>
      <c r="M32" s="545"/>
      <c r="O32" s="546">
        <v>6</v>
      </c>
      <c r="P32" s="546"/>
      <c r="Q32" s="546"/>
      <c r="S32" s="66"/>
      <c r="T32" s="189">
        <v>69</v>
      </c>
      <c r="U32" s="55"/>
      <c r="V32" s="52"/>
      <c r="W32" s="191"/>
      <c r="X32" s="259"/>
      <c r="Y32" s="259"/>
      <c r="Z32" s="259"/>
      <c r="AA32" s="259"/>
      <c r="AC32" s="568" t="s">
        <v>338</v>
      </c>
      <c r="AD32" s="190" t="s">
        <v>213</v>
      </c>
      <c r="AE32" s="185">
        <v>6</v>
      </c>
      <c r="AF32" s="186">
        <v>5</v>
      </c>
      <c r="AG32" s="186">
        <v>3</v>
      </c>
      <c r="AH32" s="186">
        <v>6</v>
      </c>
      <c r="AI32" s="186">
        <v>8</v>
      </c>
      <c r="AJ32" s="186">
        <v>7</v>
      </c>
      <c r="AK32" s="186">
        <v>5</v>
      </c>
      <c r="AL32" s="186">
        <v>8</v>
      </c>
      <c r="AM32" s="186">
        <v>3</v>
      </c>
      <c r="AN32" s="186">
        <v>2</v>
      </c>
      <c r="AO32" s="186">
        <v>4</v>
      </c>
      <c r="AP32" s="187">
        <v>7</v>
      </c>
      <c r="AQ32" s="188">
        <v>64</v>
      </c>
      <c r="AR32" s="184">
        <v>5.333333333333333</v>
      </c>
    </row>
    <row r="33" spans="1:44" ht="15.75" customHeight="1">
      <c r="A33" s="418"/>
      <c r="B33" s="418"/>
      <c r="C33" s="64"/>
      <c r="D33" s="123" t="s">
        <v>506</v>
      </c>
      <c r="E33" s="545">
        <v>1098</v>
      </c>
      <c r="F33" s="545"/>
      <c r="H33" s="53">
        <v>1487</v>
      </c>
      <c r="J33" s="54"/>
      <c r="K33" s="545">
        <v>2418</v>
      </c>
      <c r="L33" s="545"/>
      <c r="M33" s="545"/>
      <c r="O33" s="546">
        <v>430</v>
      </c>
      <c r="P33" s="546"/>
      <c r="Q33" s="546"/>
      <c r="S33" s="66"/>
      <c r="T33" s="189">
        <v>17859</v>
      </c>
      <c r="U33" s="129"/>
      <c r="V33" s="513" t="s">
        <v>176</v>
      </c>
      <c r="W33" s="514"/>
      <c r="X33" s="7">
        <f>SUM(X34:X35)</f>
        <v>22</v>
      </c>
      <c r="Y33" s="7">
        <f>SUM(Y34:Y35)</f>
        <v>244</v>
      </c>
      <c r="Z33" s="7">
        <f>SUM(Z34:Z35)</f>
        <v>2398</v>
      </c>
      <c r="AA33" s="7">
        <f>SUM(AA34:AA35)</f>
        <v>2163</v>
      </c>
      <c r="AC33" s="569"/>
      <c r="AD33" s="190" t="s">
        <v>335</v>
      </c>
      <c r="AE33" s="185">
        <v>132616</v>
      </c>
      <c r="AF33" s="186">
        <v>93200</v>
      </c>
      <c r="AG33" s="186">
        <v>12600</v>
      </c>
      <c r="AH33" s="186">
        <v>57600</v>
      </c>
      <c r="AI33" s="186">
        <v>115200</v>
      </c>
      <c r="AJ33" s="186">
        <v>56929</v>
      </c>
      <c r="AK33" s="186">
        <v>63945</v>
      </c>
      <c r="AL33" s="186">
        <v>36507</v>
      </c>
      <c r="AM33" s="186">
        <v>322600</v>
      </c>
      <c r="AN33" s="186">
        <v>9450</v>
      </c>
      <c r="AO33" s="186">
        <v>33327</v>
      </c>
      <c r="AP33" s="187">
        <v>256715</v>
      </c>
      <c r="AQ33" s="188">
        <v>1190689</v>
      </c>
      <c r="AR33" s="184">
        <v>1191</v>
      </c>
    </row>
    <row r="34" spans="1:44" ht="15.75" customHeight="1">
      <c r="A34" s="399" t="s">
        <v>510</v>
      </c>
      <c r="B34" s="418"/>
      <c r="C34" s="123"/>
      <c r="D34" s="123" t="s">
        <v>213</v>
      </c>
      <c r="E34" s="545">
        <v>4</v>
      </c>
      <c r="F34" s="545"/>
      <c r="H34" s="53">
        <v>5</v>
      </c>
      <c r="J34" s="54"/>
      <c r="K34" s="545">
        <v>7</v>
      </c>
      <c r="L34" s="545"/>
      <c r="M34" s="545"/>
      <c r="O34" s="546">
        <v>7</v>
      </c>
      <c r="P34" s="546"/>
      <c r="Q34" s="546"/>
      <c r="S34" s="66"/>
      <c r="T34" s="189">
        <v>7</v>
      </c>
      <c r="U34" s="129"/>
      <c r="V34" s="52"/>
      <c r="W34" s="78" t="s">
        <v>177</v>
      </c>
      <c r="X34" s="253">
        <v>13</v>
      </c>
      <c r="Y34" s="253">
        <v>150</v>
      </c>
      <c r="Z34" s="253">
        <v>1505</v>
      </c>
      <c r="AA34" s="253">
        <v>1320</v>
      </c>
      <c r="AC34" s="568" t="s">
        <v>339</v>
      </c>
      <c r="AD34" s="190" t="s">
        <v>213</v>
      </c>
      <c r="AE34" s="185">
        <v>4</v>
      </c>
      <c r="AF34" s="186">
        <v>4</v>
      </c>
      <c r="AG34" s="186">
        <v>3</v>
      </c>
      <c r="AH34" s="186">
        <v>2</v>
      </c>
      <c r="AI34" s="186">
        <v>6</v>
      </c>
      <c r="AJ34" s="186">
        <v>3</v>
      </c>
      <c r="AK34" s="186">
        <v>3</v>
      </c>
      <c r="AL34" s="186">
        <v>4</v>
      </c>
      <c r="AM34" s="186">
        <v>7</v>
      </c>
      <c r="AN34" s="186">
        <v>3</v>
      </c>
      <c r="AO34" s="186">
        <v>5</v>
      </c>
      <c r="AP34" s="187">
        <v>2</v>
      </c>
      <c r="AQ34" s="188">
        <v>46</v>
      </c>
      <c r="AR34" s="184">
        <v>3.8333333333333335</v>
      </c>
    </row>
    <row r="35" spans="1:44" ht="15.75" customHeight="1">
      <c r="A35" s="418"/>
      <c r="B35" s="418"/>
      <c r="C35" s="64"/>
      <c r="D35" s="123" t="s">
        <v>506</v>
      </c>
      <c r="E35" s="545">
        <v>10136</v>
      </c>
      <c r="F35" s="545"/>
      <c r="H35" s="53">
        <v>12406</v>
      </c>
      <c r="J35" s="54"/>
      <c r="K35" s="545">
        <v>17660</v>
      </c>
      <c r="L35" s="545"/>
      <c r="M35" s="545"/>
      <c r="O35" s="546">
        <v>13782</v>
      </c>
      <c r="P35" s="546"/>
      <c r="Q35" s="546"/>
      <c r="S35" s="66"/>
      <c r="T35" s="189">
        <v>13874</v>
      </c>
      <c r="U35" s="129"/>
      <c r="V35" s="52"/>
      <c r="W35" s="78" t="s">
        <v>179</v>
      </c>
      <c r="X35" s="253">
        <v>9</v>
      </c>
      <c r="Y35" s="253">
        <v>94</v>
      </c>
      <c r="Z35" s="253">
        <v>893</v>
      </c>
      <c r="AA35" s="253">
        <v>843</v>
      </c>
      <c r="AC35" s="569"/>
      <c r="AD35" s="190" t="s">
        <v>335</v>
      </c>
      <c r="AE35" s="185">
        <v>845923</v>
      </c>
      <c r="AF35" s="186">
        <v>542320</v>
      </c>
      <c r="AG35" s="186">
        <v>981840</v>
      </c>
      <c r="AH35" s="186">
        <v>313650</v>
      </c>
      <c r="AI35" s="186">
        <v>737760</v>
      </c>
      <c r="AJ35" s="186">
        <v>664030</v>
      </c>
      <c r="AK35" s="186">
        <v>632460</v>
      </c>
      <c r="AL35" s="186">
        <v>465460</v>
      </c>
      <c r="AM35" s="186">
        <v>1181690</v>
      </c>
      <c r="AN35" s="186">
        <v>156600</v>
      </c>
      <c r="AO35" s="186">
        <v>974122</v>
      </c>
      <c r="AP35" s="187">
        <v>636090</v>
      </c>
      <c r="AQ35" s="188">
        <v>8131945</v>
      </c>
      <c r="AR35" s="184">
        <v>8132</v>
      </c>
    </row>
    <row r="36" spans="1:44" ht="15.75" customHeight="1">
      <c r="A36" s="560" t="s">
        <v>215</v>
      </c>
      <c r="B36" s="561"/>
      <c r="C36" s="561"/>
      <c r="D36" s="561"/>
      <c r="E36" s="542">
        <v>647571</v>
      </c>
      <c r="F36" s="542"/>
      <c r="G36" s="51"/>
      <c r="H36" s="302">
        <v>650097</v>
      </c>
      <c r="J36" s="192"/>
      <c r="K36" s="542">
        <v>657247</v>
      </c>
      <c r="L36" s="542"/>
      <c r="M36" s="542"/>
      <c r="O36" s="543">
        <v>649849</v>
      </c>
      <c r="P36" s="543"/>
      <c r="Q36" s="543"/>
      <c r="S36" s="66"/>
      <c r="T36" s="189">
        <v>668774</v>
      </c>
      <c r="U36" s="129"/>
      <c r="V36" s="136"/>
      <c r="W36" s="137"/>
      <c r="X36" s="377"/>
      <c r="Y36" s="377"/>
      <c r="Z36" s="377"/>
      <c r="AA36" s="377"/>
      <c r="AC36" s="562" t="s">
        <v>215</v>
      </c>
      <c r="AD36" s="563"/>
      <c r="AE36" s="193">
        <v>52440487</v>
      </c>
      <c r="AF36" s="194">
        <v>52072995</v>
      </c>
      <c r="AG36" s="194">
        <v>51813737</v>
      </c>
      <c r="AH36" s="194">
        <v>52096002</v>
      </c>
      <c r="AI36" s="194">
        <v>52521382</v>
      </c>
      <c r="AJ36" s="194">
        <v>51584610</v>
      </c>
      <c r="AK36" s="194">
        <v>52082815</v>
      </c>
      <c r="AL36" s="194">
        <v>52794182</v>
      </c>
      <c r="AM36" s="194">
        <v>64543745</v>
      </c>
      <c r="AN36" s="194">
        <v>54046784</v>
      </c>
      <c r="AO36" s="194">
        <v>53449928</v>
      </c>
      <c r="AP36" s="195">
        <v>45092568</v>
      </c>
      <c r="AQ36" s="196">
        <v>634539235</v>
      </c>
      <c r="AR36" s="184">
        <v>634539</v>
      </c>
    </row>
    <row r="37" spans="1:27" ht="15.75" customHeight="1">
      <c r="A37" s="400" t="s">
        <v>511</v>
      </c>
      <c r="B37" s="400"/>
      <c r="C37" s="400"/>
      <c r="D37" s="400"/>
      <c r="E37" s="400"/>
      <c r="F37" s="400"/>
      <c r="G37" s="400"/>
      <c r="H37" s="584" t="s">
        <v>421</v>
      </c>
      <c r="I37" s="584"/>
      <c r="J37" s="584"/>
      <c r="K37" s="584"/>
      <c r="L37" s="584"/>
      <c r="M37" s="584"/>
      <c r="N37" s="584"/>
      <c r="O37" s="584"/>
      <c r="P37" s="584"/>
      <c r="Q37" s="584"/>
      <c r="R37" s="584"/>
      <c r="S37" s="584"/>
      <c r="T37" s="584"/>
      <c r="U37" s="129"/>
      <c r="V37" s="513" t="s">
        <v>182</v>
      </c>
      <c r="W37" s="514"/>
      <c r="X37" s="7">
        <f>SUM(X38:X40)</f>
        <v>19</v>
      </c>
      <c r="Y37" s="7">
        <f>SUM(Y38:Y40)</f>
        <v>192</v>
      </c>
      <c r="Z37" s="7">
        <f>SUM(Z38:Z40)</f>
        <v>1540</v>
      </c>
      <c r="AA37" s="7">
        <f>SUM(AA38:AA40)</f>
        <v>1278</v>
      </c>
    </row>
    <row r="38" spans="1:27" ht="15.75" customHeight="1">
      <c r="A38" s="52" t="s">
        <v>512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9"/>
      <c r="V38" s="52"/>
      <c r="W38" s="78" t="s">
        <v>184</v>
      </c>
      <c r="X38" s="253">
        <v>2</v>
      </c>
      <c r="Y38" s="253">
        <v>37</v>
      </c>
      <c r="Z38" s="253">
        <v>280</v>
      </c>
      <c r="AA38" s="253">
        <v>227</v>
      </c>
    </row>
    <row r="39" spans="1:27" ht="15.75" customHeight="1">
      <c r="A39" s="52" t="s">
        <v>216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9"/>
      <c r="V39" s="52"/>
      <c r="W39" s="78" t="s">
        <v>186</v>
      </c>
      <c r="X39" s="253">
        <v>9</v>
      </c>
      <c r="Y39" s="253">
        <v>89</v>
      </c>
      <c r="Z39" s="253">
        <v>595</v>
      </c>
      <c r="AA39" s="253">
        <v>507</v>
      </c>
    </row>
    <row r="40" spans="1:27" ht="15.75" customHeight="1">
      <c r="A40" s="62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V40" s="52"/>
      <c r="W40" s="78" t="s">
        <v>187</v>
      </c>
      <c r="X40" s="253">
        <v>8</v>
      </c>
      <c r="Y40" s="253">
        <v>66</v>
      </c>
      <c r="Z40" s="253">
        <v>665</v>
      </c>
      <c r="AA40" s="253">
        <v>544</v>
      </c>
    </row>
    <row r="41" spans="1:27" ht="15.75" customHeight="1">
      <c r="A41" s="391" t="s">
        <v>462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"/>
      <c r="V41" s="136"/>
      <c r="W41" s="137"/>
      <c r="X41" s="377"/>
      <c r="Y41" s="377"/>
      <c r="Z41" s="377"/>
      <c r="AA41" s="377"/>
    </row>
    <row r="42" spans="1:27" ht="15.75" customHeight="1" thickBo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61"/>
      <c r="V42" s="513" t="s">
        <v>188</v>
      </c>
      <c r="W42" s="514"/>
      <c r="X42" s="7">
        <f>SUM(X43)</f>
        <v>6</v>
      </c>
      <c r="Y42" s="7">
        <f>SUM(Y43)</f>
        <v>112</v>
      </c>
      <c r="Z42" s="7">
        <f>SUM(Z43)</f>
        <v>820</v>
      </c>
      <c r="AA42" s="7">
        <f>SUM(AA43)</f>
        <v>766</v>
      </c>
    </row>
    <row r="43" spans="1:32" ht="15.75" customHeight="1">
      <c r="A43" s="428" t="s">
        <v>217</v>
      </c>
      <c r="B43" s="429"/>
      <c r="C43" s="429"/>
      <c r="D43" s="429"/>
      <c r="E43" s="430"/>
      <c r="F43" s="428" t="s">
        <v>218</v>
      </c>
      <c r="G43" s="473" t="s">
        <v>463</v>
      </c>
      <c r="H43" s="564"/>
      <c r="I43" s="566" t="s">
        <v>340</v>
      </c>
      <c r="J43" s="428"/>
      <c r="K43" s="429"/>
      <c r="L43" s="429"/>
      <c r="M43" s="429"/>
      <c r="N43" s="429"/>
      <c r="O43" s="430"/>
      <c r="P43" s="511" t="s">
        <v>218</v>
      </c>
      <c r="Q43" s="430"/>
      <c r="R43" s="473" t="s">
        <v>219</v>
      </c>
      <c r="S43" s="503"/>
      <c r="T43" s="503"/>
      <c r="U43" s="198"/>
      <c r="V43" s="52"/>
      <c r="W43" s="78" t="s">
        <v>189</v>
      </c>
      <c r="X43" s="253">
        <v>6</v>
      </c>
      <c r="Y43" s="253">
        <v>112</v>
      </c>
      <c r="Z43" s="253">
        <v>820</v>
      </c>
      <c r="AA43" s="253">
        <v>766</v>
      </c>
      <c r="AC43" s="39"/>
      <c r="AD43" s="559" t="s">
        <v>220</v>
      </c>
      <c r="AE43" s="39"/>
      <c r="AF43" s="559" t="s">
        <v>220</v>
      </c>
    </row>
    <row r="44" spans="1:32" ht="15.75" customHeight="1">
      <c r="A44" s="470"/>
      <c r="B44" s="470"/>
      <c r="C44" s="470"/>
      <c r="D44" s="470"/>
      <c r="E44" s="466"/>
      <c r="F44" s="471"/>
      <c r="G44" s="461"/>
      <c r="H44" s="565"/>
      <c r="I44" s="567"/>
      <c r="J44" s="470"/>
      <c r="K44" s="470"/>
      <c r="L44" s="470"/>
      <c r="M44" s="470"/>
      <c r="N44" s="470"/>
      <c r="O44" s="466"/>
      <c r="P44" s="518"/>
      <c r="Q44" s="472"/>
      <c r="R44" s="547"/>
      <c r="S44" s="548"/>
      <c r="T44" s="548"/>
      <c r="U44" s="198"/>
      <c r="V44" s="136"/>
      <c r="W44" s="137"/>
      <c r="X44" s="354"/>
      <c r="Y44" s="377"/>
      <c r="Z44" s="377"/>
      <c r="AA44" s="377"/>
      <c r="AC44" s="39" t="s">
        <v>221</v>
      </c>
      <c r="AD44" s="507"/>
      <c r="AE44" s="39" t="s">
        <v>221</v>
      </c>
      <c r="AF44" s="507"/>
    </row>
    <row r="45" spans="1:32" ht="15.75" customHeight="1">
      <c r="A45" s="316"/>
      <c r="B45" s="316"/>
      <c r="C45" s="316"/>
      <c r="D45" s="316"/>
      <c r="E45" s="317"/>
      <c r="F45" s="318"/>
      <c r="G45" s="316"/>
      <c r="H45" s="319" t="s">
        <v>211</v>
      </c>
      <c r="I45" s="320"/>
      <c r="J45" s="316"/>
      <c r="K45" s="316"/>
      <c r="L45" s="316"/>
      <c r="M45" s="316"/>
      <c r="N45" s="316"/>
      <c r="O45" s="317"/>
      <c r="P45" s="316"/>
      <c r="Q45" s="316"/>
      <c r="R45" s="316"/>
      <c r="S45" s="316"/>
      <c r="T45" s="321" t="s">
        <v>211</v>
      </c>
      <c r="U45" s="39"/>
      <c r="V45" s="513" t="s">
        <v>201</v>
      </c>
      <c r="W45" s="514"/>
      <c r="X45" s="7">
        <f>SUM(X46:X48)</f>
        <v>20</v>
      </c>
      <c r="Y45" s="7">
        <f>SUM(Y46:Y48)</f>
        <v>127</v>
      </c>
      <c r="Z45" s="7">
        <f>SUM(Z46:Z48)</f>
        <v>1135</v>
      </c>
      <c r="AA45" s="7">
        <f>SUM(AA46:AA48)</f>
        <v>928</v>
      </c>
      <c r="AC45" s="168"/>
      <c r="AD45" s="476"/>
      <c r="AE45" s="168"/>
      <c r="AF45" s="476"/>
    </row>
    <row r="46" spans="1:31" ht="15.75" customHeight="1">
      <c r="A46" s="513" t="s">
        <v>341</v>
      </c>
      <c r="B46" s="513"/>
      <c r="C46" s="513"/>
      <c r="D46" s="513"/>
      <c r="E46" s="514"/>
      <c r="F46" s="360">
        <f>SUM(F48,F50:F60,F62:F71,Q47:Q51,Q53:Q59,Q61:Q69,Q71,Q73)</f>
        <v>597</v>
      </c>
      <c r="G46" s="557" t="s">
        <v>342</v>
      </c>
      <c r="H46" s="558"/>
      <c r="I46" s="553" t="s">
        <v>222</v>
      </c>
      <c r="J46" s="399"/>
      <c r="K46" s="400"/>
      <c r="L46" s="400"/>
      <c r="M46" s="400"/>
      <c r="N46" s="400"/>
      <c r="O46" s="419"/>
      <c r="P46" s="65"/>
      <c r="Q46" s="66"/>
      <c r="R46" s="55"/>
      <c r="S46" s="55"/>
      <c r="T46" s="55"/>
      <c r="U46" s="53"/>
      <c r="V46" s="52"/>
      <c r="W46" s="78" t="s">
        <v>191</v>
      </c>
      <c r="X46" s="53">
        <v>4</v>
      </c>
      <c r="Y46" s="53">
        <v>31</v>
      </c>
      <c r="Z46" s="53">
        <v>245</v>
      </c>
      <c r="AA46" s="53">
        <v>232</v>
      </c>
      <c r="AC46" s="79">
        <v>12184</v>
      </c>
      <c r="AD46" s="199">
        <v>1137</v>
      </c>
      <c r="AE46" s="79"/>
    </row>
    <row r="47" spans="1:32" ht="15.75" customHeight="1">
      <c r="A47" s="399" t="s">
        <v>343</v>
      </c>
      <c r="B47" s="400"/>
      <c r="C47" s="400"/>
      <c r="D47" s="400"/>
      <c r="E47" s="419"/>
      <c r="F47" s="66"/>
      <c r="G47" s="64"/>
      <c r="H47" s="39"/>
      <c r="I47" s="67"/>
      <c r="J47" s="399" t="s">
        <v>223</v>
      </c>
      <c r="K47" s="418"/>
      <c r="L47" s="418"/>
      <c r="M47" s="418"/>
      <c r="N47" s="418"/>
      <c r="O47" s="419"/>
      <c r="P47" s="68"/>
      <c r="Q47" s="66">
        <v>13</v>
      </c>
      <c r="R47" s="52"/>
      <c r="S47" s="52"/>
      <c r="T47" s="66" t="s">
        <v>344</v>
      </c>
      <c r="U47" s="53"/>
      <c r="V47" s="52"/>
      <c r="W47" s="78" t="s">
        <v>193</v>
      </c>
      <c r="X47" s="53">
        <v>4</v>
      </c>
      <c r="Y47" s="53">
        <v>17</v>
      </c>
      <c r="Z47" s="53">
        <v>190</v>
      </c>
      <c r="AA47" s="53">
        <v>127</v>
      </c>
      <c r="AD47" s="66"/>
      <c r="AE47" s="47">
        <v>865</v>
      </c>
      <c r="AF47" s="200">
        <v>75</v>
      </c>
    </row>
    <row r="48" spans="1:32" ht="15.75" customHeight="1">
      <c r="A48" s="136"/>
      <c r="B48" s="399" t="s">
        <v>345</v>
      </c>
      <c r="C48" s="399"/>
      <c r="D48" s="399"/>
      <c r="E48" s="551"/>
      <c r="F48" s="55">
        <v>3</v>
      </c>
      <c r="G48" s="55"/>
      <c r="H48" s="55">
        <v>340</v>
      </c>
      <c r="I48" s="69"/>
      <c r="J48" s="400" t="s">
        <v>224</v>
      </c>
      <c r="K48" s="418"/>
      <c r="L48" s="418"/>
      <c r="M48" s="418"/>
      <c r="N48" s="418"/>
      <c r="O48" s="419"/>
      <c r="P48" s="68"/>
      <c r="Q48" s="52">
        <v>29</v>
      </c>
      <c r="R48" s="52"/>
      <c r="S48" s="52"/>
      <c r="T48" s="66" t="s">
        <v>346</v>
      </c>
      <c r="U48" s="53"/>
      <c r="V48" s="52"/>
      <c r="W48" s="78" t="s">
        <v>205</v>
      </c>
      <c r="X48" s="53">
        <v>12</v>
      </c>
      <c r="Y48" s="53">
        <v>79</v>
      </c>
      <c r="Z48" s="53">
        <v>700</v>
      </c>
      <c r="AA48" s="53">
        <v>569</v>
      </c>
      <c r="AC48" s="55">
        <v>340</v>
      </c>
      <c r="AD48" s="66"/>
      <c r="AE48" s="47">
        <v>250</v>
      </c>
      <c r="AF48" s="200">
        <v>584</v>
      </c>
    </row>
    <row r="49" spans="1:31" ht="15.75" customHeight="1">
      <c r="A49" s="399" t="s">
        <v>347</v>
      </c>
      <c r="B49" s="399"/>
      <c r="C49" s="399"/>
      <c r="D49" s="399"/>
      <c r="E49" s="551"/>
      <c r="F49" s="52"/>
      <c r="G49" s="52"/>
      <c r="H49" s="52"/>
      <c r="I49" s="70"/>
      <c r="J49" s="400" t="s">
        <v>225</v>
      </c>
      <c r="K49" s="418"/>
      <c r="L49" s="418"/>
      <c r="M49" s="418"/>
      <c r="N49" s="418"/>
      <c r="O49" s="419"/>
      <c r="P49" s="68"/>
      <c r="Q49" s="52">
        <v>1</v>
      </c>
      <c r="R49" s="52"/>
      <c r="S49" s="52"/>
      <c r="T49" s="71">
        <v>-27</v>
      </c>
      <c r="U49" s="53"/>
      <c r="V49" s="201"/>
      <c r="W49" s="202"/>
      <c r="X49" s="203"/>
      <c r="Y49" s="203"/>
      <c r="Z49" s="203"/>
      <c r="AA49" s="203"/>
      <c r="AC49" s="52"/>
      <c r="AD49" s="52"/>
      <c r="AE49" s="47">
        <v>25</v>
      </c>
    </row>
    <row r="50" spans="1:31" ht="15.75" customHeight="1">
      <c r="A50" s="136"/>
      <c r="B50" s="399" t="s">
        <v>226</v>
      </c>
      <c r="C50" s="399"/>
      <c r="D50" s="399"/>
      <c r="E50" s="551"/>
      <c r="F50" s="55">
        <v>1</v>
      </c>
      <c r="G50" s="55"/>
      <c r="H50" s="55">
        <v>60</v>
      </c>
      <c r="I50" s="69"/>
      <c r="J50" s="400" t="s">
        <v>227</v>
      </c>
      <c r="K50" s="418"/>
      <c r="L50" s="418"/>
      <c r="M50" s="418"/>
      <c r="N50" s="418"/>
      <c r="O50" s="419"/>
      <c r="P50" s="68"/>
      <c r="Q50" s="52">
        <v>1</v>
      </c>
      <c r="R50" s="52"/>
      <c r="S50" s="52"/>
      <c r="T50" s="71">
        <v>12</v>
      </c>
      <c r="U50" s="13"/>
      <c r="V50" s="204" t="s">
        <v>348</v>
      </c>
      <c r="AC50" s="55">
        <v>60</v>
      </c>
      <c r="AD50" s="52"/>
      <c r="AE50" s="47">
        <v>12</v>
      </c>
    </row>
    <row r="51" spans="1:30" ht="15.75" customHeight="1">
      <c r="A51" s="136"/>
      <c r="B51" s="399" t="s">
        <v>228</v>
      </c>
      <c r="C51" s="399"/>
      <c r="D51" s="399"/>
      <c r="E51" s="551"/>
      <c r="F51" s="55">
        <v>8</v>
      </c>
      <c r="G51" s="55"/>
      <c r="H51" s="55">
        <v>436</v>
      </c>
      <c r="I51" s="69"/>
      <c r="J51" s="400" t="s">
        <v>229</v>
      </c>
      <c r="K51" s="418"/>
      <c r="L51" s="418"/>
      <c r="M51" s="418"/>
      <c r="N51" s="418"/>
      <c r="O51" s="419"/>
      <c r="P51" s="68"/>
      <c r="Q51" s="52">
        <v>2</v>
      </c>
      <c r="R51" s="52"/>
      <c r="S51" s="52"/>
      <c r="T51" s="72">
        <v>-27</v>
      </c>
      <c r="AC51" s="55">
        <v>474</v>
      </c>
      <c r="AD51" s="52"/>
    </row>
    <row r="52" spans="1:31" ht="15.75" customHeight="1">
      <c r="A52" s="136"/>
      <c r="B52" s="399" t="s">
        <v>349</v>
      </c>
      <c r="C52" s="399"/>
      <c r="D52" s="399"/>
      <c r="E52" s="551"/>
      <c r="F52" s="55">
        <v>2</v>
      </c>
      <c r="G52" s="55"/>
      <c r="H52" s="55">
        <v>44</v>
      </c>
      <c r="I52" s="552" t="s">
        <v>230</v>
      </c>
      <c r="J52" s="400"/>
      <c r="K52" s="400"/>
      <c r="L52" s="400"/>
      <c r="M52" s="400"/>
      <c r="N52" s="400"/>
      <c r="O52" s="419"/>
      <c r="P52" s="68"/>
      <c r="R52" s="55"/>
      <c r="S52" s="55"/>
      <c r="T52" s="74"/>
      <c r="U52" s="129"/>
      <c r="AC52" s="55">
        <v>49</v>
      </c>
      <c r="AD52" s="76"/>
      <c r="AE52" s="47">
        <v>64</v>
      </c>
    </row>
    <row r="53" spans="1:31" ht="15.75" customHeight="1">
      <c r="A53" s="136"/>
      <c r="B53" s="399" t="s">
        <v>231</v>
      </c>
      <c r="C53" s="399"/>
      <c r="D53" s="399"/>
      <c r="E53" s="551"/>
      <c r="F53" s="55">
        <v>3</v>
      </c>
      <c r="G53" s="55"/>
      <c r="H53" s="55">
        <v>120</v>
      </c>
      <c r="I53" s="73"/>
      <c r="J53" s="400" t="s">
        <v>232</v>
      </c>
      <c r="K53" s="400"/>
      <c r="L53" s="400"/>
      <c r="M53" s="400"/>
      <c r="N53" s="400"/>
      <c r="O53" s="419"/>
      <c r="P53" s="68"/>
      <c r="Q53" s="55">
        <v>3</v>
      </c>
      <c r="R53" s="75"/>
      <c r="S53" s="75"/>
      <c r="T53" s="76">
        <v>63</v>
      </c>
      <c r="U53" s="129"/>
      <c r="AC53" s="55">
        <v>120</v>
      </c>
      <c r="AD53" s="75"/>
      <c r="AE53" s="47">
        <v>44</v>
      </c>
    </row>
    <row r="54" spans="1:32" ht="15.75" customHeight="1">
      <c r="A54" s="136"/>
      <c r="B54" s="399" t="s">
        <v>233</v>
      </c>
      <c r="C54" s="399"/>
      <c r="D54" s="399"/>
      <c r="E54" s="551"/>
      <c r="F54" s="55">
        <v>2</v>
      </c>
      <c r="G54" s="55"/>
      <c r="H54" s="77">
        <v>-60</v>
      </c>
      <c r="I54" s="73"/>
      <c r="J54" s="400" t="s">
        <v>234</v>
      </c>
      <c r="K54" s="400"/>
      <c r="L54" s="400"/>
      <c r="M54" s="400"/>
      <c r="N54" s="400"/>
      <c r="O54" s="419"/>
      <c r="P54" s="68"/>
      <c r="Q54" s="75">
        <v>9</v>
      </c>
      <c r="R54" s="55"/>
      <c r="S54" s="55"/>
      <c r="T54" s="75">
        <v>149</v>
      </c>
      <c r="U54" s="129"/>
      <c r="AD54" s="200">
        <v>80</v>
      </c>
      <c r="AE54" s="161">
        <v>30</v>
      </c>
      <c r="AF54" s="66"/>
    </row>
    <row r="55" spans="1:32" ht="15.75" customHeight="1">
      <c r="A55" s="136"/>
      <c r="B55" s="399" t="s">
        <v>350</v>
      </c>
      <c r="C55" s="399"/>
      <c r="D55" s="399"/>
      <c r="E55" s="551"/>
      <c r="F55" s="55">
        <v>7</v>
      </c>
      <c r="G55" s="55"/>
      <c r="H55" s="55">
        <v>36</v>
      </c>
      <c r="I55" s="63"/>
      <c r="J55" s="400" t="s">
        <v>235</v>
      </c>
      <c r="K55" s="400"/>
      <c r="L55" s="400"/>
      <c r="M55" s="400"/>
      <c r="N55" s="400"/>
      <c r="O55" s="419"/>
      <c r="P55" s="68"/>
      <c r="Q55" s="55">
        <v>1</v>
      </c>
      <c r="R55" s="52"/>
      <c r="S55" s="52"/>
      <c r="T55" s="66">
        <v>27</v>
      </c>
      <c r="AC55" s="55">
        <v>36</v>
      </c>
      <c r="AE55" s="76"/>
      <c r="AF55" s="200">
        <v>40</v>
      </c>
    </row>
    <row r="56" spans="1:32" ht="15.75" customHeight="1">
      <c r="A56" s="136"/>
      <c r="B56" s="399" t="s">
        <v>236</v>
      </c>
      <c r="C56" s="399"/>
      <c r="D56" s="399"/>
      <c r="E56" s="551"/>
      <c r="F56" s="55">
        <v>2</v>
      </c>
      <c r="G56" s="55"/>
      <c r="H56" s="75" t="s">
        <v>237</v>
      </c>
      <c r="I56" s="63"/>
      <c r="J56" s="400" t="s">
        <v>238</v>
      </c>
      <c r="K56" s="400"/>
      <c r="L56" s="400"/>
      <c r="M56" s="400"/>
      <c r="N56" s="400"/>
      <c r="O56" s="419"/>
      <c r="P56" s="68"/>
      <c r="Q56" s="52">
        <v>2</v>
      </c>
      <c r="R56" s="75"/>
      <c r="S56" s="75"/>
      <c r="T56" s="76">
        <v>40</v>
      </c>
      <c r="AC56" s="55" t="s">
        <v>239</v>
      </c>
      <c r="AD56" s="75"/>
      <c r="AE56" s="75">
        <v>29</v>
      </c>
      <c r="AF56" s="75"/>
    </row>
    <row r="57" spans="1:32" ht="15.75" customHeight="1">
      <c r="A57" s="52"/>
      <c r="B57" s="399" t="s">
        <v>351</v>
      </c>
      <c r="C57" s="399"/>
      <c r="D57" s="399"/>
      <c r="E57" s="551"/>
      <c r="F57" s="55">
        <v>1</v>
      </c>
      <c r="G57" s="55"/>
      <c r="H57" s="75" t="s">
        <v>352</v>
      </c>
      <c r="I57" s="63"/>
      <c r="J57" s="400" t="s">
        <v>240</v>
      </c>
      <c r="K57" s="400"/>
      <c r="L57" s="400"/>
      <c r="M57" s="400"/>
      <c r="N57" s="400"/>
      <c r="O57" s="419"/>
      <c r="P57" s="68"/>
      <c r="Q57" s="75">
        <v>5</v>
      </c>
      <c r="R57" s="55"/>
      <c r="S57" s="55"/>
      <c r="T57" s="75">
        <v>95</v>
      </c>
      <c r="AC57" s="75">
        <v>120</v>
      </c>
      <c r="AD57" s="200">
        <v>60</v>
      </c>
      <c r="AE57" s="75"/>
      <c r="AF57" s="66" t="s">
        <v>9</v>
      </c>
    </row>
    <row r="58" spans="1:32" ht="15.75" customHeight="1">
      <c r="A58" s="52"/>
      <c r="B58" s="399" t="s">
        <v>241</v>
      </c>
      <c r="C58" s="399"/>
      <c r="D58" s="399"/>
      <c r="E58" s="551"/>
      <c r="F58" s="55">
        <v>3</v>
      </c>
      <c r="G58" s="55"/>
      <c r="H58" s="55">
        <v>160</v>
      </c>
      <c r="I58" s="63"/>
      <c r="J58" s="400" t="s">
        <v>242</v>
      </c>
      <c r="K58" s="400"/>
      <c r="L58" s="400"/>
      <c r="M58" s="400"/>
      <c r="N58" s="400"/>
      <c r="O58" s="419"/>
      <c r="P58" s="68"/>
      <c r="Q58" s="55">
        <v>1</v>
      </c>
      <c r="R58" s="52"/>
      <c r="S58" s="52"/>
      <c r="T58" s="54">
        <v>29</v>
      </c>
      <c r="AC58" s="55">
        <v>270</v>
      </c>
      <c r="AD58" s="52"/>
      <c r="AE58" s="52"/>
      <c r="AF58" s="52"/>
    </row>
    <row r="59" spans="1:32" ht="15.75" customHeight="1">
      <c r="A59" s="52"/>
      <c r="B59" s="400" t="s">
        <v>243</v>
      </c>
      <c r="C59" s="400"/>
      <c r="D59" s="400"/>
      <c r="E59" s="419"/>
      <c r="F59" s="75">
        <v>1</v>
      </c>
      <c r="G59" s="75"/>
      <c r="H59" s="75">
        <v>80</v>
      </c>
      <c r="I59" s="67"/>
      <c r="J59" s="400" t="s">
        <v>244</v>
      </c>
      <c r="K59" s="400"/>
      <c r="L59" s="400"/>
      <c r="M59" s="400"/>
      <c r="N59" s="400"/>
      <c r="O59" s="419"/>
      <c r="P59" s="68"/>
      <c r="Q59" s="47">
        <v>7</v>
      </c>
      <c r="T59" s="23" t="s">
        <v>9</v>
      </c>
      <c r="AC59" s="75">
        <v>80</v>
      </c>
      <c r="AD59" s="81"/>
      <c r="AE59" s="81">
        <v>3778</v>
      </c>
      <c r="AF59" s="81"/>
    </row>
    <row r="60" spans="1:32" ht="15.75" customHeight="1">
      <c r="A60" s="52"/>
      <c r="B60" s="400" t="s">
        <v>245</v>
      </c>
      <c r="C60" s="400"/>
      <c r="D60" s="400"/>
      <c r="E60" s="419"/>
      <c r="F60" s="52">
        <v>103</v>
      </c>
      <c r="G60" s="52"/>
      <c r="H60" s="23" t="s">
        <v>9</v>
      </c>
      <c r="I60" s="553" t="s">
        <v>353</v>
      </c>
      <c r="J60" s="399"/>
      <c r="K60" s="399"/>
      <c r="L60" s="399"/>
      <c r="M60" s="399"/>
      <c r="N60" s="399"/>
      <c r="O60" s="551"/>
      <c r="P60" s="68"/>
      <c r="Q60" s="79"/>
      <c r="AC60" s="66" t="s">
        <v>9</v>
      </c>
      <c r="AD60" s="66"/>
      <c r="AE60" s="81">
        <v>650</v>
      </c>
      <c r="AF60" s="66"/>
    </row>
    <row r="61" spans="1:32" ht="15.75" customHeight="1">
      <c r="A61" s="399" t="s">
        <v>246</v>
      </c>
      <c r="B61" s="399"/>
      <c r="C61" s="399"/>
      <c r="D61" s="399"/>
      <c r="E61" s="551"/>
      <c r="F61" s="52"/>
      <c r="G61" s="52"/>
      <c r="H61" s="52"/>
      <c r="I61" s="73"/>
      <c r="J61" s="399" t="s">
        <v>247</v>
      </c>
      <c r="K61" s="399"/>
      <c r="L61" s="399"/>
      <c r="M61" s="399"/>
      <c r="N61" s="399"/>
      <c r="O61" s="551"/>
      <c r="P61" s="68"/>
      <c r="Q61" s="80">
        <v>62</v>
      </c>
      <c r="R61" s="80"/>
      <c r="S61" s="80"/>
      <c r="T61" s="81">
        <v>5394</v>
      </c>
      <c r="AC61" s="52"/>
      <c r="AD61" s="52"/>
      <c r="AE61" s="40">
        <v>170</v>
      </c>
      <c r="AF61" s="52"/>
    </row>
    <row r="62" spans="1:31" ht="15.75" customHeight="1">
      <c r="A62" s="136"/>
      <c r="B62" s="399" t="s">
        <v>248</v>
      </c>
      <c r="C62" s="399"/>
      <c r="D62" s="399"/>
      <c r="E62" s="419"/>
      <c r="F62" s="55">
        <v>6</v>
      </c>
      <c r="G62" s="55"/>
      <c r="H62" s="75" t="s">
        <v>354</v>
      </c>
      <c r="I62" s="73"/>
      <c r="J62" s="399" t="s">
        <v>249</v>
      </c>
      <c r="K62" s="399"/>
      <c r="L62" s="399"/>
      <c r="M62" s="399"/>
      <c r="N62" s="399"/>
      <c r="O62" s="551"/>
      <c r="P62" s="68"/>
      <c r="Q62" s="75">
        <v>8</v>
      </c>
      <c r="R62" s="75"/>
      <c r="S62" s="75"/>
      <c r="T62" s="66">
        <v>700</v>
      </c>
      <c r="AC62" s="75">
        <v>400</v>
      </c>
      <c r="AD62" s="200">
        <v>8</v>
      </c>
      <c r="AE62" s="80">
        <v>808</v>
      </c>
    </row>
    <row r="63" spans="1:31" ht="15.75" customHeight="1">
      <c r="A63" s="52"/>
      <c r="B63" s="399" t="s">
        <v>355</v>
      </c>
      <c r="C63" s="399"/>
      <c r="D63" s="399"/>
      <c r="E63" s="551"/>
      <c r="F63" s="55">
        <v>1</v>
      </c>
      <c r="G63" s="55"/>
      <c r="H63" s="55">
        <v>40</v>
      </c>
      <c r="I63" s="73"/>
      <c r="J63" s="399" t="s">
        <v>250</v>
      </c>
      <c r="K63" s="399"/>
      <c r="L63" s="399"/>
      <c r="M63" s="399"/>
      <c r="N63" s="399"/>
      <c r="O63" s="551"/>
      <c r="P63" s="68"/>
      <c r="Q63" s="75">
        <v>1</v>
      </c>
      <c r="R63" s="75"/>
      <c r="S63" s="75"/>
      <c r="T63" s="52">
        <v>170</v>
      </c>
      <c r="AC63" s="55">
        <v>50</v>
      </c>
      <c r="AD63" s="200"/>
      <c r="AE63" s="79">
        <v>3300</v>
      </c>
    </row>
    <row r="64" spans="1:31" ht="15.75" customHeight="1">
      <c r="A64" s="52"/>
      <c r="B64" s="400" t="s">
        <v>251</v>
      </c>
      <c r="C64" s="400"/>
      <c r="D64" s="400"/>
      <c r="E64" s="419"/>
      <c r="F64" s="52">
        <v>2</v>
      </c>
      <c r="G64" s="52"/>
      <c r="H64" s="76">
        <v>27</v>
      </c>
      <c r="I64" s="63"/>
      <c r="J64" s="400" t="s">
        <v>356</v>
      </c>
      <c r="K64" s="400"/>
      <c r="L64" s="400"/>
      <c r="M64" s="400"/>
      <c r="N64" s="400"/>
      <c r="O64" s="419"/>
      <c r="P64" s="68"/>
      <c r="Q64" s="52">
        <v>15</v>
      </c>
      <c r="R64" s="52"/>
      <c r="S64" s="52"/>
      <c r="T64" s="52">
        <v>983</v>
      </c>
      <c r="AD64" s="200">
        <v>27</v>
      </c>
      <c r="AE64" s="76" t="s">
        <v>9</v>
      </c>
    </row>
    <row r="65" spans="1:31" ht="15.75" customHeight="1">
      <c r="A65" s="52"/>
      <c r="B65" s="399" t="s">
        <v>252</v>
      </c>
      <c r="C65" s="399"/>
      <c r="D65" s="399"/>
      <c r="E65" s="419"/>
      <c r="F65" s="55">
        <v>3</v>
      </c>
      <c r="G65" s="55"/>
      <c r="H65" s="75" t="s">
        <v>357</v>
      </c>
      <c r="I65" s="63"/>
      <c r="J65" s="400" t="s">
        <v>358</v>
      </c>
      <c r="K65" s="400"/>
      <c r="L65" s="400"/>
      <c r="M65" s="400"/>
      <c r="N65" s="400"/>
      <c r="O65" s="419"/>
      <c r="P65" s="68"/>
      <c r="Q65" s="47">
        <v>214</v>
      </c>
      <c r="R65" s="66"/>
      <c r="S65" s="66"/>
      <c r="T65" s="184">
        <v>6013</v>
      </c>
      <c r="AC65" s="75">
        <v>70</v>
      </c>
      <c r="AD65" s="200">
        <v>34</v>
      </c>
      <c r="AE65" s="75" t="s">
        <v>9</v>
      </c>
    </row>
    <row r="66" spans="1:31" ht="15.75" customHeight="1">
      <c r="A66" s="52"/>
      <c r="B66" s="400" t="s">
        <v>253</v>
      </c>
      <c r="C66" s="400"/>
      <c r="D66" s="400"/>
      <c r="E66" s="419"/>
      <c r="F66" s="52">
        <v>4</v>
      </c>
      <c r="G66" s="52"/>
      <c r="H66" s="82">
        <v>-137</v>
      </c>
      <c r="I66" s="70"/>
      <c r="J66" s="408" t="s">
        <v>359</v>
      </c>
      <c r="K66" s="408"/>
      <c r="L66" s="408"/>
      <c r="M66" s="408"/>
      <c r="N66" s="52"/>
      <c r="O66" s="304" t="s">
        <v>515</v>
      </c>
      <c r="P66" s="68"/>
      <c r="Q66" s="52">
        <v>4</v>
      </c>
      <c r="R66" s="52"/>
      <c r="S66" s="52"/>
      <c r="T66" s="23" t="s">
        <v>9</v>
      </c>
      <c r="AC66" s="66">
        <v>80</v>
      </c>
      <c r="AD66" s="200">
        <v>24</v>
      </c>
      <c r="AE66" s="66" t="s">
        <v>9</v>
      </c>
    </row>
    <row r="67" spans="1:31" ht="15.75" customHeight="1">
      <c r="A67" s="52"/>
      <c r="B67" s="399" t="s">
        <v>254</v>
      </c>
      <c r="C67" s="399"/>
      <c r="D67" s="399"/>
      <c r="E67" s="551"/>
      <c r="F67" s="80">
        <v>1</v>
      </c>
      <c r="G67" s="80"/>
      <c r="H67" s="82">
        <v>-41</v>
      </c>
      <c r="I67" s="70"/>
      <c r="J67" s="408"/>
      <c r="K67" s="408"/>
      <c r="L67" s="408"/>
      <c r="M67" s="408"/>
      <c r="N67" s="52"/>
      <c r="O67" s="305" t="s">
        <v>513</v>
      </c>
      <c r="P67" s="68"/>
      <c r="Q67" s="52">
        <v>25</v>
      </c>
      <c r="R67" s="52"/>
      <c r="S67" s="52"/>
      <c r="T67" s="23" t="s">
        <v>9</v>
      </c>
      <c r="AD67" s="200">
        <v>95</v>
      </c>
      <c r="AE67" s="76" t="s">
        <v>9</v>
      </c>
    </row>
    <row r="68" spans="1:31" ht="15.75" customHeight="1">
      <c r="A68" s="52"/>
      <c r="B68" s="399" t="s">
        <v>255</v>
      </c>
      <c r="C68" s="399"/>
      <c r="D68" s="399"/>
      <c r="E68" s="419"/>
      <c r="F68" s="80">
        <v>1</v>
      </c>
      <c r="G68" s="80"/>
      <c r="H68" s="23" t="s">
        <v>9</v>
      </c>
      <c r="I68" s="69"/>
      <c r="J68" s="408"/>
      <c r="K68" s="408"/>
      <c r="L68" s="408"/>
      <c r="M68" s="408"/>
      <c r="N68" s="52"/>
      <c r="O68" s="305" t="s">
        <v>514</v>
      </c>
      <c r="P68" s="68"/>
      <c r="Q68" s="52">
        <v>10</v>
      </c>
      <c r="R68" s="52"/>
      <c r="S68" s="52"/>
      <c r="T68" s="23" t="s">
        <v>9</v>
      </c>
      <c r="AD68" s="200">
        <v>50</v>
      </c>
      <c r="AE68" s="76"/>
    </row>
    <row r="69" spans="1:31" ht="15.75" customHeight="1">
      <c r="A69" s="52"/>
      <c r="B69" s="399" t="s">
        <v>256</v>
      </c>
      <c r="C69" s="399"/>
      <c r="D69" s="399"/>
      <c r="E69" s="551"/>
      <c r="F69" s="55">
        <v>1</v>
      </c>
      <c r="G69" s="55"/>
      <c r="H69" s="23" t="s">
        <v>9</v>
      </c>
      <c r="I69" s="73"/>
      <c r="J69" s="399" t="s">
        <v>360</v>
      </c>
      <c r="K69" s="399"/>
      <c r="L69" s="399"/>
      <c r="M69" s="399"/>
      <c r="N69" s="399"/>
      <c r="O69" s="551"/>
      <c r="P69" s="68"/>
      <c r="Q69" s="75">
        <v>25</v>
      </c>
      <c r="R69" s="75"/>
      <c r="S69" s="75"/>
      <c r="T69" s="23" t="s">
        <v>9</v>
      </c>
      <c r="AD69" s="200">
        <v>60</v>
      </c>
      <c r="AE69" s="76">
        <v>10</v>
      </c>
    </row>
    <row r="70" spans="1:30" ht="15.75" customHeight="1">
      <c r="A70" s="52"/>
      <c r="B70" s="399" t="s">
        <v>257</v>
      </c>
      <c r="C70" s="399"/>
      <c r="D70" s="399"/>
      <c r="E70" s="551"/>
      <c r="F70" s="81">
        <v>1</v>
      </c>
      <c r="G70" s="81"/>
      <c r="H70" s="23" t="s">
        <v>9</v>
      </c>
      <c r="I70" s="553" t="s">
        <v>361</v>
      </c>
      <c r="J70" s="399"/>
      <c r="K70" s="399"/>
      <c r="L70" s="399"/>
      <c r="M70" s="399"/>
      <c r="N70" s="399"/>
      <c r="O70" s="551"/>
      <c r="P70" s="68"/>
      <c r="T70" s="79"/>
      <c r="AC70" s="66"/>
      <c r="AD70" s="66" t="s">
        <v>9</v>
      </c>
    </row>
    <row r="71" spans="1:32" ht="15.75" customHeight="1">
      <c r="A71" s="55"/>
      <c r="B71" s="399" t="s">
        <v>258</v>
      </c>
      <c r="C71" s="399"/>
      <c r="D71" s="399"/>
      <c r="E71" s="551"/>
      <c r="F71" s="81">
        <v>1</v>
      </c>
      <c r="G71" s="81"/>
      <c r="H71" s="23" t="s">
        <v>9</v>
      </c>
      <c r="I71" s="73"/>
      <c r="J71" s="399" t="s">
        <v>362</v>
      </c>
      <c r="K71" s="399"/>
      <c r="L71" s="399"/>
      <c r="M71" s="399"/>
      <c r="N71" s="399"/>
      <c r="O71" s="551"/>
      <c r="P71" s="68"/>
      <c r="Q71" s="75">
        <v>1</v>
      </c>
      <c r="R71" s="75"/>
      <c r="S71" s="75"/>
      <c r="T71" s="55">
        <v>5</v>
      </c>
      <c r="AC71" s="66"/>
      <c r="AD71" s="66" t="s">
        <v>9</v>
      </c>
      <c r="AE71" s="49"/>
      <c r="AF71" s="66" t="s">
        <v>9</v>
      </c>
    </row>
    <row r="72" spans="1:30" ht="15.75" customHeight="1">
      <c r="A72" s="52"/>
      <c r="B72" s="399"/>
      <c r="C72" s="399"/>
      <c r="D72" s="399"/>
      <c r="E72" s="551"/>
      <c r="F72" s="55"/>
      <c r="G72" s="55"/>
      <c r="H72" s="66"/>
      <c r="I72" s="552" t="s">
        <v>259</v>
      </c>
      <c r="J72" s="400"/>
      <c r="K72" s="400"/>
      <c r="L72" s="400"/>
      <c r="M72" s="400"/>
      <c r="N72" s="400"/>
      <c r="O72" s="419"/>
      <c r="P72" s="68"/>
      <c r="Q72" s="52"/>
      <c r="R72" s="52"/>
      <c r="S72" s="52"/>
      <c r="T72" s="52"/>
      <c r="AC72" s="205"/>
      <c r="AD72" s="205" t="s">
        <v>9</v>
      </c>
    </row>
    <row r="73" spans="1:20" ht="15" customHeight="1">
      <c r="A73" s="206"/>
      <c r="B73" s="484"/>
      <c r="C73" s="484"/>
      <c r="D73" s="484"/>
      <c r="E73" s="556"/>
      <c r="F73" s="83"/>
      <c r="G73" s="83"/>
      <c r="H73" s="84"/>
      <c r="I73" s="85"/>
      <c r="J73" s="554" t="s">
        <v>260</v>
      </c>
      <c r="K73" s="554"/>
      <c r="L73" s="554"/>
      <c r="M73" s="554"/>
      <c r="N73" s="554"/>
      <c r="O73" s="555"/>
      <c r="P73" s="86"/>
      <c r="Q73" s="87">
        <v>1</v>
      </c>
      <c r="R73" s="87"/>
      <c r="S73" s="87"/>
      <c r="T73" s="24" t="s">
        <v>9</v>
      </c>
    </row>
    <row r="74" spans="1:8" ht="15" customHeight="1">
      <c r="A74" s="55" t="s">
        <v>464</v>
      </c>
      <c r="B74" s="129"/>
      <c r="C74" s="129"/>
      <c r="D74" s="129"/>
      <c r="E74" s="129"/>
      <c r="F74" s="129"/>
      <c r="G74" s="129"/>
      <c r="H74" s="129"/>
    </row>
    <row r="75" ht="15" customHeight="1">
      <c r="A75" s="47" t="s">
        <v>465</v>
      </c>
    </row>
    <row r="76" ht="14.25">
      <c r="A76" s="55" t="s">
        <v>261</v>
      </c>
    </row>
    <row r="77" spans="1:15" ht="14.25">
      <c r="A77" s="55"/>
      <c r="J77" s="52"/>
      <c r="K77" s="52"/>
      <c r="L77" s="52"/>
      <c r="M77" s="52"/>
      <c r="N77" s="52"/>
      <c r="O77" s="52"/>
    </row>
    <row r="78" ht="14.25">
      <c r="A78" s="55"/>
    </row>
    <row r="79" ht="14.25">
      <c r="A79" s="55"/>
    </row>
  </sheetData>
  <sheetProtection/>
  <mergeCells count="224">
    <mergeCell ref="A15:T15"/>
    <mergeCell ref="R9:S9"/>
    <mergeCell ref="P6:Q6"/>
    <mergeCell ref="R6:S6"/>
    <mergeCell ref="M6:N6"/>
    <mergeCell ref="A7:C7"/>
    <mergeCell ref="A4:C6"/>
    <mergeCell ref="P7:Q7"/>
    <mergeCell ref="P8:Q8"/>
    <mergeCell ref="P9:Q9"/>
    <mergeCell ref="J55:O55"/>
    <mergeCell ref="P10:Q10"/>
    <mergeCell ref="A41:T41"/>
    <mergeCell ref="A11:C11"/>
    <mergeCell ref="O18:Q18"/>
    <mergeCell ref="R7:S7"/>
    <mergeCell ref="R8:S8"/>
    <mergeCell ref="M9:N9"/>
    <mergeCell ref="M11:N11"/>
    <mergeCell ref="O22:Q22"/>
    <mergeCell ref="H37:T37"/>
    <mergeCell ref="R11:S11"/>
    <mergeCell ref="K19:M19"/>
    <mergeCell ref="S19:T19"/>
    <mergeCell ref="O19:Q19"/>
    <mergeCell ref="K10:L10"/>
    <mergeCell ref="M10:N10"/>
    <mergeCell ref="J56:O56"/>
    <mergeCell ref="J57:O57"/>
    <mergeCell ref="J58:O58"/>
    <mergeCell ref="F4:J4"/>
    <mergeCell ref="K4:N5"/>
    <mergeCell ref="F5:G5"/>
    <mergeCell ref="H5:J5"/>
    <mergeCell ref="I6:J6"/>
    <mergeCell ref="K6:L6"/>
    <mergeCell ref="A37:G37"/>
    <mergeCell ref="V2:AA2"/>
    <mergeCell ref="O4:Q5"/>
    <mergeCell ref="R4:T5"/>
    <mergeCell ref="V4:W5"/>
    <mergeCell ref="X4:X5"/>
    <mergeCell ref="Y4:Y5"/>
    <mergeCell ref="Z4:Z5"/>
    <mergeCell ref="AA4:AA5"/>
    <mergeCell ref="A2:T2"/>
    <mergeCell ref="D4:E5"/>
    <mergeCell ref="I7:J7"/>
    <mergeCell ref="K7:L7"/>
    <mergeCell ref="M7:N7"/>
    <mergeCell ref="V13:W13"/>
    <mergeCell ref="V11:W11"/>
    <mergeCell ref="I11:J11"/>
    <mergeCell ref="K11:L11"/>
    <mergeCell ref="R10:S10"/>
    <mergeCell ref="K9:L9"/>
    <mergeCell ref="V16:W16"/>
    <mergeCell ref="A8:C8"/>
    <mergeCell ref="I8:J8"/>
    <mergeCell ref="I9:J9"/>
    <mergeCell ref="P11:Q11"/>
    <mergeCell ref="A10:C10"/>
    <mergeCell ref="I10:J10"/>
    <mergeCell ref="A9:C9"/>
    <mergeCell ref="K8:L8"/>
    <mergeCell ref="M8:N8"/>
    <mergeCell ref="AC17:AD17"/>
    <mergeCell ref="A17:D17"/>
    <mergeCell ref="E17:F17"/>
    <mergeCell ref="G17:H17"/>
    <mergeCell ref="I17:M17"/>
    <mergeCell ref="A18:B19"/>
    <mergeCell ref="E18:F18"/>
    <mergeCell ref="E19:F19"/>
    <mergeCell ref="V18:W18"/>
    <mergeCell ref="K18:M18"/>
    <mergeCell ref="A20:B21"/>
    <mergeCell ref="E20:F20"/>
    <mergeCell ref="E21:F21"/>
    <mergeCell ref="AC20:AC21"/>
    <mergeCell ref="V20:W20"/>
    <mergeCell ref="K20:M20"/>
    <mergeCell ref="K21:M21"/>
    <mergeCell ref="V21:W21"/>
    <mergeCell ref="O20:Q20"/>
    <mergeCell ref="O21:Q21"/>
    <mergeCell ref="A24:B25"/>
    <mergeCell ref="A22:B23"/>
    <mergeCell ref="K24:M24"/>
    <mergeCell ref="K25:M25"/>
    <mergeCell ref="E22:F22"/>
    <mergeCell ref="E23:F23"/>
    <mergeCell ref="E24:F24"/>
    <mergeCell ref="E25:F25"/>
    <mergeCell ref="K22:M22"/>
    <mergeCell ref="K23:M23"/>
    <mergeCell ref="AC24:AC25"/>
    <mergeCell ref="V24:W24"/>
    <mergeCell ref="O24:Q24"/>
    <mergeCell ref="O25:Q25"/>
    <mergeCell ref="AC18:AC19"/>
    <mergeCell ref="V19:W19"/>
    <mergeCell ref="AC22:AC23"/>
    <mergeCell ref="V22:W22"/>
    <mergeCell ref="A26:B27"/>
    <mergeCell ref="E26:F26"/>
    <mergeCell ref="AC26:AC27"/>
    <mergeCell ref="E27:F27"/>
    <mergeCell ref="V27:W27"/>
    <mergeCell ref="K26:M26"/>
    <mergeCell ref="K27:M27"/>
    <mergeCell ref="O26:Q26"/>
    <mergeCell ref="O27:Q27"/>
    <mergeCell ref="AC28:AC29"/>
    <mergeCell ref="E29:F29"/>
    <mergeCell ref="K28:M28"/>
    <mergeCell ref="K29:M29"/>
    <mergeCell ref="O29:Q29"/>
    <mergeCell ref="O28:Q28"/>
    <mergeCell ref="A28:B29"/>
    <mergeCell ref="E28:F28"/>
    <mergeCell ref="E31:F31"/>
    <mergeCell ref="A32:B33"/>
    <mergeCell ref="E32:F32"/>
    <mergeCell ref="E33:F33"/>
    <mergeCell ref="AC30:AC31"/>
    <mergeCell ref="V30:W30"/>
    <mergeCell ref="A30:B31"/>
    <mergeCell ref="E30:F30"/>
    <mergeCell ref="O30:Q30"/>
    <mergeCell ref="A34:B35"/>
    <mergeCell ref="E34:F34"/>
    <mergeCell ref="AC32:AC33"/>
    <mergeCell ref="V33:W33"/>
    <mergeCell ref="O32:Q32"/>
    <mergeCell ref="K32:M32"/>
    <mergeCell ref="K33:M33"/>
    <mergeCell ref="AC34:AC35"/>
    <mergeCell ref="E35:F35"/>
    <mergeCell ref="K34:M34"/>
    <mergeCell ref="K35:M35"/>
    <mergeCell ref="O35:Q35"/>
    <mergeCell ref="O34:Q34"/>
    <mergeCell ref="AD43:AD45"/>
    <mergeCell ref="AF43:AF45"/>
    <mergeCell ref="V45:W45"/>
    <mergeCell ref="A36:D36"/>
    <mergeCell ref="E36:F36"/>
    <mergeCell ref="AC36:AD36"/>
    <mergeCell ref="A43:E44"/>
    <mergeCell ref="F43:F44"/>
    <mergeCell ref="G43:H44"/>
    <mergeCell ref="I43:O44"/>
    <mergeCell ref="A49:E49"/>
    <mergeCell ref="J49:O49"/>
    <mergeCell ref="A46:E46"/>
    <mergeCell ref="I46:O46"/>
    <mergeCell ref="G46:H46"/>
    <mergeCell ref="A47:E47"/>
    <mergeCell ref="J47:O47"/>
    <mergeCell ref="B48:E48"/>
    <mergeCell ref="J48:O48"/>
    <mergeCell ref="B50:E50"/>
    <mergeCell ref="J50:O50"/>
    <mergeCell ref="B51:E51"/>
    <mergeCell ref="B52:E52"/>
    <mergeCell ref="J53:O53"/>
    <mergeCell ref="B54:E54"/>
    <mergeCell ref="I52:O52"/>
    <mergeCell ref="J51:O51"/>
    <mergeCell ref="J54:O54"/>
    <mergeCell ref="B53:E53"/>
    <mergeCell ref="B59:E59"/>
    <mergeCell ref="B55:E55"/>
    <mergeCell ref="B56:E56"/>
    <mergeCell ref="B57:E57"/>
    <mergeCell ref="B58:E58"/>
    <mergeCell ref="J65:O65"/>
    <mergeCell ref="J62:O62"/>
    <mergeCell ref="J63:O63"/>
    <mergeCell ref="I60:O60"/>
    <mergeCell ref="J64:O64"/>
    <mergeCell ref="B68:E68"/>
    <mergeCell ref="B65:E65"/>
    <mergeCell ref="B60:E60"/>
    <mergeCell ref="A61:E61"/>
    <mergeCell ref="J73:O73"/>
    <mergeCell ref="B73:E73"/>
    <mergeCell ref="B71:E71"/>
    <mergeCell ref="B69:E69"/>
    <mergeCell ref="B70:E70"/>
    <mergeCell ref="J66:M68"/>
    <mergeCell ref="J69:O69"/>
    <mergeCell ref="B66:E66"/>
    <mergeCell ref="J59:O59"/>
    <mergeCell ref="B72:E72"/>
    <mergeCell ref="I72:O72"/>
    <mergeCell ref="J61:O61"/>
    <mergeCell ref="B62:E62"/>
    <mergeCell ref="B63:E63"/>
    <mergeCell ref="B64:E64"/>
    <mergeCell ref="B67:E67"/>
    <mergeCell ref="I70:O70"/>
    <mergeCell ref="J71:O71"/>
    <mergeCell ref="P43:Q44"/>
    <mergeCell ref="V37:W37"/>
    <mergeCell ref="O31:Q31"/>
    <mergeCell ref="O23:Q23"/>
    <mergeCell ref="R43:T44"/>
    <mergeCell ref="N17:Q17"/>
    <mergeCell ref="R17:T17"/>
    <mergeCell ref="V17:W17"/>
    <mergeCell ref="V42:W42"/>
    <mergeCell ref="O33:Q33"/>
    <mergeCell ref="K36:M36"/>
    <mergeCell ref="O36:Q36"/>
    <mergeCell ref="V7:W7"/>
    <mergeCell ref="V8:W8"/>
    <mergeCell ref="V9:W9"/>
    <mergeCell ref="V10:W10"/>
    <mergeCell ref="K30:M30"/>
    <mergeCell ref="K31:M31"/>
    <mergeCell ref="V14:W14"/>
    <mergeCell ref="V15:W15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4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92" customWidth="1"/>
    <col min="2" max="2" width="15.59765625" style="92" customWidth="1"/>
    <col min="3" max="9" width="10.09765625" style="92" customWidth="1"/>
    <col min="10" max="10" width="14.69921875" style="92" customWidth="1"/>
    <col min="11" max="18" width="10.09765625" style="92" customWidth="1"/>
    <col min="19" max="246" width="10.59765625" style="92" customWidth="1"/>
    <col min="247" max="16384" width="10.59765625" style="93" customWidth="1"/>
  </cols>
  <sheetData>
    <row r="1" spans="1:246" s="91" customFormat="1" ht="19.5" customHeight="1">
      <c r="A1" s="88" t="s">
        <v>313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90" t="s">
        <v>314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</row>
    <row r="2" spans="1:18" ht="19.5" customHeight="1">
      <c r="A2" s="596" t="s">
        <v>516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</row>
    <row r="3" ht="18" customHeight="1" thickBot="1"/>
    <row r="4" spans="1:19" ht="14.25">
      <c r="A4" s="592" t="s">
        <v>315</v>
      </c>
      <c r="B4" s="593"/>
      <c r="C4" s="597" t="s">
        <v>544</v>
      </c>
      <c r="D4" s="599" t="s">
        <v>264</v>
      </c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94"/>
    </row>
    <row r="5" spans="1:31" ht="41.25" customHeight="1">
      <c r="A5" s="594"/>
      <c r="B5" s="595"/>
      <c r="C5" s="598"/>
      <c r="D5" s="95" t="s">
        <v>262</v>
      </c>
      <c r="E5" s="96" t="s">
        <v>265</v>
      </c>
      <c r="F5" s="97" t="s">
        <v>266</v>
      </c>
      <c r="G5" s="97" t="s">
        <v>583</v>
      </c>
      <c r="H5" s="97" t="s">
        <v>517</v>
      </c>
      <c r="I5" s="97" t="s">
        <v>267</v>
      </c>
      <c r="J5" s="345" t="s">
        <v>518</v>
      </c>
      <c r="K5" s="97" t="s">
        <v>584</v>
      </c>
      <c r="L5" s="97" t="s">
        <v>268</v>
      </c>
      <c r="M5" s="97" t="s">
        <v>585</v>
      </c>
      <c r="N5" s="97" t="s">
        <v>269</v>
      </c>
      <c r="O5" s="97" t="s">
        <v>586</v>
      </c>
      <c r="P5" s="97" t="s">
        <v>263</v>
      </c>
      <c r="Q5" s="97" t="s">
        <v>545</v>
      </c>
      <c r="R5" s="98" t="s">
        <v>546</v>
      </c>
      <c r="S5" s="99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</row>
    <row r="6" spans="1:19" ht="18" customHeight="1">
      <c r="A6" s="601" t="s">
        <v>582</v>
      </c>
      <c r="B6" s="602"/>
      <c r="C6" s="382">
        <f>SUM(C8:C17,C19,C22,C25,C29,C33,C36)</f>
        <v>2889</v>
      </c>
      <c r="D6" s="383">
        <f aca="true" t="shared" si="0" ref="D6:R6">SUM(D8:D17,D19,D22,D25,D29,D33,D36)</f>
        <v>106471</v>
      </c>
      <c r="E6" s="383">
        <f t="shared" si="0"/>
        <v>21089</v>
      </c>
      <c r="F6" s="383">
        <f t="shared" si="0"/>
        <v>4736</v>
      </c>
      <c r="G6" s="383">
        <f t="shared" si="0"/>
        <v>7586</v>
      </c>
      <c r="H6" s="383">
        <f t="shared" si="0"/>
        <v>4113</v>
      </c>
      <c r="I6" s="383">
        <f t="shared" si="0"/>
        <v>7580</v>
      </c>
      <c r="J6" s="383">
        <f t="shared" si="0"/>
        <v>4398</v>
      </c>
      <c r="K6" s="383">
        <f t="shared" si="0"/>
        <v>3070</v>
      </c>
      <c r="L6" s="383">
        <f t="shared" si="0"/>
        <v>1516</v>
      </c>
      <c r="M6" s="383">
        <f t="shared" si="0"/>
        <v>1585</v>
      </c>
      <c r="N6" s="383">
        <f t="shared" si="0"/>
        <v>3818</v>
      </c>
      <c r="O6" s="383">
        <f t="shared" si="0"/>
        <v>1799</v>
      </c>
      <c r="P6" s="383">
        <f t="shared" si="0"/>
        <v>5131</v>
      </c>
      <c r="Q6" s="383">
        <f t="shared" si="0"/>
        <v>22431</v>
      </c>
      <c r="R6" s="383">
        <f t="shared" si="0"/>
        <v>17619</v>
      </c>
      <c r="S6" s="107"/>
    </row>
    <row r="7" spans="1:19" ht="18" customHeight="1">
      <c r="A7" s="101"/>
      <c r="B7" s="102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103"/>
    </row>
    <row r="8" spans="1:246" s="108" customFormat="1" ht="18" customHeight="1">
      <c r="A8" s="588" t="s">
        <v>157</v>
      </c>
      <c r="B8" s="590"/>
      <c r="C8" s="104">
        <v>990</v>
      </c>
      <c r="D8" s="105">
        <f aca="true" t="shared" si="1" ref="D8:D17">SUM(E8:R8)</f>
        <v>42620</v>
      </c>
      <c r="E8" s="106">
        <v>11129</v>
      </c>
      <c r="F8" s="106">
        <v>2390</v>
      </c>
      <c r="G8" s="106">
        <v>4159</v>
      </c>
      <c r="H8" s="106">
        <v>1212</v>
      </c>
      <c r="I8" s="106">
        <v>2381</v>
      </c>
      <c r="J8" s="106">
        <v>1430</v>
      </c>
      <c r="K8" s="106">
        <v>1072</v>
      </c>
      <c r="L8" s="106">
        <v>842</v>
      </c>
      <c r="M8" s="106">
        <v>623</v>
      </c>
      <c r="N8" s="106">
        <v>1607</v>
      </c>
      <c r="O8" s="106">
        <v>673</v>
      </c>
      <c r="P8" s="106">
        <v>2385</v>
      </c>
      <c r="Q8" s="106">
        <v>8043</v>
      </c>
      <c r="R8" s="106">
        <v>4674</v>
      </c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</row>
    <row r="9" spans="1:19" ht="18" customHeight="1">
      <c r="A9" s="588" t="s">
        <v>158</v>
      </c>
      <c r="B9" s="590"/>
      <c r="C9" s="104">
        <v>201</v>
      </c>
      <c r="D9" s="105">
        <f t="shared" si="1"/>
        <v>7605</v>
      </c>
      <c r="E9" s="105">
        <v>1278</v>
      </c>
      <c r="F9" s="105">
        <v>263</v>
      </c>
      <c r="G9" s="105">
        <v>401</v>
      </c>
      <c r="H9" s="105">
        <v>196</v>
      </c>
      <c r="I9" s="105">
        <v>862</v>
      </c>
      <c r="J9" s="105">
        <v>590</v>
      </c>
      <c r="K9" s="105">
        <v>202</v>
      </c>
      <c r="L9" s="105">
        <v>52</v>
      </c>
      <c r="M9" s="105">
        <v>139</v>
      </c>
      <c r="N9" s="105">
        <v>214</v>
      </c>
      <c r="O9" s="105">
        <v>75</v>
      </c>
      <c r="P9" s="105">
        <v>241</v>
      </c>
      <c r="Q9" s="105">
        <v>1558</v>
      </c>
      <c r="R9" s="105">
        <v>1534</v>
      </c>
      <c r="S9" s="107"/>
    </row>
    <row r="10" spans="1:19" ht="18" customHeight="1">
      <c r="A10" s="588" t="s">
        <v>159</v>
      </c>
      <c r="B10" s="590"/>
      <c r="C10" s="104">
        <v>236</v>
      </c>
      <c r="D10" s="105">
        <f t="shared" si="1"/>
        <v>9495</v>
      </c>
      <c r="E10" s="105">
        <v>1015</v>
      </c>
      <c r="F10" s="105">
        <v>432</v>
      </c>
      <c r="G10" s="105">
        <v>561</v>
      </c>
      <c r="H10" s="105">
        <v>376</v>
      </c>
      <c r="I10" s="105">
        <v>1200</v>
      </c>
      <c r="J10" s="105">
        <v>451</v>
      </c>
      <c r="K10" s="105">
        <v>295</v>
      </c>
      <c r="L10" s="105">
        <v>63</v>
      </c>
      <c r="M10" s="105">
        <v>113</v>
      </c>
      <c r="N10" s="105">
        <v>261</v>
      </c>
      <c r="O10" s="105">
        <v>140</v>
      </c>
      <c r="P10" s="105">
        <v>465</v>
      </c>
      <c r="Q10" s="105">
        <v>2339</v>
      </c>
      <c r="R10" s="105">
        <v>1784</v>
      </c>
      <c r="S10" s="107"/>
    </row>
    <row r="11" spans="1:19" ht="18" customHeight="1">
      <c r="A11" s="588" t="s">
        <v>160</v>
      </c>
      <c r="B11" s="590"/>
      <c r="C11" s="104">
        <v>134</v>
      </c>
      <c r="D11" s="105">
        <f t="shared" si="1"/>
        <v>5490</v>
      </c>
      <c r="E11" s="105">
        <v>960</v>
      </c>
      <c r="F11" s="105">
        <v>238</v>
      </c>
      <c r="G11" s="105">
        <v>506</v>
      </c>
      <c r="H11" s="105">
        <v>58</v>
      </c>
      <c r="I11" s="105">
        <v>270</v>
      </c>
      <c r="J11" s="105">
        <v>209</v>
      </c>
      <c r="K11" s="105">
        <v>85</v>
      </c>
      <c r="L11" s="105">
        <v>67</v>
      </c>
      <c r="M11" s="105">
        <v>68</v>
      </c>
      <c r="N11" s="105">
        <v>194</v>
      </c>
      <c r="O11" s="105">
        <v>102</v>
      </c>
      <c r="P11" s="105">
        <v>247</v>
      </c>
      <c r="Q11" s="105">
        <v>1475</v>
      </c>
      <c r="R11" s="105">
        <v>1011</v>
      </c>
      <c r="S11" s="107"/>
    </row>
    <row r="12" spans="1:19" ht="18" customHeight="1">
      <c r="A12" s="588" t="s">
        <v>161</v>
      </c>
      <c r="B12" s="590"/>
      <c r="C12" s="104">
        <v>66</v>
      </c>
      <c r="D12" s="105">
        <f t="shared" si="1"/>
        <v>1479</v>
      </c>
      <c r="E12" s="105">
        <v>364</v>
      </c>
      <c r="F12" s="105">
        <v>87</v>
      </c>
      <c r="G12" s="105">
        <v>66</v>
      </c>
      <c r="H12" s="105">
        <v>3</v>
      </c>
      <c r="I12" s="105">
        <v>11</v>
      </c>
      <c r="J12" s="105">
        <v>44</v>
      </c>
      <c r="K12" s="105">
        <v>34</v>
      </c>
      <c r="L12" s="105">
        <v>16</v>
      </c>
      <c r="M12" s="105">
        <v>16</v>
      </c>
      <c r="N12" s="105">
        <v>58</v>
      </c>
      <c r="O12" s="105">
        <v>19</v>
      </c>
      <c r="P12" s="105">
        <v>26</v>
      </c>
      <c r="Q12" s="105">
        <v>415</v>
      </c>
      <c r="R12" s="105">
        <v>320</v>
      </c>
      <c r="S12" s="107"/>
    </row>
    <row r="13" spans="1:19" ht="18" customHeight="1">
      <c r="A13" s="588" t="s">
        <v>162</v>
      </c>
      <c r="B13" s="590"/>
      <c r="C13" s="104">
        <v>197</v>
      </c>
      <c r="D13" s="105">
        <f t="shared" si="1"/>
        <v>11632</v>
      </c>
      <c r="E13" s="105">
        <v>2827</v>
      </c>
      <c r="F13" s="105">
        <v>297</v>
      </c>
      <c r="G13" s="105">
        <v>842</v>
      </c>
      <c r="H13" s="105">
        <v>1024</v>
      </c>
      <c r="I13" s="105">
        <v>855</v>
      </c>
      <c r="J13" s="105">
        <v>493</v>
      </c>
      <c r="K13" s="105">
        <v>407</v>
      </c>
      <c r="L13" s="105">
        <v>94</v>
      </c>
      <c r="M13" s="105">
        <v>117</v>
      </c>
      <c r="N13" s="105">
        <v>298</v>
      </c>
      <c r="O13" s="105">
        <v>183</v>
      </c>
      <c r="P13" s="105">
        <v>326</v>
      </c>
      <c r="Q13" s="105">
        <v>1849</v>
      </c>
      <c r="R13" s="105">
        <v>2020</v>
      </c>
      <c r="S13" s="107"/>
    </row>
    <row r="14" spans="1:19" ht="18" customHeight="1">
      <c r="A14" s="588" t="s">
        <v>163</v>
      </c>
      <c r="B14" s="590"/>
      <c r="C14" s="104">
        <v>84</v>
      </c>
      <c r="D14" s="105">
        <f t="shared" si="1"/>
        <v>4019</v>
      </c>
      <c r="E14" s="105">
        <v>322</v>
      </c>
      <c r="F14" s="105">
        <v>152</v>
      </c>
      <c r="G14" s="105">
        <v>128</v>
      </c>
      <c r="H14" s="105">
        <v>73</v>
      </c>
      <c r="I14" s="105">
        <v>274</v>
      </c>
      <c r="J14" s="105">
        <v>290</v>
      </c>
      <c r="K14" s="105">
        <v>43</v>
      </c>
      <c r="L14" s="105">
        <v>71</v>
      </c>
      <c r="M14" s="105">
        <v>79</v>
      </c>
      <c r="N14" s="105">
        <v>95</v>
      </c>
      <c r="O14" s="105">
        <v>79</v>
      </c>
      <c r="P14" s="105">
        <v>261</v>
      </c>
      <c r="Q14" s="105">
        <v>833</v>
      </c>
      <c r="R14" s="105">
        <v>1319</v>
      </c>
      <c r="S14" s="107"/>
    </row>
    <row r="15" spans="1:19" ht="18" customHeight="1">
      <c r="A15" s="588" t="s">
        <v>270</v>
      </c>
      <c r="B15" s="590"/>
      <c r="C15" s="104">
        <v>80</v>
      </c>
      <c r="D15" s="105">
        <f t="shared" si="1"/>
        <v>1754</v>
      </c>
      <c r="E15" s="105">
        <v>272</v>
      </c>
      <c r="F15" s="105">
        <v>118</v>
      </c>
      <c r="G15" s="105">
        <v>133</v>
      </c>
      <c r="H15" s="105">
        <v>155</v>
      </c>
      <c r="I15" s="105">
        <v>80</v>
      </c>
      <c r="J15" s="105">
        <v>52</v>
      </c>
      <c r="K15" s="105">
        <v>113</v>
      </c>
      <c r="L15" s="105">
        <v>55</v>
      </c>
      <c r="M15" s="105">
        <v>94</v>
      </c>
      <c r="N15" s="105">
        <v>146</v>
      </c>
      <c r="O15" s="105">
        <v>65</v>
      </c>
      <c r="P15" s="105">
        <v>119</v>
      </c>
      <c r="Q15" s="105">
        <v>146</v>
      </c>
      <c r="R15" s="105">
        <v>206</v>
      </c>
      <c r="S15" s="107"/>
    </row>
    <row r="16" spans="1:19" ht="18" customHeight="1">
      <c r="A16" s="588" t="s">
        <v>271</v>
      </c>
      <c r="B16" s="589"/>
      <c r="C16" s="105">
        <v>257</v>
      </c>
      <c r="D16" s="105">
        <f t="shared" si="1"/>
        <v>5293</v>
      </c>
      <c r="E16" s="105">
        <v>750</v>
      </c>
      <c r="F16" s="105">
        <v>194</v>
      </c>
      <c r="G16" s="105">
        <v>175</v>
      </c>
      <c r="H16" s="105">
        <v>541</v>
      </c>
      <c r="I16" s="105">
        <v>728</v>
      </c>
      <c r="J16" s="105">
        <v>352</v>
      </c>
      <c r="K16" s="105">
        <v>54</v>
      </c>
      <c r="L16" s="105">
        <v>51</v>
      </c>
      <c r="M16" s="105">
        <v>42</v>
      </c>
      <c r="N16" s="105">
        <v>245</v>
      </c>
      <c r="O16" s="105">
        <v>132</v>
      </c>
      <c r="P16" s="105">
        <v>206</v>
      </c>
      <c r="Q16" s="105">
        <v>970</v>
      </c>
      <c r="R16" s="105">
        <v>853</v>
      </c>
      <c r="S16" s="107"/>
    </row>
    <row r="17" spans="1:19" ht="18" customHeight="1">
      <c r="A17" s="588" t="s">
        <v>272</v>
      </c>
      <c r="B17" s="589"/>
      <c r="C17" s="105">
        <v>86</v>
      </c>
      <c r="D17" s="105">
        <f t="shared" si="1"/>
        <v>4491</v>
      </c>
      <c r="E17" s="105">
        <v>401</v>
      </c>
      <c r="F17" s="105">
        <v>105</v>
      </c>
      <c r="G17" s="105">
        <v>159</v>
      </c>
      <c r="H17" s="105">
        <v>200</v>
      </c>
      <c r="I17" s="105">
        <v>414</v>
      </c>
      <c r="J17" s="105">
        <v>163</v>
      </c>
      <c r="K17" s="105">
        <v>91</v>
      </c>
      <c r="L17" s="105">
        <v>22</v>
      </c>
      <c r="M17" s="105">
        <v>45</v>
      </c>
      <c r="N17" s="105">
        <v>93</v>
      </c>
      <c r="O17" s="105">
        <v>59</v>
      </c>
      <c r="P17" s="105">
        <v>146</v>
      </c>
      <c r="Q17" s="105">
        <v>1497</v>
      </c>
      <c r="R17" s="105">
        <v>1096</v>
      </c>
      <c r="S17" s="107"/>
    </row>
    <row r="18" spans="1:19" ht="18" customHeight="1">
      <c r="A18" s="306"/>
      <c r="B18" s="307"/>
      <c r="C18" s="385"/>
      <c r="D18" s="106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107"/>
    </row>
    <row r="19" spans="1:19" ht="18" customHeight="1">
      <c r="A19" s="588" t="s">
        <v>170</v>
      </c>
      <c r="B19" s="591"/>
      <c r="C19" s="105">
        <f>SUM(C20)</f>
        <v>15</v>
      </c>
      <c r="D19" s="105">
        <f>SUM(D20)</f>
        <v>48</v>
      </c>
      <c r="E19" s="105">
        <f aca="true" t="shared" si="2" ref="E19:K19">SUM(E20)</f>
        <v>3</v>
      </c>
      <c r="F19" s="105">
        <f t="shared" si="2"/>
        <v>3</v>
      </c>
      <c r="G19" s="105">
        <f t="shared" si="2"/>
        <v>2</v>
      </c>
      <c r="H19" s="105">
        <f t="shared" si="2"/>
        <v>2</v>
      </c>
      <c r="I19" s="105">
        <f t="shared" si="2"/>
        <v>4</v>
      </c>
      <c r="J19" s="105">
        <f t="shared" si="2"/>
        <v>1</v>
      </c>
      <c r="K19" s="105">
        <f t="shared" si="2"/>
        <v>2</v>
      </c>
      <c r="L19" s="113" t="s">
        <v>589</v>
      </c>
      <c r="M19" s="113" t="s">
        <v>589</v>
      </c>
      <c r="N19" s="105">
        <f>SUM(N20)</f>
        <v>16</v>
      </c>
      <c r="O19" s="105">
        <f>SUM(O20)</f>
        <v>1</v>
      </c>
      <c r="P19" s="105">
        <f>SUM(P20)</f>
        <v>1</v>
      </c>
      <c r="Q19" s="105">
        <f>SUM(Q20)</f>
        <v>5</v>
      </c>
      <c r="R19" s="105">
        <f>SUM(R20)</f>
        <v>8</v>
      </c>
      <c r="S19" s="107"/>
    </row>
    <row r="20" spans="1:246" s="309" customFormat="1" ht="18" customHeight="1">
      <c r="A20" s="109"/>
      <c r="B20" s="114" t="s">
        <v>171</v>
      </c>
      <c r="C20" s="115">
        <v>15</v>
      </c>
      <c r="D20" s="378">
        <f>SUM(E20:R20)</f>
        <v>48</v>
      </c>
      <c r="E20" s="380">
        <v>3</v>
      </c>
      <c r="F20" s="380">
        <v>3</v>
      </c>
      <c r="G20" s="380">
        <v>2</v>
      </c>
      <c r="H20" s="380">
        <v>2</v>
      </c>
      <c r="I20" s="380">
        <v>4</v>
      </c>
      <c r="J20" s="380">
        <v>1</v>
      </c>
      <c r="K20" s="381">
        <v>2</v>
      </c>
      <c r="L20" s="381" t="s">
        <v>140</v>
      </c>
      <c r="M20" s="381" t="s">
        <v>140</v>
      </c>
      <c r="N20" s="381">
        <v>16</v>
      </c>
      <c r="O20" s="381">
        <v>1</v>
      </c>
      <c r="P20" s="381">
        <v>1</v>
      </c>
      <c r="Q20" s="380">
        <v>5</v>
      </c>
      <c r="R20" s="380">
        <v>8</v>
      </c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8"/>
      <c r="DW20" s="308"/>
      <c r="DX20" s="308"/>
      <c r="DY20" s="308"/>
      <c r="DZ20" s="308"/>
      <c r="EA20" s="308"/>
      <c r="EB20" s="308"/>
      <c r="EC20" s="308"/>
      <c r="ED20" s="308"/>
      <c r="EE20" s="308"/>
      <c r="EF20" s="308"/>
      <c r="EG20" s="308"/>
      <c r="EH20" s="308"/>
      <c r="EI20" s="308"/>
      <c r="EJ20" s="308"/>
      <c r="EK20" s="308"/>
      <c r="EL20" s="308"/>
      <c r="EM20" s="308"/>
      <c r="EN20" s="308"/>
      <c r="EO20" s="308"/>
      <c r="EP20" s="308"/>
      <c r="EQ20" s="308"/>
      <c r="ER20" s="308"/>
      <c r="ES20" s="308"/>
      <c r="ET20" s="308"/>
      <c r="EU20" s="308"/>
      <c r="EV20" s="308"/>
      <c r="EW20" s="308"/>
      <c r="EX20" s="308"/>
      <c r="EY20" s="308"/>
      <c r="EZ20" s="308"/>
      <c r="FA20" s="308"/>
      <c r="FB20" s="308"/>
      <c r="FC20" s="308"/>
      <c r="FD20" s="308"/>
      <c r="FE20" s="308"/>
      <c r="FF20" s="308"/>
      <c r="FG20" s="308"/>
      <c r="FH20" s="308"/>
      <c r="FI20" s="308"/>
      <c r="FJ20" s="308"/>
      <c r="FK20" s="308"/>
      <c r="FL20" s="308"/>
      <c r="FM20" s="308"/>
      <c r="FN20" s="308"/>
      <c r="FO20" s="308"/>
      <c r="FP20" s="308"/>
      <c r="FQ20" s="308"/>
      <c r="FR20" s="308"/>
      <c r="FS20" s="308"/>
      <c r="FT20" s="308"/>
      <c r="FU20" s="308"/>
      <c r="FV20" s="308"/>
      <c r="FW20" s="308"/>
      <c r="FX20" s="308"/>
      <c r="FY20" s="308"/>
      <c r="FZ20" s="308"/>
      <c r="GA20" s="308"/>
      <c r="GB20" s="308"/>
      <c r="GC20" s="308"/>
      <c r="GD20" s="308"/>
      <c r="GE20" s="308"/>
      <c r="GF20" s="308"/>
      <c r="GG20" s="308"/>
      <c r="GH20" s="308"/>
      <c r="GI20" s="308"/>
      <c r="GJ20" s="308"/>
      <c r="GK20" s="308"/>
      <c r="GL20" s="308"/>
      <c r="GM20" s="308"/>
      <c r="GN20" s="308"/>
      <c r="GO20" s="308"/>
      <c r="GP20" s="308"/>
      <c r="GQ20" s="308"/>
      <c r="GR20" s="308"/>
      <c r="GS20" s="308"/>
      <c r="GT20" s="308"/>
      <c r="GU20" s="308"/>
      <c r="GV20" s="308"/>
      <c r="GW20" s="308"/>
      <c r="GX20" s="308"/>
      <c r="GY20" s="308"/>
      <c r="GZ20" s="308"/>
      <c r="HA20" s="308"/>
      <c r="HB20" s="308"/>
      <c r="HC20" s="308"/>
      <c r="HD20" s="308"/>
      <c r="HE20" s="308"/>
      <c r="HF20" s="308"/>
      <c r="HG20" s="308"/>
      <c r="HH20" s="308"/>
      <c r="HI20" s="308"/>
      <c r="HJ20" s="308"/>
      <c r="HK20" s="308"/>
      <c r="HL20" s="308"/>
      <c r="HM20" s="308"/>
      <c r="HN20" s="308"/>
      <c r="HO20" s="308"/>
      <c r="HP20" s="308"/>
      <c r="HQ20" s="308"/>
      <c r="HR20" s="308"/>
      <c r="HS20" s="308"/>
      <c r="HT20" s="308"/>
      <c r="HU20" s="308"/>
      <c r="HV20" s="308"/>
      <c r="HW20" s="308"/>
      <c r="HX20" s="308"/>
      <c r="HY20" s="308"/>
      <c r="HZ20" s="308"/>
      <c r="IA20" s="308"/>
      <c r="IB20" s="308"/>
      <c r="IC20" s="308"/>
      <c r="ID20" s="308"/>
      <c r="IE20" s="308"/>
      <c r="IF20" s="308"/>
      <c r="IG20" s="308"/>
      <c r="IH20" s="308"/>
      <c r="II20" s="308"/>
      <c r="IJ20" s="308"/>
      <c r="IK20" s="308"/>
      <c r="IL20" s="308"/>
    </row>
    <row r="21" spans="1:18" ht="18" customHeight="1">
      <c r="A21" s="109"/>
      <c r="B21" s="110"/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246" s="108" customFormat="1" ht="18" customHeight="1">
      <c r="A22" s="588" t="s">
        <v>172</v>
      </c>
      <c r="B22" s="591"/>
      <c r="C22" s="105">
        <f aca="true" t="shared" si="3" ref="C22:R22">SUM(C23)</f>
        <v>89</v>
      </c>
      <c r="D22" s="105">
        <f t="shared" si="3"/>
        <v>1671</v>
      </c>
      <c r="E22" s="105">
        <f t="shared" si="3"/>
        <v>224</v>
      </c>
      <c r="F22" s="105">
        <f t="shared" si="3"/>
        <v>70</v>
      </c>
      <c r="G22" s="105">
        <f t="shared" si="3"/>
        <v>75</v>
      </c>
      <c r="H22" s="105">
        <f t="shared" si="3"/>
        <v>59</v>
      </c>
      <c r="I22" s="105">
        <f t="shared" si="3"/>
        <v>88</v>
      </c>
      <c r="J22" s="105">
        <f t="shared" si="3"/>
        <v>51</v>
      </c>
      <c r="K22" s="105">
        <f t="shared" si="3"/>
        <v>124</v>
      </c>
      <c r="L22" s="105">
        <f t="shared" si="3"/>
        <v>21</v>
      </c>
      <c r="M22" s="105">
        <f t="shared" si="3"/>
        <v>75</v>
      </c>
      <c r="N22" s="105">
        <f t="shared" si="3"/>
        <v>104</v>
      </c>
      <c r="O22" s="105">
        <f t="shared" si="3"/>
        <v>38</v>
      </c>
      <c r="P22" s="105">
        <f t="shared" si="3"/>
        <v>123</v>
      </c>
      <c r="Q22" s="105">
        <f t="shared" si="3"/>
        <v>282</v>
      </c>
      <c r="R22" s="105">
        <f t="shared" si="3"/>
        <v>337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</row>
    <row r="23" spans="1:246" s="309" customFormat="1" ht="18" customHeight="1">
      <c r="A23" s="109"/>
      <c r="B23" s="114" t="s">
        <v>173</v>
      </c>
      <c r="C23" s="115">
        <v>89</v>
      </c>
      <c r="D23" s="378">
        <f>SUM(E23:R23)</f>
        <v>1671</v>
      </c>
      <c r="E23" s="380">
        <v>224</v>
      </c>
      <c r="F23" s="380">
        <v>70</v>
      </c>
      <c r="G23" s="380">
        <v>75</v>
      </c>
      <c r="H23" s="380">
        <v>59</v>
      </c>
      <c r="I23" s="380">
        <v>88</v>
      </c>
      <c r="J23" s="380">
        <v>51</v>
      </c>
      <c r="K23" s="380">
        <v>124</v>
      </c>
      <c r="L23" s="380">
        <v>21</v>
      </c>
      <c r="M23" s="380">
        <v>75</v>
      </c>
      <c r="N23" s="380">
        <v>104</v>
      </c>
      <c r="O23" s="380">
        <v>38</v>
      </c>
      <c r="P23" s="380">
        <v>123</v>
      </c>
      <c r="Q23" s="380">
        <v>282</v>
      </c>
      <c r="R23" s="380">
        <v>337</v>
      </c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8"/>
      <c r="ES23" s="308"/>
      <c r="ET23" s="308"/>
      <c r="EU23" s="308"/>
      <c r="EV23" s="308"/>
      <c r="EW23" s="308"/>
      <c r="EX23" s="308"/>
      <c r="EY23" s="308"/>
      <c r="EZ23" s="308"/>
      <c r="FA23" s="308"/>
      <c r="FB23" s="308"/>
      <c r="FC23" s="308"/>
      <c r="FD23" s="308"/>
      <c r="FE23" s="308"/>
      <c r="FF23" s="308"/>
      <c r="FG23" s="308"/>
      <c r="FH23" s="308"/>
      <c r="FI23" s="308"/>
      <c r="FJ23" s="308"/>
      <c r="FK23" s="308"/>
      <c r="FL23" s="308"/>
      <c r="FM23" s="308"/>
      <c r="FN23" s="308"/>
      <c r="FO23" s="308"/>
      <c r="FP23" s="308"/>
      <c r="FQ23" s="308"/>
      <c r="FR23" s="308"/>
      <c r="FS23" s="308"/>
      <c r="FT23" s="308"/>
      <c r="FU23" s="308"/>
      <c r="FV23" s="308"/>
      <c r="FW23" s="308"/>
      <c r="FX23" s="308"/>
      <c r="FY23" s="308"/>
      <c r="FZ23" s="308"/>
      <c r="GA23" s="308"/>
      <c r="GB23" s="308"/>
      <c r="GC23" s="308"/>
      <c r="GD23" s="308"/>
      <c r="GE23" s="308"/>
      <c r="GF23" s="308"/>
      <c r="GG23" s="308"/>
      <c r="GH23" s="308"/>
      <c r="GI23" s="308"/>
      <c r="GJ23" s="308"/>
      <c r="GK23" s="308"/>
      <c r="GL23" s="308"/>
      <c r="GM23" s="308"/>
      <c r="GN23" s="308"/>
      <c r="GO23" s="308"/>
      <c r="GP23" s="308"/>
      <c r="GQ23" s="308"/>
      <c r="GR23" s="308"/>
      <c r="GS23" s="308"/>
      <c r="GT23" s="308"/>
      <c r="GU23" s="308"/>
      <c r="GV23" s="308"/>
      <c r="GW23" s="308"/>
      <c r="GX23" s="308"/>
      <c r="GY23" s="308"/>
      <c r="GZ23" s="308"/>
      <c r="HA23" s="308"/>
      <c r="HB23" s="308"/>
      <c r="HC23" s="308"/>
      <c r="HD23" s="308"/>
      <c r="HE23" s="308"/>
      <c r="HF23" s="308"/>
      <c r="HG23" s="308"/>
      <c r="HH23" s="308"/>
      <c r="HI23" s="308"/>
      <c r="HJ23" s="308"/>
      <c r="HK23" s="308"/>
      <c r="HL23" s="308"/>
      <c r="HM23" s="308"/>
      <c r="HN23" s="308"/>
      <c r="HO23" s="308"/>
      <c r="HP23" s="308"/>
      <c r="HQ23" s="308"/>
      <c r="HR23" s="308"/>
      <c r="HS23" s="308"/>
      <c r="HT23" s="308"/>
      <c r="HU23" s="308"/>
      <c r="HV23" s="308"/>
      <c r="HW23" s="308"/>
      <c r="HX23" s="308"/>
      <c r="HY23" s="308"/>
      <c r="HZ23" s="308"/>
      <c r="IA23" s="308"/>
      <c r="IB23" s="308"/>
      <c r="IC23" s="308"/>
      <c r="ID23" s="308"/>
      <c r="IE23" s="308"/>
      <c r="IF23" s="308"/>
      <c r="IG23" s="308"/>
      <c r="IH23" s="308"/>
      <c r="II23" s="308"/>
      <c r="IJ23" s="308"/>
      <c r="IK23" s="308"/>
      <c r="IL23" s="308"/>
    </row>
    <row r="24" spans="1:18" ht="18" customHeight="1">
      <c r="A24" s="109"/>
      <c r="B24" s="110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246" s="108" customFormat="1" ht="18" customHeight="1">
      <c r="A25" s="588" t="s">
        <v>176</v>
      </c>
      <c r="B25" s="591"/>
      <c r="C25" s="105">
        <f>SUM(C26:C27)</f>
        <v>129</v>
      </c>
      <c r="D25" s="105">
        <f aca="true" t="shared" si="4" ref="D25:R25">SUM(D26:D27)</f>
        <v>4898</v>
      </c>
      <c r="E25" s="105">
        <f t="shared" si="4"/>
        <v>901</v>
      </c>
      <c r="F25" s="105">
        <f t="shared" si="4"/>
        <v>189</v>
      </c>
      <c r="G25" s="105">
        <f t="shared" si="4"/>
        <v>98</v>
      </c>
      <c r="H25" s="105">
        <f t="shared" si="4"/>
        <v>155</v>
      </c>
      <c r="I25" s="105">
        <f t="shared" si="4"/>
        <v>222</v>
      </c>
      <c r="J25" s="105">
        <f t="shared" si="4"/>
        <v>110</v>
      </c>
      <c r="K25" s="105">
        <f t="shared" si="4"/>
        <v>355</v>
      </c>
      <c r="L25" s="105">
        <f t="shared" si="4"/>
        <v>97</v>
      </c>
      <c r="M25" s="105">
        <f t="shared" si="4"/>
        <v>123</v>
      </c>
      <c r="N25" s="105">
        <f t="shared" si="4"/>
        <v>233</v>
      </c>
      <c r="O25" s="105">
        <f t="shared" si="4"/>
        <v>104</v>
      </c>
      <c r="P25" s="105">
        <f t="shared" si="4"/>
        <v>163</v>
      </c>
      <c r="Q25" s="105">
        <f t="shared" si="4"/>
        <v>1120</v>
      </c>
      <c r="R25" s="105">
        <f t="shared" si="4"/>
        <v>1028</v>
      </c>
      <c r="S25" s="101"/>
      <c r="T25" s="101"/>
      <c r="U25" s="101"/>
      <c r="V25" s="101"/>
      <c r="W25" s="101"/>
      <c r="X25" s="101"/>
      <c r="Y25" s="101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</row>
    <row r="26" spans="1:246" s="309" customFormat="1" ht="18" customHeight="1">
      <c r="A26" s="109"/>
      <c r="B26" s="114" t="s">
        <v>177</v>
      </c>
      <c r="C26" s="115">
        <v>74</v>
      </c>
      <c r="D26" s="378">
        <f>SUM(E26:R26)</f>
        <v>1961</v>
      </c>
      <c r="E26" s="380">
        <v>156</v>
      </c>
      <c r="F26" s="380">
        <v>104</v>
      </c>
      <c r="G26" s="380">
        <v>58</v>
      </c>
      <c r="H26" s="380">
        <v>95</v>
      </c>
      <c r="I26" s="380">
        <v>201</v>
      </c>
      <c r="J26" s="380">
        <v>102</v>
      </c>
      <c r="K26" s="380">
        <v>40</v>
      </c>
      <c r="L26" s="380">
        <v>15</v>
      </c>
      <c r="M26" s="380">
        <v>18</v>
      </c>
      <c r="N26" s="380">
        <v>70</v>
      </c>
      <c r="O26" s="380">
        <v>42</v>
      </c>
      <c r="P26" s="380">
        <v>79</v>
      </c>
      <c r="Q26" s="380">
        <v>574</v>
      </c>
      <c r="R26" s="380">
        <v>407</v>
      </c>
      <c r="S26" s="310"/>
      <c r="T26" s="310"/>
      <c r="U26" s="310"/>
      <c r="V26" s="310"/>
      <c r="W26" s="310"/>
      <c r="X26" s="311"/>
      <c r="Y26" s="311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  <c r="CC26" s="308"/>
      <c r="CD26" s="308"/>
      <c r="CE26" s="308"/>
      <c r="CF26" s="308"/>
      <c r="CG26" s="308"/>
      <c r="CH26" s="308"/>
      <c r="CI26" s="308"/>
      <c r="CJ26" s="308"/>
      <c r="CK26" s="308"/>
      <c r="CL26" s="308"/>
      <c r="CM26" s="308"/>
      <c r="CN26" s="308"/>
      <c r="CO26" s="308"/>
      <c r="CP26" s="308"/>
      <c r="CQ26" s="308"/>
      <c r="CR26" s="308"/>
      <c r="CS26" s="308"/>
      <c r="CT26" s="308"/>
      <c r="CU26" s="308"/>
      <c r="CV26" s="308"/>
      <c r="CW26" s="308"/>
      <c r="CX26" s="308"/>
      <c r="CY26" s="308"/>
      <c r="CZ26" s="308"/>
      <c r="DA26" s="308"/>
      <c r="DB26" s="308"/>
      <c r="DC26" s="308"/>
      <c r="DD26" s="308"/>
      <c r="DE26" s="308"/>
      <c r="DF26" s="308"/>
      <c r="DG26" s="308"/>
      <c r="DH26" s="308"/>
      <c r="DI26" s="308"/>
      <c r="DJ26" s="308"/>
      <c r="DK26" s="308"/>
      <c r="DL26" s="308"/>
      <c r="DM26" s="308"/>
      <c r="DN26" s="308"/>
      <c r="DO26" s="308"/>
      <c r="DP26" s="308"/>
      <c r="DQ26" s="308"/>
      <c r="DR26" s="308"/>
      <c r="DS26" s="308"/>
      <c r="DT26" s="308"/>
      <c r="DU26" s="308"/>
      <c r="DV26" s="308"/>
      <c r="DW26" s="308"/>
      <c r="DX26" s="308"/>
      <c r="DY26" s="308"/>
      <c r="DZ26" s="308"/>
      <c r="EA26" s="308"/>
      <c r="EB26" s="308"/>
      <c r="EC26" s="308"/>
      <c r="ED26" s="308"/>
      <c r="EE26" s="308"/>
      <c r="EF26" s="308"/>
      <c r="EG26" s="308"/>
      <c r="EH26" s="308"/>
      <c r="EI26" s="308"/>
      <c r="EJ26" s="308"/>
      <c r="EK26" s="308"/>
      <c r="EL26" s="308"/>
      <c r="EM26" s="308"/>
      <c r="EN26" s="308"/>
      <c r="EO26" s="308"/>
      <c r="EP26" s="308"/>
      <c r="EQ26" s="308"/>
      <c r="ER26" s="308"/>
      <c r="ES26" s="308"/>
      <c r="ET26" s="308"/>
      <c r="EU26" s="308"/>
      <c r="EV26" s="308"/>
      <c r="EW26" s="308"/>
      <c r="EX26" s="308"/>
      <c r="EY26" s="308"/>
      <c r="EZ26" s="308"/>
      <c r="FA26" s="308"/>
      <c r="FB26" s="308"/>
      <c r="FC26" s="308"/>
      <c r="FD26" s="308"/>
      <c r="FE26" s="308"/>
      <c r="FF26" s="308"/>
      <c r="FG26" s="308"/>
      <c r="FH26" s="308"/>
      <c r="FI26" s="308"/>
      <c r="FJ26" s="308"/>
      <c r="FK26" s="308"/>
      <c r="FL26" s="308"/>
      <c r="FM26" s="308"/>
      <c r="FN26" s="308"/>
      <c r="FO26" s="308"/>
      <c r="FP26" s="308"/>
      <c r="FQ26" s="308"/>
      <c r="FR26" s="308"/>
      <c r="FS26" s="308"/>
      <c r="FT26" s="308"/>
      <c r="FU26" s="308"/>
      <c r="FV26" s="308"/>
      <c r="FW26" s="308"/>
      <c r="FX26" s="308"/>
      <c r="FY26" s="308"/>
      <c r="FZ26" s="308"/>
      <c r="GA26" s="308"/>
      <c r="GB26" s="308"/>
      <c r="GC26" s="308"/>
      <c r="GD26" s="308"/>
      <c r="GE26" s="308"/>
      <c r="GF26" s="308"/>
      <c r="GG26" s="308"/>
      <c r="GH26" s="308"/>
      <c r="GI26" s="308"/>
      <c r="GJ26" s="308"/>
      <c r="GK26" s="308"/>
      <c r="GL26" s="308"/>
      <c r="GM26" s="308"/>
      <c r="GN26" s="308"/>
      <c r="GO26" s="308"/>
      <c r="GP26" s="308"/>
      <c r="GQ26" s="308"/>
      <c r="GR26" s="308"/>
      <c r="GS26" s="308"/>
      <c r="GT26" s="308"/>
      <c r="GU26" s="308"/>
      <c r="GV26" s="308"/>
      <c r="GW26" s="308"/>
      <c r="GX26" s="308"/>
      <c r="GY26" s="308"/>
      <c r="GZ26" s="308"/>
      <c r="HA26" s="308"/>
      <c r="HB26" s="308"/>
      <c r="HC26" s="308"/>
      <c r="HD26" s="308"/>
      <c r="HE26" s="308"/>
      <c r="HF26" s="308"/>
      <c r="HG26" s="308"/>
      <c r="HH26" s="308"/>
      <c r="HI26" s="308"/>
      <c r="HJ26" s="308"/>
      <c r="HK26" s="308"/>
      <c r="HL26" s="308"/>
      <c r="HM26" s="308"/>
      <c r="HN26" s="308"/>
      <c r="HO26" s="308"/>
      <c r="HP26" s="308"/>
      <c r="HQ26" s="308"/>
      <c r="HR26" s="308"/>
      <c r="HS26" s="308"/>
      <c r="HT26" s="308"/>
      <c r="HU26" s="308"/>
      <c r="HV26" s="308"/>
      <c r="HW26" s="308"/>
      <c r="HX26" s="308"/>
      <c r="HY26" s="308"/>
      <c r="HZ26" s="308"/>
      <c r="IA26" s="308"/>
      <c r="IB26" s="308"/>
      <c r="IC26" s="308"/>
      <c r="ID26" s="308"/>
      <c r="IE26" s="308"/>
      <c r="IF26" s="308"/>
      <c r="IG26" s="308"/>
      <c r="IH26" s="308"/>
      <c r="II26" s="308"/>
      <c r="IJ26" s="308"/>
      <c r="IK26" s="308"/>
      <c r="IL26" s="308"/>
    </row>
    <row r="27" spans="1:246" s="309" customFormat="1" ht="18" customHeight="1">
      <c r="A27" s="109"/>
      <c r="B27" s="114" t="s">
        <v>179</v>
      </c>
      <c r="C27" s="115">
        <v>55</v>
      </c>
      <c r="D27" s="378">
        <f>SUM(E27:R27)</f>
        <v>2937</v>
      </c>
      <c r="E27" s="380">
        <v>745</v>
      </c>
      <c r="F27" s="380">
        <v>85</v>
      </c>
      <c r="G27" s="380">
        <v>40</v>
      </c>
      <c r="H27" s="380">
        <v>60</v>
      </c>
      <c r="I27" s="380">
        <v>21</v>
      </c>
      <c r="J27" s="380">
        <v>8</v>
      </c>
      <c r="K27" s="380">
        <v>315</v>
      </c>
      <c r="L27" s="380">
        <v>82</v>
      </c>
      <c r="M27" s="380">
        <v>105</v>
      </c>
      <c r="N27" s="380">
        <v>163</v>
      </c>
      <c r="O27" s="380">
        <v>62</v>
      </c>
      <c r="P27" s="380">
        <v>84</v>
      </c>
      <c r="Q27" s="380">
        <v>546</v>
      </c>
      <c r="R27" s="380">
        <v>621</v>
      </c>
      <c r="S27" s="310"/>
      <c r="T27" s="310"/>
      <c r="U27" s="310"/>
      <c r="V27" s="310"/>
      <c r="W27" s="310"/>
      <c r="X27" s="311"/>
      <c r="Y27" s="311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308"/>
      <c r="BJ27" s="308"/>
      <c r="BK27" s="308"/>
      <c r="BL27" s="308"/>
      <c r="BM27" s="308"/>
      <c r="BN27" s="308"/>
      <c r="BO27" s="308"/>
      <c r="BP27" s="308"/>
      <c r="BQ27" s="308"/>
      <c r="BR27" s="308"/>
      <c r="BS27" s="308"/>
      <c r="BT27" s="308"/>
      <c r="BU27" s="308"/>
      <c r="BV27" s="308"/>
      <c r="BW27" s="308"/>
      <c r="BX27" s="308"/>
      <c r="BY27" s="308"/>
      <c r="BZ27" s="308"/>
      <c r="CA27" s="308"/>
      <c r="CB27" s="308"/>
      <c r="CC27" s="308"/>
      <c r="CD27" s="308"/>
      <c r="CE27" s="308"/>
      <c r="CF27" s="308"/>
      <c r="CG27" s="308"/>
      <c r="CH27" s="308"/>
      <c r="CI27" s="308"/>
      <c r="CJ27" s="308"/>
      <c r="CK27" s="308"/>
      <c r="CL27" s="308"/>
      <c r="CM27" s="308"/>
      <c r="CN27" s="308"/>
      <c r="CO27" s="308"/>
      <c r="CP27" s="308"/>
      <c r="CQ27" s="308"/>
      <c r="CR27" s="308"/>
      <c r="CS27" s="308"/>
      <c r="CT27" s="308"/>
      <c r="CU27" s="308"/>
      <c r="CV27" s="308"/>
      <c r="CW27" s="308"/>
      <c r="CX27" s="308"/>
      <c r="CY27" s="308"/>
      <c r="CZ27" s="308"/>
      <c r="DA27" s="308"/>
      <c r="DB27" s="308"/>
      <c r="DC27" s="308"/>
      <c r="DD27" s="308"/>
      <c r="DE27" s="308"/>
      <c r="DF27" s="308"/>
      <c r="DG27" s="308"/>
      <c r="DH27" s="308"/>
      <c r="DI27" s="308"/>
      <c r="DJ27" s="308"/>
      <c r="DK27" s="308"/>
      <c r="DL27" s="308"/>
      <c r="DM27" s="308"/>
      <c r="DN27" s="308"/>
      <c r="DO27" s="308"/>
      <c r="DP27" s="308"/>
      <c r="DQ27" s="308"/>
      <c r="DR27" s="308"/>
      <c r="DS27" s="308"/>
      <c r="DT27" s="308"/>
      <c r="DU27" s="308"/>
      <c r="DV27" s="308"/>
      <c r="DW27" s="308"/>
      <c r="DX27" s="308"/>
      <c r="DY27" s="308"/>
      <c r="DZ27" s="308"/>
      <c r="EA27" s="308"/>
      <c r="EB27" s="308"/>
      <c r="EC27" s="308"/>
      <c r="ED27" s="308"/>
      <c r="EE27" s="308"/>
      <c r="EF27" s="308"/>
      <c r="EG27" s="308"/>
      <c r="EH27" s="308"/>
      <c r="EI27" s="308"/>
      <c r="EJ27" s="308"/>
      <c r="EK27" s="308"/>
      <c r="EL27" s="308"/>
      <c r="EM27" s="308"/>
      <c r="EN27" s="308"/>
      <c r="EO27" s="308"/>
      <c r="EP27" s="308"/>
      <c r="EQ27" s="308"/>
      <c r="ER27" s="308"/>
      <c r="ES27" s="308"/>
      <c r="ET27" s="308"/>
      <c r="EU27" s="308"/>
      <c r="EV27" s="308"/>
      <c r="EW27" s="308"/>
      <c r="EX27" s="308"/>
      <c r="EY27" s="308"/>
      <c r="EZ27" s="308"/>
      <c r="FA27" s="308"/>
      <c r="FB27" s="308"/>
      <c r="FC27" s="308"/>
      <c r="FD27" s="308"/>
      <c r="FE27" s="308"/>
      <c r="FF27" s="308"/>
      <c r="FG27" s="308"/>
      <c r="FH27" s="308"/>
      <c r="FI27" s="308"/>
      <c r="FJ27" s="308"/>
      <c r="FK27" s="308"/>
      <c r="FL27" s="308"/>
      <c r="FM27" s="308"/>
      <c r="FN27" s="308"/>
      <c r="FO27" s="308"/>
      <c r="FP27" s="308"/>
      <c r="FQ27" s="308"/>
      <c r="FR27" s="308"/>
      <c r="FS27" s="308"/>
      <c r="FT27" s="308"/>
      <c r="FU27" s="308"/>
      <c r="FV27" s="308"/>
      <c r="FW27" s="308"/>
      <c r="FX27" s="308"/>
      <c r="FY27" s="308"/>
      <c r="FZ27" s="308"/>
      <c r="GA27" s="308"/>
      <c r="GB27" s="308"/>
      <c r="GC27" s="308"/>
      <c r="GD27" s="308"/>
      <c r="GE27" s="308"/>
      <c r="GF27" s="308"/>
      <c r="GG27" s="308"/>
      <c r="GH27" s="308"/>
      <c r="GI27" s="308"/>
      <c r="GJ27" s="308"/>
      <c r="GK27" s="308"/>
      <c r="GL27" s="308"/>
      <c r="GM27" s="308"/>
      <c r="GN27" s="308"/>
      <c r="GO27" s="308"/>
      <c r="GP27" s="308"/>
      <c r="GQ27" s="308"/>
      <c r="GR27" s="308"/>
      <c r="GS27" s="308"/>
      <c r="GT27" s="308"/>
      <c r="GU27" s="308"/>
      <c r="GV27" s="308"/>
      <c r="GW27" s="308"/>
      <c r="GX27" s="308"/>
      <c r="GY27" s="308"/>
      <c r="GZ27" s="308"/>
      <c r="HA27" s="308"/>
      <c r="HB27" s="308"/>
      <c r="HC27" s="308"/>
      <c r="HD27" s="308"/>
      <c r="HE27" s="308"/>
      <c r="HF27" s="308"/>
      <c r="HG27" s="308"/>
      <c r="HH27" s="308"/>
      <c r="HI27" s="308"/>
      <c r="HJ27" s="308"/>
      <c r="HK27" s="308"/>
      <c r="HL27" s="308"/>
      <c r="HM27" s="308"/>
      <c r="HN27" s="308"/>
      <c r="HO27" s="308"/>
      <c r="HP27" s="308"/>
      <c r="HQ27" s="308"/>
      <c r="HR27" s="308"/>
      <c r="HS27" s="308"/>
      <c r="HT27" s="308"/>
      <c r="HU27" s="308"/>
      <c r="HV27" s="308"/>
      <c r="HW27" s="308"/>
      <c r="HX27" s="308"/>
      <c r="HY27" s="308"/>
      <c r="HZ27" s="308"/>
      <c r="IA27" s="308"/>
      <c r="IB27" s="308"/>
      <c r="IC27" s="308"/>
      <c r="ID27" s="308"/>
      <c r="IE27" s="308"/>
      <c r="IF27" s="308"/>
      <c r="IG27" s="308"/>
      <c r="IH27" s="308"/>
      <c r="II27" s="308"/>
      <c r="IJ27" s="308"/>
      <c r="IK27" s="308"/>
      <c r="IL27" s="308"/>
    </row>
    <row r="28" spans="1:25" ht="18" customHeight="1">
      <c r="A28" s="109"/>
      <c r="B28" s="110"/>
      <c r="C28" s="111"/>
      <c r="D28" s="112"/>
      <c r="S28" s="116"/>
      <c r="T28" s="116"/>
      <c r="U28" s="94"/>
      <c r="V28" s="94"/>
      <c r="W28" s="94"/>
      <c r="X28" s="94"/>
      <c r="Y28" s="94"/>
    </row>
    <row r="29" spans="1:246" s="108" customFormat="1" ht="18" customHeight="1">
      <c r="A29" s="588" t="s">
        <v>182</v>
      </c>
      <c r="B29" s="591"/>
      <c r="C29" s="105">
        <f aca="true" t="shared" si="5" ref="C29:R29">SUM(C30:C31)</f>
        <v>139</v>
      </c>
      <c r="D29" s="105">
        <f t="shared" si="5"/>
        <v>1993</v>
      </c>
      <c r="E29" s="105">
        <f t="shared" si="5"/>
        <v>233</v>
      </c>
      <c r="F29" s="105">
        <f t="shared" si="5"/>
        <v>50</v>
      </c>
      <c r="G29" s="105">
        <f t="shared" si="5"/>
        <v>112</v>
      </c>
      <c r="H29" s="105">
        <f t="shared" si="5"/>
        <v>28</v>
      </c>
      <c r="I29" s="105">
        <f t="shared" si="5"/>
        <v>43</v>
      </c>
      <c r="J29" s="105">
        <f t="shared" si="5"/>
        <v>60</v>
      </c>
      <c r="K29" s="105">
        <f t="shared" si="5"/>
        <v>65</v>
      </c>
      <c r="L29" s="105">
        <f t="shared" si="5"/>
        <v>18</v>
      </c>
      <c r="M29" s="105">
        <f t="shared" si="5"/>
        <v>7</v>
      </c>
      <c r="N29" s="105">
        <f t="shared" si="5"/>
        <v>63</v>
      </c>
      <c r="O29" s="105">
        <f t="shared" si="5"/>
        <v>53</v>
      </c>
      <c r="P29" s="105">
        <f t="shared" si="5"/>
        <v>144</v>
      </c>
      <c r="Q29" s="105">
        <f t="shared" si="5"/>
        <v>702</v>
      </c>
      <c r="R29" s="105">
        <f t="shared" si="5"/>
        <v>415</v>
      </c>
      <c r="S29" s="101"/>
      <c r="T29" s="101"/>
      <c r="U29" s="101"/>
      <c r="V29" s="101"/>
      <c r="W29" s="101"/>
      <c r="X29" s="101"/>
      <c r="Y29" s="101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</row>
    <row r="30" spans="1:246" s="309" customFormat="1" ht="18" customHeight="1">
      <c r="A30" s="94"/>
      <c r="B30" s="114" t="s">
        <v>186</v>
      </c>
      <c r="C30" s="115">
        <v>87</v>
      </c>
      <c r="D30" s="378">
        <f>SUM(E30:R30)</f>
        <v>819</v>
      </c>
      <c r="E30" s="379">
        <v>119</v>
      </c>
      <c r="F30" s="379">
        <v>26</v>
      </c>
      <c r="G30" s="379">
        <v>53</v>
      </c>
      <c r="H30" s="379">
        <v>24</v>
      </c>
      <c r="I30" s="379">
        <v>32</v>
      </c>
      <c r="J30" s="379">
        <v>44</v>
      </c>
      <c r="K30" s="379">
        <v>45</v>
      </c>
      <c r="L30" s="379">
        <v>8</v>
      </c>
      <c r="M30" s="379">
        <v>3</v>
      </c>
      <c r="N30" s="379">
        <v>28</v>
      </c>
      <c r="O30" s="379">
        <v>27</v>
      </c>
      <c r="P30" s="379">
        <v>25</v>
      </c>
      <c r="Q30" s="379">
        <v>189</v>
      </c>
      <c r="R30" s="379">
        <v>196</v>
      </c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308"/>
      <c r="DK30" s="308"/>
      <c r="DL30" s="308"/>
      <c r="DM30" s="308"/>
      <c r="DN30" s="308"/>
      <c r="DO30" s="308"/>
      <c r="DP30" s="308"/>
      <c r="DQ30" s="308"/>
      <c r="DR30" s="308"/>
      <c r="DS30" s="308"/>
      <c r="DT30" s="308"/>
      <c r="DU30" s="308"/>
      <c r="DV30" s="308"/>
      <c r="DW30" s="308"/>
      <c r="DX30" s="308"/>
      <c r="DY30" s="308"/>
      <c r="DZ30" s="308"/>
      <c r="EA30" s="308"/>
      <c r="EB30" s="308"/>
      <c r="EC30" s="308"/>
      <c r="ED30" s="308"/>
      <c r="EE30" s="308"/>
      <c r="EF30" s="308"/>
      <c r="EG30" s="308"/>
      <c r="EH30" s="308"/>
      <c r="EI30" s="308"/>
      <c r="EJ30" s="308"/>
      <c r="EK30" s="308"/>
      <c r="EL30" s="308"/>
      <c r="EM30" s="308"/>
      <c r="EN30" s="308"/>
      <c r="EO30" s="308"/>
      <c r="EP30" s="308"/>
      <c r="EQ30" s="308"/>
      <c r="ER30" s="308"/>
      <c r="ES30" s="308"/>
      <c r="ET30" s="308"/>
      <c r="EU30" s="308"/>
      <c r="EV30" s="308"/>
      <c r="EW30" s="308"/>
      <c r="EX30" s="308"/>
      <c r="EY30" s="308"/>
      <c r="EZ30" s="308"/>
      <c r="FA30" s="308"/>
      <c r="FB30" s="308"/>
      <c r="FC30" s="308"/>
      <c r="FD30" s="308"/>
      <c r="FE30" s="308"/>
      <c r="FF30" s="308"/>
      <c r="FG30" s="308"/>
      <c r="FH30" s="308"/>
      <c r="FI30" s="308"/>
      <c r="FJ30" s="308"/>
      <c r="FK30" s="308"/>
      <c r="FL30" s="308"/>
      <c r="FM30" s="308"/>
      <c r="FN30" s="308"/>
      <c r="FO30" s="308"/>
      <c r="FP30" s="308"/>
      <c r="FQ30" s="308"/>
      <c r="FR30" s="308"/>
      <c r="FS30" s="308"/>
      <c r="FT30" s="308"/>
      <c r="FU30" s="308"/>
      <c r="FV30" s="308"/>
      <c r="FW30" s="308"/>
      <c r="FX30" s="308"/>
      <c r="FY30" s="308"/>
      <c r="FZ30" s="308"/>
      <c r="GA30" s="308"/>
      <c r="GB30" s="308"/>
      <c r="GC30" s="308"/>
      <c r="GD30" s="308"/>
      <c r="GE30" s="308"/>
      <c r="GF30" s="308"/>
      <c r="GG30" s="308"/>
      <c r="GH30" s="308"/>
      <c r="GI30" s="308"/>
      <c r="GJ30" s="308"/>
      <c r="GK30" s="308"/>
      <c r="GL30" s="308"/>
      <c r="GM30" s="308"/>
      <c r="GN30" s="308"/>
      <c r="GO30" s="308"/>
      <c r="GP30" s="308"/>
      <c r="GQ30" s="308"/>
      <c r="GR30" s="308"/>
      <c r="GS30" s="308"/>
      <c r="GT30" s="308"/>
      <c r="GU30" s="308"/>
      <c r="GV30" s="308"/>
      <c r="GW30" s="308"/>
      <c r="GX30" s="308"/>
      <c r="GY30" s="308"/>
      <c r="GZ30" s="308"/>
      <c r="HA30" s="308"/>
      <c r="HB30" s="308"/>
      <c r="HC30" s="308"/>
      <c r="HD30" s="308"/>
      <c r="HE30" s="308"/>
      <c r="HF30" s="308"/>
      <c r="HG30" s="308"/>
      <c r="HH30" s="308"/>
      <c r="HI30" s="308"/>
      <c r="HJ30" s="308"/>
      <c r="HK30" s="308"/>
      <c r="HL30" s="308"/>
      <c r="HM30" s="308"/>
      <c r="HN30" s="308"/>
      <c r="HO30" s="308"/>
      <c r="HP30" s="308"/>
      <c r="HQ30" s="308"/>
      <c r="HR30" s="308"/>
      <c r="HS30" s="308"/>
      <c r="HT30" s="308"/>
      <c r="HU30" s="308"/>
      <c r="HV30" s="308"/>
      <c r="HW30" s="308"/>
      <c r="HX30" s="308"/>
      <c r="HY30" s="308"/>
      <c r="HZ30" s="308"/>
      <c r="IA30" s="308"/>
      <c r="IB30" s="308"/>
      <c r="IC30" s="308"/>
      <c r="ID30" s="308"/>
      <c r="IE30" s="308"/>
      <c r="IF30" s="308"/>
      <c r="IG30" s="308"/>
      <c r="IH30" s="308"/>
      <c r="II30" s="308"/>
      <c r="IJ30" s="308"/>
      <c r="IK30" s="308"/>
      <c r="IL30" s="308"/>
    </row>
    <row r="31" spans="1:246" s="309" customFormat="1" ht="18" customHeight="1">
      <c r="A31" s="311"/>
      <c r="B31" s="312" t="s">
        <v>187</v>
      </c>
      <c r="C31" s="115">
        <v>52</v>
      </c>
      <c r="D31" s="378">
        <f>SUM(E31:R31)</f>
        <v>1174</v>
      </c>
      <c r="E31" s="381">
        <v>114</v>
      </c>
      <c r="F31" s="381">
        <v>24</v>
      </c>
      <c r="G31" s="381">
        <v>59</v>
      </c>
      <c r="H31" s="381">
        <v>4</v>
      </c>
      <c r="I31" s="381">
        <v>11</v>
      </c>
      <c r="J31" s="381">
        <v>16</v>
      </c>
      <c r="K31" s="381">
        <v>20</v>
      </c>
      <c r="L31" s="381">
        <v>10</v>
      </c>
      <c r="M31" s="381">
        <v>4</v>
      </c>
      <c r="N31" s="381">
        <v>35</v>
      </c>
      <c r="O31" s="381">
        <v>26</v>
      </c>
      <c r="P31" s="381">
        <v>119</v>
      </c>
      <c r="Q31" s="381">
        <v>513</v>
      </c>
      <c r="R31" s="381">
        <v>219</v>
      </c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  <c r="DO31" s="308"/>
      <c r="DP31" s="308"/>
      <c r="DQ31" s="308"/>
      <c r="DR31" s="308"/>
      <c r="DS31" s="308"/>
      <c r="DT31" s="308"/>
      <c r="DU31" s="308"/>
      <c r="DV31" s="308"/>
      <c r="DW31" s="308"/>
      <c r="DX31" s="308"/>
      <c r="DY31" s="308"/>
      <c r="DZ31" s="308"/>
      <c r="EA31" s="308"/>
      <c r="EB31" s="308"/>
      <c r="EC31" s="308"/>
      <c r="ED31" s="308"/>
      <c r="EE31" s="308"/>
      <c r="EF31" s="308"/>
      <c r="EG31" s="308"/>
      <c r="EH31" s="308"/>
      <c r="EI31" s="308"/>
      <c r="EJ31" s="308"/>
      <c r="EK31" s="308"/>
      <c r="EL31" s="308"/>
      <c r="EM31" s="308"/>
      <c r="EN31" s="308"/>
      <c r="EO31" s="308"/>
      <c r="EP31" s="308"/>
      <c r="EQ31" s="308"/>
      <c r="ER31" s="308"/>
      <c r="ES31" s="308"/>
      <c r="ET31" s="308"/>
      <c r="EU31" s="308"/>
      <c r="EV31" s="308"/>
      <c r="EW31" s="308"/>
      <c r="EX31" s="308"/>
      <c r="EY31" s="308"/>
      <c r="EZ31" s="308"/>
      <c r="FA31" s="308"/>
      <c r="FB31" s="308"/>
      <c r="FC31" s="308"/>
      <c r="FD31" s="308"/>
      <c r="FE31" s="308"/>
      <c r="FF31" s="308"/>
      <c r="FG31" s="308"/>
      <c r="FH31" s="308"/>
      <c r="FI31" s="308"/>
      <c r="FJ31" s="308"/>
      <c r="FK31" s="308"/>
      <c r="FL31" s="308"/>
      <c r="FM31" s="308"/>
      <c r="FN31" s="308"/>
      <c r="FO31" s="308"/>
      <c r="FP31" s="308"/>
      <c r="FQ31" s="308"/>
      <c r="FR31" s="308"/>
      <c r="FS31" s="308"/>
      <c r="FT31" s="308"/>
      <c r="FU31" s="308"/>
      <c r="FV31" s="308"/>
      <c r="FW31" s="308"/>
      <c r="FX31" s="308"/>
      <c r="FY31" s="308"/>
      <c r="FZ31" s="308"/>
      <c r="GA31" s="308"/>
      <c r="GB31" s="308"/>
      <c r="GC31" s="308"/>
      <c r="GD31" s="308"/>
      <c r="GE31" s="308"/>
      <c r="GF31" s="308"/>
      <c r="GG31" s="308"/>
      <c r="GH31" s="308"/>
      <c r="GI31" s="308"/>
      <c r="GJ31" s="308"/>
      <c r="GK31" s="308"/>
      <c r="GL31" s="308"/>
      <c r="GM31" s="308"/>
      <c r="GN31" s="308"/>
      <c r="GO31" s="308"/>
      <c r="GP31" s="308"/>
      <c r="GQ31" s="308"/>
      <c r="GR31" s="308"/>
      <c r="GS31" s="308"/>
      <c r="GT31" s="308"/>
      <c r="GU31" s="308"/>
      <c r="GV31" s="308"/>
      <c r="GW31" s="308"/>
      <c r="GX31" s="308"/>
      <c r="GY31" s="308"/>
      <c r="GZ31" s="308"/>
      <c r="HA31" s="308"/>
      <c r="HB31" s="308"/>
      <c r="HC31" s="308"/>
      <c r="HD31" s="308"/>
      <c r="HE31" s="308"/>
      <c r="HF31" s="308"/>
      <c r="HG31" s="308"/>
      <c r="HH31" s="308"/>
      <c r="HI31" s="308"/>
      <c r="HJ31" s="308"/>
      <c r="HK31" s="308"/>
      <c r="HL31" s="308"/>
      <c r="HM31" s="308"/>
      <c r="HN31" s="308"/>
      <c r="HO31" s="308"/>
      <c r="HP31" s="308"/>
      <c r="HQ31" s="308"/>
      <c r="HR31" s="308"/>
      <c r="HS31" s="308"/>
      <c r="HT31" s="308"/>
      <c r="HU31" s="308"/>
      <c r="HV31" s="308"/>
      <c r="HW31" s="308"/>
      <c r="HX31" s="308"/>
      <c r="HY31" s="308"/>
      <c r="HZ31" s="308"/>
      <c r="IA31" s="308"/>
      <c r="IB31" s="308"/>
      <c r="IC31" s="308"/>
      <c r="ID31" s="308"/>
      <c r="IE31" s="308"/>
      <c r="IF31" s="308"/>
      <c r="IG31" s="308"/>
      <c r="IH31" s="308"/>
      <c r="II31" s="308"/>
      <c r="IJ31" s="308"/>
      <c r="IK31" s="308"/>
      <c r="IL31" s="308"/>
    </row>
    <row r="32" spans="1:246" s="309" customFormat="1" ht="18" customHeight="1">
      <c r="A32" s="311"/>
      <c r="B32" s="323"/>
      <c r="C32" s="11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  <c r="CH32" s="308"/>
      <c r="CI32" s="308"/>
      <c r="CJ32" s="308"/>
      <c r="CK32" s="308"/>
      <c r="CL32" s="308"/>
      <c r="CM32" s="308"/>
      <c r="CN32" s="308"/>
      <c r="CO32" s="308"/>
      <c r="CP32" s="308"/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308"/>
      <c r="DD32" s="308"/>
      <c r="DE32" s="308"/>
      <c r="DF32" s="308"/>
      <c r="DG32" s="308"/>
      <c r="DH32" s="308"/>
      <c r="DI32" s="308"/>
      <c r="DJ32" s="308"/>
      <c r="DK32" s="308"/>
      <c r="DL32" s="308"/>
      <c r="DM32" s="308"/>
      <c r="DN32" s="308"/>
      <c r="DO32" s="308"/>
      <c r="DP32" s="308"/>
      <c r="DQ32" s="308"/>
      <c r="DR32" s="308"/>
      <c r="DS32" s="308"/>
      <c r="DT32" s="308"/>
      <c r="DU32" s="308"/>
      <c r="DV32" s="308"/>
      <c r="DW32" s="308"/>
      <c r="DX32" s="308"/>
      <c r="DY32" s="308"/>
      <c r="DZ32" s="308"/>
      <c r="EA32" s="308"/>
      <c r="EB32" s="308"/>
      <c r="EC32" s="308"/>
      <c r="ED32" s="308"/>
      <c r="EE32" s="308"/>
      <c r="EF32" s="308"/>
      <c r="EG32" s="308"/>
      <c r="EH32" s="308"/>
      <c r="EI32" s="308"/>
      <c r="EJ32" s="308"/>
      <c r="EK32" s="308"/>
      <c r="EL32" s="308"/>
      <c r="EM32" s="308"/>
      <c r="EN32" s="308"/>
      <c r="EO32" s="308"/>
      <c r="EP32" s="308"/>
      <c r="EQ32" s="308"/>
      <c r="ER32" s="308"/>
      <c r="ES32" s="308"/>
      <c r="ET32" s="308"/>
      <c r="EU32" s="308"/>
      <c r="EV32" s="308"/>
      <c r="EW32" s="308"/>
      <c r="EX32" s="308"/>
      <c r="EY32" s="308"/>
      <c r="EZ32" s="308"/>
      <c r="FA32" s="308"/>
      <c r="FB32" s="308"/>
      <c r="FC32" s="308"/>
      <c r="FD32" s="308"/>
      <c r="FE32" s="308"/>
      <c r="FF32" s="308"/>
      <c r="FG32" s="308"/>
      <c r="FH32" s="308"/>
      <c r="FI32" s="308"/>
      <c r="FJ32" s="308"/>
      <c r="FK32" s="308"/>
      <c r="FL32" s="308"/>
      <c r="FM32" s="308"/>
      <c r="FN32" s="308"/>
      <c r="FO32" s="308"/>
      <c r="FP32" s="308"/>
      <c r="FQ32" s="308"/>
      <c r="FR32" s="308"/>
      <c r="FS32" s="308"/>
      <c r="FT32" s="308"/>
      <c r="FU32" s="308"/>
      <c r="FV32" s="308"/>
      <c r="FW32" s="308"/>
      <c r="FX32" s="308"/>
      <c r="FY32" s="308"/>
      <c r="FZ32" s="308"/>
      <c r="GA32" s="308"/>
      <c r="GB32" s="308"/>
      <c r="GC32" s="308"/>
      <c r="GD32" s="308"/>
      <c r="GE32" s="308"/>
      <c r="GF32" s="308"/>
      <c r="GG32" s="308"/>
      <c r="GH32" s="308"/>
      <c r="GI32" s="308"/>
      <c r="GJ32" s="308"/>
      <c r="GK32" s="308"/>
      <c r="GL32" s="308"/>
      <c r="GM32" s="308"/>
      <c r="GN32" s="308"/>
      <c r="GO32" s="308"/>
      <c r="GP32" s="308"/>
      <c r="GQ32" s="308"/>
      <c r="GR32" s="308"/>
      <c r="GS32" s="308"/>
      <c r="GT32" s="308"/>
      <c r="GU32" s="308"/>
      <c r="GV32" s="308"/>
      <c r="GW32" s="308"/>
      <c r="GX32" s="308"/>
      <c r="GY32" s="308"/>
      <c r="GZ32" s="308"/>
      <c r="HA32" s="308"/>
      <c r="HB32" s="308"/>
      <c r="HC32" s="308"/>
      <c r="HD32" s="308"/>
      <c r="HE32" s="308"/>
      <c r="HF32" s="308"/>
      <c r="HG32" s="308"/>
      <c r="HH32" s="308"/>
      <c r="HI32" s="308"/>
      <c r="HJ32" s="308"/>
      <c r="HK32" s="308"/>
      <c r="HL32" s="308"/>
      <c r="HM32" s="308"/>
      <c r="HN32" s="308"/>
      <c r="HO32" s="308"/>
      <c r="HP32" s="308"/>
      <c r="HQ32" s="308"/>
      <c r="HR32" s="308"/>
      <c r="HS32" s="308"/>
      <c r="HT32" s="308"/>
      <c r="HU32" s="308"/>
      <c r="HV32" s="308"/>
      <c r="HW32" s="308"/>
      <c r="HX32" s="308"/>
      <c r="HY32" s="308"/>
      <c r="HZ32" s="308"/>
      <c r="IA32" s="308"/>
      <c r="IB32" s="308"/>
      <c r="IC32" s="308"/>
      <c r="ID32" s="308"/>
      <c r="IE32" s="308"/>
      <c r="IF32" s="308"/>
      <c r="IG32" s="308"/>
      <c r="IH32" s="308"/>
      <c r="II32" s="308"/>
      <c r="IJ32" s="308"/>
      <c r="IK32" s="308"/>
      <c r="IL32" s="308"/>
    </row>
    <row r="33" spans="1:246" s="108" customFormat="1" ht="18" customHeight="1">
      <c r="A33" s="588" t="s">
        <v>188</v>
      </c>
      <c r="B33" s="591"/>
      <c r="C33" s="105">
        <f aca="true" t="shared" si="6" ref="C33:R33">SUM(C34)</f>
        <v>62</v>
      </c>
      <c r="D33" s="105">
        <f t="shared" si="6"/>
        <v>898</v>
      </c>
      <c r="E33" s="105">
        <f t="shared" si="6"/>
        <v>36</v>
      </c>
      <c r="F33" s="105">
        <f t="shared" si="6"/>
        <v>23</v>
      </c>
      <c r="G33" s="105">
        <f t="shared" si="6"/>
        <v>40</v>
      </c>
      <c r="H33" s="105">
        <f t="shared" si="6"/>
        <v>10</v>
      </c>
      <c r="I33" s="105">
        <f t="shared" si="6"/>
        <v>56</v>
      </c>
      <c r="J33" s="105">
        <f t="shared" si="6"/>
        <v>70</v>
      </c>
      <c r="K33" s="105">
        <f t="shared" si="6"/>
        <v>45</v>
      </c>
      <c r="L33" s="105">
        <f t="shared" si="6"/>
        <v>4</v>
      </c>
      <c r="M33" s="105">
        <f t="shared" si="6"/>
        <v>15</v>
      </c>
      <c r="N33" s="105">
        <f t="shared" si="6"/>
        <v>34</v>
      </c>
      <c r="O33" s="105">
        <f t="shared" si="6"/>
        <v>28</v>
      </c>
      <c r="P33" s="105">
        <f t="shared" si="6"/>
        <v>50</v>
      </c>
      <c r="Q33" s="105">
        <f t="shared" si="6"/>
        <v>215</v>
      </c>
      <c r="R33" s="105">
        <f t="shared" si="6"/>
        <v>272</v>
      </c>
      <c r="S33" s="105"/>
      <c r="T33" s="105"/>
      <c r="U33" s="105"/>
      <c r="V33" s="105"/>
      <c r="W33" s="105"/>
      <c r="X33" s="105"/>
      <c r="Y33" s="105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</row>
    <row r="34" spans="1:246" s="309" customFormat="1" ht="18" customHeight="1">
      <c r="A34" s="109"/>
      <c r="B34" s="114" t="s">
        <v>273</v>
      </c>
      <c r="C34" s="115">
        <v>62</v>
      </c>
      <c r="D34" s="378">
        <f>SUM(E34:R34)</f>
        <v>898</v>
      </c>
      <c r="E34" s="380">
        <v>36</v>
      </c>
      <c r="F34" s="380">
        <v>23</v>
      </c>
      <c r="G34" s="380">
        <v>40</v>
      </c>
      <c r="H34" s="380">
        <v>10</v>
      </c>
      <c r="I34" s="380">
        <v>56</v>
      </c>
      <c r="J34" s="380">
        <v>70</v>
      </c>
      <c r="K34" s="381">
        <v>45</v>
      </c>
      <c r="L34" s="380">
        <v>4</v>
      </c>
      <c r="M34" s="380">
        <v>15</v>
      </c>
      <c r="N34" s="380">
        <v>34</v>
      </c>
      <c r="O34" s="380">
        <v>28</v>
      </c>
      <c r="P34" s="380">
        <v>50</v>
      </c>
      <c r="Q34" s="380">
        <v>215</v>
      </c>
      <c r="R34" s="380">
        <v>272</v>
      </c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8"/>
      <c r="BE34" s="308"/>
      <c r="BF34" s="308"/>
      <c r="BG34" s="308"/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8"/>
      <c r="CP34" s="308"/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8"/>
      <c r="DF34" s="308"/>
      <c r="DG34" s="308"/>
      <c r="DH34" s="308"/>
      <c r="DI34" s="308"/>
      <c r="DJ34" s="308"/>
      <c r="DK34" s="308"/>
      <c r="DL34" s="308"/>
      <c r="DM34" s="308"/>
      <c r="DN34" s="308"/>
      <c r="DO34" s="308"/>
      <c r="DP34" s="308"/>
      <c r="DQ34" s="308"/>
      <c r="DR34" s="308"/>
      <c r="DS34" s="308"/>
      <c r="DT34" s="308"/>
      <c r="DU34" s="308"/>
      <c r="DV34" s="308"/>
      <c r="DW34" s="308"/>
      <c r="DX34" s="308"/>
      <c r="DY34" s="308"/>
      <c r="DZ34" s="308"/>
      <c r="EA34" s="308"/>
      <c r="EB34" s="308"/>
      <c r="EC34" s="308"/>
      <c r="ED34" s="308"/>
      <c r="EE34" s="308"/>
      <c r="EF34" s="308"/>
      <c r="EG34" s="308"/>
      <c r="EH34" s="308"/>
      <c r="EI34" s="308"/>
      <c r="EJ34" s="308"/>
      <c r="EK34" s="308"/>
      <c r="EL34" s="308"/>
      <c r="EM34" s="308"/>
      <c r="EN34" s="308"/>
      <c r="EO34" s="308"/>
      <c r="EP34" s="308"/>
      <c r="EQ34" s="308"/>
      <c r="ER34" s="308"/>
      <c r="ES34" s="308"/>
      <c r="ET34" s="308"/>
      <c r="EU34" s="308"/>
      <c r="EV34" s="308"/>
      <c r="EW34" s="308"/>
      <c r="EX34" s="308"/>
      <c r="EY34" s="308"/>
      <c r="EZ34" s="308"/>
      <c r="FA34" s="308"/>
      <c r="FB34" s="308"/>
      <c r="FC34" s="308"/>
      <c r="FD34" s="308"/>
      <c r="FE34" s="308"/>
      <c r="FF34" s="308"/>
      <c r="FG34" s="308"/>
      <c r="FH34" s="308"/>
      <c r="FI34" s="308"/>
      <c r="FJ34" s="308"/>
      <c r="FK34" s="308"/>
      <c r="FL34" s="308"/>
      <c r="FM34" s="308"/>
      <c r="FN34" s="308"/>
      <c r="FO34" s="308"/>
      <c r="FP34" s="308"/>
      <c r="FQ34" s="308"/>
      <c r="FR34" s="308"/>
      <c r="FS34" s="308"/>
      <c r="FT34" s="308"/>
      <c r="FU34" s="308"/>
      <c r="FV34" s="308"/>
      <c r="FW34" s="308"/>
      <c r="FX34" s="308"/>
      <c r="FY34" s="308"/>
      <c r="FZ34" s="308"/>
      <c r="GA34" s="308"/>
      <c r="GB34" s="308"/>
      <c r="GC34" s="308"/>
      <c r="GD34" s="308"/>
      <c r="GE34" s="308"/>
      <c r="GF34" s="308"/>
      <c r="GG34" s="308"/>
      <c r="GH34" s="308"/>
      <c r="GI34" s="308"/>
      <c r="GJ34" s="308"/>
      <c r="GK34" s="308"/>
      <c r="GL34" s="308"/>
      <c r="GM34" s="308"/>
      <c r="GN34" s="308"/>
      <c r="GO34" s="308"/>
      <c r="GP34" s="308"/>
      <c r="GQ34" s="308"/>
      <c r="GR34" s="308"/>
      <c r="GS34" s="308"/>
      <c r="GT34" s="308"/>
      <c r="GU34" s="308"/>
      <c r="GV34" s="308"/>
      <c r="GW34" s="308"/>
      <c r="GX34" s="308"/>
      <c r="GY34" s="308"/>
      <c r="GZ34" s="308"/>
      <c r="HA34" s="308"/>
      <c r="HB34" s="308"/>
      <c r="HC34" s="308"/>
      <c r="HD34" s="308"/>
      <c r="HE34" s="308"/>
      <c r="HF34" s="308"/>
      <c r="HG34" s="308"/>
      <c r="HH34" s="308"/>
      <c r="HI34" s="308"/>
      <c r="HJ34" s="308"/>
      <c r="HK34" s="308"/>
      <c r="HL34" s="308"/>
      <c r="HM34" s="308"/>
      <c r="HN34" s="308"/>
      <c r="HO34" s="308"/>
      <c r="HP34" s="308"/>
      <c r="HQ34" s="308"/>
      <c r="HR34" s="308"/>
      <c r="HS34" s="308"/>
      <c r="HT34" s="308"/>
      <c r="HU34" s="308"/>
      <c r="HV34" s="308"/>
      <c r="HW34" s="308"/>
      <c r="HX34" s="308"/>
      <c r="HY34" s="308"/>
      <c r="HZ34" s="308"/>
      <c r="IA34" s="308"/>
      <c r="IB34" s="308"/>
      <c r="IC34" s="308"/>
      <c r="ID34" s="308"/>
      <c r="IE34" s="308"/>
      <c r="IF34" s="308"/>
      <c r="IG34" s="308"/>
      <c r="IH34" s="308"/>
      <c r="II34" s="308"/>
      <c r="IJ34" s="308"/>
      <c r="IK34" s="308"/>
      <c r="IL34" s="308"/>
    </row>
    <row r="35" spans="1:18" ht="18" customHeight="1">
      <c r="A35" s="109"/>
      <c r="B35" s="110"/>
      <c r="C35" s="111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1:246" s="108" customFormat="1" ht="18" customHeight="1">
      <c r="A36" s="588" t="s">
        <v>201</v>
      </c>
      <c r="B36" s="591"/>
      <c r="C36" s="105">
        <f aca="true" t="shared" si="7" ref="C36:R36">SUM(C37:C38)</f>
        <v>124</v>
      </c>
      <c r="D36" s="105">
        <f t="shared" si="7"/>
        <v>3085</v>
      </c>
      <c r="E36" s="105">
        <f t="shared" si="7"/>
        <v>374</v>
      </c>
      <c r="F36" s="105">
        <f t="shared" si="7"/>
        <v>125</v>
      </c>
      <c r="G36" s="105">
        <f t="shared" si="7"/>
        <v>129</v>
      </c>
      <c r="H36" s="105">
        <f t="shared" si="7"/>
        <v>21</v>
      </c>
      <c r="I36" s="105">
        <f t="shared" si="7"/>
        <v>92</v>
      </c>
      <c r="J36" s="105">
        <f t="shared" si="7"/>
        <v>32</v>
      </c>
      <c r="K36" s="105">
        <f t="shared" si="7"/>
        <v>83</v>
      </c>
      <c r="L36" s="105">
        <f t="shared" si="7"/>
        <v>43</v>
      </c>
      <c r="M36" s="105">
        <f t="shared" si="7"/>
        <v>29</v>
      </c>
      <c r="N36" s="105">
        <f t="shared" si="7"/>
        <v>157</v>
      </c>
      <c r="O36" s="105">
        <f t="shared" si="7"/>
        <v>48</v>
      </c>
      <c r="P36" s="105">
        <f t="shared" si="7"/>
        <v>228</v>
      </c>
      <c r="Q36" s="105">
        <f t="shared" si="7"/>
        <v>982</v>
      </c>
      <c r="R36" s="105">
        <f t="shared" si="7"/>
        <v>742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</row>
    <row r="37" spans="1:246" s="309" customFormat="1" ht="18" customHeight="1">
      <c r="A37" s="109"/>
      <c r="B37" s="114" t="s">
        <v>191</v>
      </c>
      <c r="C37" s="115">
        <v>41</v>
      </c>
      <c r="D37" s="378">
        <f>SUM(E37:R37)</f>
        <v>1183</v>
      </c>
      <c r="E37" s="380">
        <v>219</v>
      </c>
      <c r="F37" s="380">
        <v>23</v>
      </c>
      <c r="G37" s="380">
        <v>53</v>
      </c>
      <c r="H37" s="380">
        <v>13</v>
      </c>
      <c r="I37" s="380">
        <v>55</v>
      </c>
      <c r="J37" s="380">
        <v>13</v>
      </c>
      <c r="K37" s="380">
        <v>39</v>
      </c>
      <c r="L37" s="380">
        <v>27</v>
      </c>
      <c r="M37" s="380">
        <v>3</v>
      </c>
      <c r="N37" s="380">
        <v>101</v>
      </c>
      <c r="O37" s="380">
        <v>26</v>
      </c>
      <c r="P37" s="380">
        <v>49</v>
      </c>
      <c r="Q37" s="380">
        <v>319</v>
      </c>
      <c r="R37" s="380">
        <v>243</v>
      </c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8"/>
      <c r="BS37" s="308"/>
      <c r="BT37" s="308"/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P37" s="308"/>
      <c r="CQ37" s="308"/>
      <c r="CR37" s="308"/>
      <c r="CS37" s="308"/>
      <c r="CT37" s="308"/>
      <c r="CU37" s="308"/>
      <c r="CV37" s="308"/>
      <c r="CW37" s="308"/>
      <c r="CX37" s="308"/>
      <c r="CY37" s="308"/>
      <c r="CZ37" s="308"/>
      <c r="DA37" s="308"/>
      <c r="DB37" s="308"/>
      <c r="DC37" s="308"/>
      <c r="DD37" s="308"/>
      <c r="DE37" s="308"/>
      <c r="DF37" s="308"/>
      <c r="DG37" s="308"/>
      <c r="DH37" s="308"/>
      <c r="DI37" s="308"/>
      <c r="DJ37" s="308"/>
      <c r="DK37" s="308"/>
      <c r="DL37" s="308"/>
      <c r="DM37" s="308"/>
      <c r="DN37" s="308"/>
      <c r="DO37" s="308"/>
      <c r="DP37" s="308"/>
      <c r="DQ37" s="308"/>
      <c r="DR37" s="308"/>
      <c r="DS37" s="308"/>
      <c r="DT37" s="308"/>
      <c r="DU37" s="308"/>
      <c r="DV37" s="308"/>
      <c r="DW37" s="308"/>
      <c r="DX37" s="308"/>
      <c r="DY37" s="308"/>
      <c r="DZ37" s="308"/>
      <c r="EA37" s="308"/>
      <c r="EB37" s="308"/>
      <c r="EC37" s="308"/>
      <c r="ED37" s="308"/>
      <c r="EE37" s="308"/>
      <c r="EF37" s="308"/>
      <c r="EG37" s="308"/>
      <c r="EH37" s="308"/>
      <c r="EI37" s="308"/>
      <c r="EJ37" s="308"/>
      <c r="EK37" s="308"/>
      <c r="EL37" s="308"/>
      <c r="EM37" s="308"/>
      <c r="EN37" s="308"/>
      <c r="EO37" s="308"/>
      <c r="EP37" s="308"/>
      <c r="EQ37" s="308"/>
      <c r="ER37" s="308"/>
      <c r="ES37" s="308"/>
      <c r="ET37" s="308"/>
      <c r="EU37" s="308"/>
      <c r="EV37" s="308"/>
      <c r="EW37" s="308"/>
      <c r="EX37" s="308"/>
      <c r="EY37" s="308"/>
      <c r="EZ37" s="308"/>
      <c r="FA37" s="308"/>
      <c r="FB37" s="308"/>
      <c r="FC37" s="308"/>
      <c r="FD37" s="308"/>
      <c r="FE37" s="308"/>
      <c r="FF37" s="308"/>
      <c r="FG37" s="308"/>
      <c r="FH37" s="308"/>
      <c r="FI37" s="308"/>
      <c r="FJ37" s="308"/>
      <c r="FK37" s="308"/>
      <c r="FL37" s="308"/>
      <c r="FM37" s="308"/>
      <c r="FN37" s="308"/>
      <c r="FO37" s="308"/>
      <c r="FP37" s="308"/>
      <c r="FQ37" s="308"/>
      <c r="FR37" s="308"/>
      <c r="FS37" s="308"/>
      <c r="FT37" s="308"/>
      <c r="FU37" s="308"/>
      <c r="FV37" s="308"/>
      <c r="FW37" s="308"/>
      <c r="FX37" s="308"/>
      <c r="FY37" s="308"/>
      <c r="FZ37" s="308"/>
      <c r="GA37" s="308"/>
      <c r="GB37" s="308"/>
      <c r="GC37" s="308"/>
      <c r="GD37" s="308"/>
      <c r="GE37" s="308"/>
      <c r="GF37" s="308"/>
      <c r="GG37" s="308"/>
      <c r="GH37" s="308"/>
      <c r="GI37" s="308"/>
      <c r="GJ37" s="308"/>
      <c r="GK37" s="308"/>
      <c r="GL37" s="308"/>
      <c r="GM37" s="308"/>
      <c r="GN37" s="308"/>
      <c r="GO37" s="308"/>
      <c r="GP37" s="308"/>
      <c r="GQ37" s="308"/>
      <c r="GR37" s="308"/>
      <c r="GS37" s="308"/>
      <c r="GT37" s="308"/>
      <c r="GU37" s="308"/>
      <c r="GV37" s="308"/>
      <c r="GW37" s="308"/>
      <c r="GX37" s="308"/>
      <c r="GY37" s="308"/>
      <c r="GZ37" s="308"/>
      <c r="HA37" s="308"/>
      <c r="HB37" s="308"/>
      <c r="HC37" s="308"/>
      <c r="HD37" s="308"/>
      <c r="HE37" s="308"/>
      <c r="HF37" s="308"/>
      <c r="HG37" s="308"/>
      <c r="HH37" s="308"/>
      <c r="HI37" s="308"/>
      <c r="HJ37" s="308"/>
      <c r="HK37" s="308"/>
      <c r="HL37" s="308"/>
      <c r="HM37" s="308"/>
      <c r="HN37" s="308"/>
      <c r="HO37" s="308"/>
      <c r="HP37" s="308"/>
      <c r="HQ37" s="308"/>
      <c r="HR37" s="308"/>
      <c r="HS37" s="308"/>
      <c r="HT37" s="308"/>
      <c r="HU37" s="308"/>
      <c r="HV37" s="308"/>
      <c r="HW37" s="308"/>
      <c r="HX37" s="308"/>
      <c r="HY37" s="308"/>
      <c r="HZ37" s="308"/>
      <c r="IA37" s="308"/>
      <c r="IB37" s="308"/>
      <c r="IC37" s="308"/>
      <c r="ID37" s="308"/>
      <c r="IE37" s="308"/>
      <c r="IF37" s="308"/>
      <c r="IG37" s="308"/>
      <c r="IH37" s="308"/>
      <c r="II37" s="308"/>
      <c r="IJ37" s="308"/>
      <c r="IK37" s="308"/>
      <c r="IL37" s="308"/>
    </row>
    <row r="38" spans="1:246" s="309" customFormat="1" ht="18" customHeight="1">
      <c r="A38" s="109"/>
      <c r="B38" s="114" t="s">
        <v>274</v>
      </c>
      <c r="C38" s="115">
        <v>83</v>
      </c>
      <c r="D38" s="378">
        <f>SUM(E38:R38)</f>
        <v>1902</v>
      </c>
      <c r="E38" s="380">
        <v>155</v>
      </c>
      <c r="F38" s="380">
        <v>102</v>
      </c>
      <c r="G38" s="380">
        <v>76</v>
      </c>
      <c r="H38" s="380">
        <v>8</v>
      </c>
      <c r="I38" s="380">
        <v>37</v>
      </c>
      <c r="J38" s="380">
        <v>19</v>
      </c>
      <c r="K38" s="380">
        <v>44</v>
      </c>
      <c r="L38" s="380">
        <v>16</v>
      </c>
      <c r="M38" s="380">
        <v>26</v>
      </c>
      <c r="N38" s="380">
        <v>56</v>
      </c>
      <c r="O38" s="380">
        <v>22</v>
      </c>
      <c r="P38" s="380">
        <v>179</v>
      </c>
      <c r="Q38" s="380">
        <v>663</v>
      </c>
      <c r="R38" s="380">
        <v>499</v>
      </c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8"/>
      <c r="DF38" s="308"/>
      <c r="DG38" s="308"/>
      <c r="DH38" s="308"/>
      <c r="DI38" s="308"/>
      <c r="DJ38" s="308"/>
      <c r="DK38" s="308"/>
      <c r="DL38" s="308"/>
      <c r="DM38" s="308"/>
      <c r="DN38" s="308"/>
      <c r="DO38" s="308"/>
      <c r="DP38" s="308"/>
      <c r="DQ38" s="308"/>
      <c r="DR38" s="308"/>
      <c r="DS38" s="308"/>
      <c r="DT38" s="308"/>
      <c r="DU38" s="308"/>
      <c r="DV38" s="308"/>
      <c r="DW38" s="308"/>
      <c r="DX38" s="308"/>
      <c r="DY38" s="308"/>
      <c r="DZ38" s="308"/>
      <c r="EA38" s="308"/>
      <c r="EB38" s="308"/>
      <c r="EC38" s="308"/>
      <c r="ED38" s="308"/>
      <c r="EE38" s="308"/>
      <c r="EF38" s="308"/>
      <c r="EG38" s="308"/>
      <c r="EH38" s="308"/>
      <c r="EI38" s="308"/>
      <c r="EJ38" s="308"/>
      <c r="EK38" s="308"/>
      <c r="EL38" s="308"/>
      <c r="EM38" s="308"/>
      <c r="EN38" s="308"/>
      <c r="EO38" s="308"/>
      <c r="EP38" s="308"/>
      <c r="EQ38" s="308"/>
      <c r="ER38" s="308"/>
      <c r="ES38" s="308"/>
      <c r="ET38" s="308"/>
      <c r="EU38" s="308"/>
      <c r="EV38" s="308"/>
      <c r="EW38" s="308"/>
      <c r="EX38" s="308"/>
      <c r="EY38" s="308"/>
      <c r="EZ38" s="308"/>
      <c r="FA38" s="308"/>
      <c r="FB38" s="308"/>
      <c r="FC38" s="308"/>
      <c r="FD38" s="308"/>
      <c r="FE38" s="308"/>
      <c r="FF38" s="308"/>
      <c r="FG38" s="308"/>
      <c r="FH38" s="308"/>
      <c r="FI38" s="308"/>
      <c r="FJ38" s="308"/>
      <c r="FK38" s="308"/>
      <c r="FL38" s="308"/>
      <c r="FM38" s="308"/>
      <c r="FN38" s="308"/>
      <c r="FO38" s="308"/>
      <c r="FP38" s="308"/>
      <c r="FQ38" s="308"/>
      <c r="FR38" s="308"/>
      <c r="FS38" s="308"/>
      <c r="FT38" s="308"/>
      <c r="FU38" s="308"/>
      <c r="FV38" s="308"/>
      <c r="FW38" s="308"/>
      <c r="FX38" s="308"/>
      <c r="FY38" s="308"/>
      <c r="FZ38" s="308"/>
      <c r="GA38" s="308"/>
      <c r="GB38" s="308"/>
      <c r="GC38" s="308"/>
      <c r="GD38" s="308"/>
      <c r="GE38" s="308"/>
      <c r="GF38" s="308"/>
      <c r="GG38" s="308"/>
      <c r="GH38" s="308"/>
      <c r="GI38" s="308"/>
      <c r="GJ38" s="308"/>
      <c r="GK38" s="308"/>
      <c r="GL38" s="308"/>
      <c r="GM38" s="308"/>
      <c r="GN38" s="308"/>
      <c r="GO38" s="308"/>
      <c r="GP38" s="308"/>
      <c r="GQ38" s="308"/>
      <c r="GR38" s="308"/>
      <c r="GS38" s="308"/>
      <c r="GT38" s="308"/>
      <c r="GU38" s="308"/>
      <c r="GV38" s="308"/>
      <c r="GW38" s="308"/>
      <c r="GX38" s="308"/>
      <c r="GY38" s="308"/>
      <c r="GZ38" s="308"/>
      <c r="HA38" s="308"/>
      <c r="HB38" s="308"/>
      <c r="HC38" s="308"/>
      <c r="HD38" s="308"/>
      <c r="HE38" s="308"/>
      <c r="HF38" s="308"/>
      <c r="HG38" s="308"/>
      <c r="HH38" s="308"/>
      <c r="HI38" s="308"/>
      <c r="HJ38" s="308"/>
      <c r="HK38" s="308"/>
      <c r="HL38" s="308"/>
      <c r="HM38" s="308"/>
      <c r="HN38" s="308"/>
      <c r="HO38" s="308"/>
      <c r="HP38" s="308"/>
      <c r="HQ38" s="308"/>
      <c r="HR38" s="308"/>
      <c r="HS38" s="308"/>
      <c r="HT38" s="308"/>
      <c r="HU38" s="308"/>
      <c r="HV38" s="308"/>
      <c r="HW38" s="308"/>
      <c r="HX38" s="308"/>
      <c r="HY38" s="308"/>
      <c r="HZ38" s="308"/>
      <c r="IA38" s="308"/>
      <c r="IB38" s="308"/>
      <c r="IC38" s="308"/>
      <c r="ID38" s="308"/>
      <c r="IE38" s="308"/>
      <c r="IF38" s="308"/>
      <c r="IG38" s="308"/>
      <c r="IH38" s="308"/>
      <c r="II38" s="308"/>
      <c r="IJ38" s="308"/>
      <c r="IK38" s="308"/>
      <c r="IL38" s="308"/>
    </row>
    <row r="39" spans="1:18" ht="18" customHeight="1">
      <c r="A39" s="117"/>
      <c r="B39" s="118"/>
      <c r="C39" s="119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40" ht="14.25">
      <c r="A40" s="116" t="s">
        <v>547</v>
      </c>
      <c r="B40" s="94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</row>
    <row r="41" spans="1:39" ht="14.25">
      <c r="A41" s="92" t="s">
        <v>275</v>
      </c>
      <c r="B41" s="93"/>
      <c r="C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</row>
    <row r="42" spans="4:39" ht="14.25"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</row>
    <row r="43" spans="19:39" ht="14.25"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</row>
    <row r="44" spans="19:39" ht="14.25"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</row>
  </sheetData>
  <sheetProtection/>
  <mergeCells count="21">
    <mergeCell ref="A2:R2"/>
    <mergeCell ref="A36:B36"/>
    <mergeCell ref="A22:B22"/>
    <mergeCell ref="A25:B25"/>
    <mergeCell ref="A29:B29"/>
    <mergeCell ref="A33:B33"/>
    <mergeCell ref="C4:C5"/>
    <mergeCell ref="D4:R4"/>
    <mergeCell ref="A6:B6"/>
    <mergeCell ref="A19:B19"/>
    <mergeCell ref="A13:B13"/>
    <mergeCell ref="A12:B12"/>
    <mergeCell ref="A14:B14"/>
    <mergeCell ref="A15:B15"/>
    <mergeCell ref="A4:B5"/>
    <mergeCell ref="A17:B17"/>
    <mergeCell ref="A8:B8"/>
    <mergeCell ref="A9:B9"/>
    <mergeCell ref="A10:B10"/>
    <mergeCell ref="A11:B11"/>
    <mergeCell ref="A16:B16"/>
  </mergeCells>
  <printOptions/>
  <pageMargins left="1.3779527559055118" right="0.7874015748031497" top="0.984251968503937" bottom="0.984251968503937" header="0.5118110236220472" footer="0.5118110236220472"/>
  <pageSetup fitToHeight="1" fitToWidth="1"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kimie-h</dc:creator>
  <cp:keywords/>
  <dc:description/>
  <cp:lastModifiedBy>yutaka-k</cp:lastModifiedBy>
  <cp:lastPrinted>2011-09-06T02:43:42Z</cp:lastPrinted>
  <dcterms:created xsi:type="dcterms:W3CDTF">2007-03-26T05:21:39Z</dcterms:created>
  <dcterms:modified xsi:type="dcterms:W3CDTF">2012-06-15T06:03:06Z</dcterms:modified>
  <cp:category/>
  <cp:version/>
  <cp:contentType/>
  <cp:contentStatus/>
</cp:coreProperties>
</file>