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firstSheet="3" activeTab="16"/>
  </bookViews>
  <sheets>
    <sheet name="１５０" sheetId="1" r:id="rId1"/>
    <sheet name="１５２" sheetId="2" r:id="rId2"/>
    <sheet name="１５４" sheetId="3" r:id="rId3"/>
    <sheet name="１５６" sheetId="4" r:id="rId4"/>
    <sheet name="１５８" sheetId="5" r:id="rId5"/>
    <sheet name="１６０" sheetId="6" r:id="rId6"/>
    <sheet name="１６２" sheetId="7" r:id="rId7"/>
    <sheet name="１６４" sheetId="8" r:id="rId8"/>
    <sheet name="１６６" sheetId="9" r:id="rId9"/>
    <sheet name="１６８" sheetId="10" r:id="rId10"/>
    <sheet name="１７０" sheetId="11" r:id="rId11"/>
    <sheet name="１７２" sheetId="12" r:id="rId12"/>
    <sheet name="１７４" sheetId="13" r:id="rId13"/>
    <sheet name="１７６" sheetId="14" r:id="rId14"/>
    <sheet name="１７８" sheetId="15" r:id="rId15"/>
    <sheet name="１８０" sheetId="16" r:id="rId16"/>
    <sheet name="１８２" sheetId="17" r:id="rId17"/>
  </sheets>
  <definedNames>
    <definedName name="_xlnm.Print_Area" localSheetId="2">'１５４'!$A$1:$AA$75</definedName>
    <definedName name="_xlnm.Print_Area" localSheetId="5">'１６０'!$A$1:$Y$54</definedName>
    <definedName name="_xlnm.Print_Area" localSheetId="6">'１６２'!$A$1:$Y$56</definedName>
    <definedName name="_xlnm.Print_Area" localSheetId="7">'１６４'!$A$1:$Y$54</definedName>
    <definedName name="_xlnm.Print_Area" localSheetId="8">'１６６'!$A$1:$Y$57</definedName>
    <definedName name="_xlnm.Print_Area" localSheetId="9">'１６８'!$A$1:$AG$55</definedName>
    <definedName name="_xlnm.Print_Area" localSheetId="10">'１７０'!$A$1:$AG$57</definedName>
    <definedName name="_xlnm.Print_Area" localSheetId="11">'１７２'!$A$1:$AG$55</definedName>
    <definedName name="_xlnm.Print_Area" localSheetId="12">'１７４'!$A$1:$AG$58</definedName>
    <definedName name="_xlnm.Print_Area" localSheetId="13">'１７６'!$A$1:$Q$58</definedName>
    <definedName name="_xlnm.Print_Area" localSheetId="14">'１７８'!$A$1:$Q$58</definedName>
    <definedName name="_xlnm.Print_Area" localSheetId="15">'１８０'!$A$1:$Q$58</definedName>
    <definedName name="_xlnm.Print_Area" localSheetId="16">'１８２'!$A$1:$Q$58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R_" localSheetId="6">#REF!</definedName>
    <definedName name="R_" localSheetId="7">#REF!</definedName>
    <definedName name="R_" localSheetId="8">#REF!</definedName>
    <definedName name="R_" localSheetId="9">#REF!</definedName>
    <definedName name="R_" localSheetId="10">#REF!</definedName>
    <definedName name="R_" localSheetId="11">#REF!</definedName>
    <definedName name="R_" localSheetId="12">#REF!</definedName>
    <definedName name="R_" localSheetId="13">#REF!</definedName>
    <definedName name="R_" localSheetId="14">#REF!</definedName>
    <definedName name="R_" localSheetId="15">#REF!</definedName>
    <definedName name="R_" localSheetId="16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<sst xmlns="http://schemas.openxmlformats.org/spreadsheetml/2006/main" count="2126" uniqueCount="729">
  <si>
    <t>178 労働及び賃金</t>
  </si>
  <si>
    <t>労働及び賃金 179</t>
  </si>
  <si>
    <t>９６　産業大分類(製造業、サービス業―中分類)別性別月末推計常用労働者数（つづき）</t>
  </si>
  <si>
    <t xml:space="preserve"> 情　　報</t>
  </si>
  <si>
    <t>運輸業</t>
  </si>
  <si>
    <t>卸売・小売業</t>
  </si>
  <si>
    <t>電気・ガス・</t>
  </si>
  <si>
    <t>卸売・</t>
  </si>
  <si>
    <t xml:space="preserve"> 　金 融・</t>
  </si>
  <si>
    <t>不動産業</t>
  </si>
  <si>
    <t>飲食店，</t>
  </si>
  <si>
    <t>医 療，</t>
  </si>
  <si>
    <t>　教　　育，</t>
  </si>
  <si>
    <t>複　　合</t>
  </si>
  <si>
    <t>Ｑ一括</t>
  </si>
  <si>
    <t>熱供給・水道業</t>
  </si>
  <si>
    <t>小売業計</t>
  </si>
  <si>
    <t>卸売業</t>
  </si>
  <si>
    <t>小売業</t>
  </si>
  <si>
    <t>　宿 泊 業</t>
  </si>
  <si>
    <t>福　祉</t>
  </si>
  <si>
    <t>　学習支援業</t>
  </si>
  <si>
    <t>産業１</t>
  </si>
  <si>
    <t>産業２</t>
  </si>
  <si>
    <t>産業３</t>
  </si>
  <si>
    <t>事　　業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</si>
  <si>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 　　</t>
  </si>
  <si>
    <t>９７ 産業大分類(製造業、サービス業―中分類)別性別月末推計パートタイム労働者数</t>
  </si>
  <si>
    <t>　　　　(単位：人)</t>
  </si>
  <si>
    <t>　　　Ｆ製造業中で、F一括１：１３木材、１４家具　Ｆ一括２：１５パルプ・紙、１７化学、１８石油・石炭、１９プラスチック、２０ゴム、２１なめしかわ、２３鉄鋼、                                                                 　　　２４非鉄金属、３２その他の製造業　Ｆ一括３：３０輸送用機器、３１精密機器　</t>
  </si>
  <si>
    <t>　　　　　　　　　　２４非鉄金属、３２その他の製造業　Ｆ一括３：３０輸送用機器、３１精密機器</t>
  </si>
  <si>
    <t xml:space="preserve"> 金 融 ・</t>
  </si>
  <si>
    <t xml:space="preserve"> 保 険 業</t>
  </si>
  <si>
    <t>９７ 産業大分類(製造業、サービス業―中分類)別性別月末推計パートタイム労働者数(つづき)</t>
  </si>
  <si>
    <t>　教　　育、</t>
  </si>
  <si>
    <t xml:space="preserve">  複　　合</t>
  </si>
  <si>
    <t xml:space="preserve">  宿 泊 業 </t>
  </si>
  <si>
    <t xml:space="preserve">  事　　業</t>
  </si>
  <si>
    <t>１４　　　労　　　　働　　　　及　　　　び　　　　賃　　　　金</t>
  </si>
  <si>
    <r>
      <t>年 次</t>
    </r>
    <r>
      <rPr>
        <sz val="12"/>
        <rFont val="ＭＳ 明朝"/>
        <family val="1"/>
      </rPr>
      <t xml:space="preserve"> 及 び　　市　町　別</t>
    </r>
  </si>
  <si>
    <t>総　　　　　　　　数</t>
  </si>
  <si>
    <t>平成 ２ 年</t>
  </si>
  <si>
    <t>　　　　７</t>
  </si>
  <si>
    <t>　　　  12</t>
  </si>
  <si>
    <t>かほく市</t>
  </si>
  <si>
    <t>30 ～ 99 人</t>
  </si>
  <si>
    <t>事 業 所 数</t>
  </si>
  <si>
    <t>整理人員</t>
  </si>
  <si>
    <t>事 業 所 数</t>
  </si>
  <si>
    <t>整理人員</t>
  </si>
  <si>
    <t>組 合 数</t>
  </si>
  <si>
    <t>組　 合　 員　 数</t>
  </si>
  <si>
    <t>組　合　員　数</t>
  </si>
  <si>
    <t>平　成　１４　年</t>
  </si>
  <si>
    <t>平　成　１４　年　度</t>
  </si>
  <si>
    <t>　　１５</t>
  </si>
  <si>
    <t>－</t>
  </si>
  <si>
    <t>１５</t>
  </si>
  <si>
    <t>　　１６</t>
  </si>
  <si>
    <t>－</t>
  </si>
  <si>
    <t>１６</t>
  </si>
  <si>
    <t>　　１７</t>
  </si>
  <si>
    <t>１７</t>
  </si>
  <si>
    <t>平 成 １８ 年 ４ 月</t>
  </si>
  <si>
    <t>　　　　　 ５</t>
  </si>
  <si>
    <t>　　　　　 ６</t>
  </si>
  <si>
    <t>－</t>
  </si>
  <si>
    <t>　　　　　 ７</t>
  </si>
  <si>
    <t>製造業</t>
  </si>
  <si>
    <t>電気･ガス･熱供給･水道業</t>
  </si>
  <si>
    <t>－</t>
  </si>
  <si>
    <r>
      <t>　　　　　</t>
    </r>
    <r>
      <rPr>
        <sz val="12"/>
        <rFont val="ＭＳ 明朝"/>
        <family val="1"/>
      </rPr>
      <t xml:space="preserve"> ８</t>
    </r>
  </si>
  <si>
    <t>　　　　―</t>
  </si>
  <si>
    <t>－</t>
  </si>
  <si>
    <r>
      <t>　　　　　</t>
    </r>
    <r>
      <rPr>
        <sz val="12"/>
        <rFont val="ＭＳ 明朝"/>
        <family val="1"/>
      </rPr>
      <t xml:space="preserve"> ９</t>
    </r>
  </si>
  <si>
    <r>
      <t>　　　　　</t>
    </r>
    <r>
      <rPr>
        <sz val="12"/>
        <rFont val="ＭＳ 明朝"/>
        <family val="1"/>
      </rPr>
      <t xml:space="preserve"> 10</t>
    </r>
  </si>
  <si>
    <r>
      <t>　　　　　</t>
    </r>
    <r>
      <rPr>
        <sz val="12"/>
        <rFont val="ＭＳ 明朝"/>
        <family val="1"/>
      </rPr>
      <t xml:space="preserve"> 11</t>
    </r>
  </si>
  <si>
    <t>－</t>
  </si>
  <si>
    <t>　　　　 　12</t>
  </si>
  <si>
    <t>その他</t>
  </si>
  <si>
    <r>
      <t xml:space="preserve"> 　　</t>
    </r>
    <r>
      <rPr>
        <sz val="12"/>
        <rFont val="ＭＳ 明朝"/>
        <family val="1"/>
      </rPr>
      <t xml:space="preserve"> １９ 年 １ 月</t>
    </r>
  </si>
  <si>
    <r>
      <t>　　　　　</t>
    </r>
    <r>
      <rPr>
        <sz val="12"/>
        <rFont val="ＭＳ 明朝"/>
        <family val="1"/>
      </rPr>
      <t xml:space="preserve"> ２</t>
    </r>
  </si>
  <si>
    <t>－</t>
  </si>
  <si>
    <r>
      <t>　　　　　</t>
    </r>
    <r>
      <rPr>
        <sz val="12"/>
        <rFont val="ＭＳ 明朝"/>
        <family val="1"/>
      </rPr>
      <t xml:space="preserve"> ３</t>
    </r>
  </si>
  <si>
    <t>サービス業</t>
  </si>
  <si>
    <t>－</t>
  </si>
  <si>
    <t>公務</t>
  </si>
  <si>
    <t>分類不能の産業</t>
  </si>
  <si>
    <t>年次及び産業別</t>
  </si>
  <si>
    <t>100 ～ 299 人</t>
  </si>
  <si>
    <t>300 ～ 499 人</t>
  </si>
  <si>
    <t>500 ～ 999 人</t>
  </si>
  <si>
    <t>1,000 人 以 上</t>
  </si>
  <si>
    <t>注　同一月中に２人以上の人員整理が行われたものを計上。</t>
  </si>
  <si>
    <t>平　成　１４　年</t>
  </si>
  <si>
    <t>　　１５</t>
  </si>
  <si>
    <t>　　１６</t>
  </si>
  <si>
    <t>　　１７</t>
  </si>
  <si>
    <t>建設業</t>
  </si>
  <si>
    <t>製造業</t>
  </si>
  <si>
    <t>運輸業</t>
  </si>
  <si>
    <t>卸売・小売業</t>
  </si>
  <si>
    <t>金融・保険業</t>
  </si>
  <si>
    <t xml:space="preserve">不動産業   </t>
  </si>
  <si>
    <t>サービス業</t>
  </si>
  <si>
    <t>公務</t>
  </si>
  <si>
    <t>分類不能の産業</t>
  </si>
  <si>
    <t>９０　　労働組合数及び組合員数（各年６月30日現在）（つづき）</t>
  </si>
  <si>
    <t>（２）　適　用　法　規　別　組　合　数　及　び　組　合　員　数</t>
  </si>
  <si>
    <t>年    次</t>
  </si>
  <si>
    <t>組 合 数</t>
  </si>
  <si>
    <t>平成１４年</t>
  </si>
  <si>
    <t>　１５</t>
  </si>
  <si>
    <t>　１６</t>
  </si>
  <si>
    <t>　１７</t>
  </si>
  <si>
    <t>８９　　産　　業　　別　　就　　業　　者　　数</t>
  </si>
  <si>
    <t>総　　　　　　　　　　　　数</t>
  </si>
  <si>
    <t>-</t>
  </si>
  <si>
    <t>-</t>
  </si>
  <si>
    <t>-</t>
  </si>
  <si>
    <t>-</t>
  </si>
  <si>
    <t>-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</si>
  <si>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</si>
  <si>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</si>
  <si>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</si>
  <si>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</si>
  <si>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</si>
  <si>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職  件  数</t>
  </si>
  <si>
    <r>
      <t>平　成　１４　年　</t>
    </r>
    <r>
      <rPr>
        <sz val="12"/>
        <rFont val="ＭＳ 明朝"/>
        <family val="1"/>
      </rPr>
      <t>度</t>
    </r>
  </si>
  <si>
    <t>１５</t>
  </si>
  <si>
    <t>１６</t>
  </si>
  <si>
    <t>１７</t>
  </si>
  <si>
    <r>
      <t>平 成</t>
    </r>
    <r>
      <rPr>
        <sz val="12"/>
        <rFont val="ＭＳ 明朝"/>
        <family val="1"/>
      </rPr>
      <t xml:space="preserve"> １８ 年 ４ 月</t>
    </r>
  </si>
  <si>
    <r>
      <t>　　　　　</t>
    </r>
    <r>
      <rPr>
        <sz val="12"/>
        <rFont val="ＭＳ 明朝"/>
        <family val="1"/>
      </rPr>
      <t xml:space="preserve"> ５</t>
    </r>
  </si>
  <si>
    <r>
      <t>　　　　　</t>
    </r>
    <r>
      <rPr>
        <sz val="12"/>
        <rFont val="ＭＳ 明朝"/>
        <family val="1"/>
      </rPr>
      <t xml:space="preserve"> ６</t>
    </r>
  </si>
  <si>
    <r>
      <t>　　　　　</t>
    </r>
    <r>
      <rPr>
        <sz val="12"/>
        <rFont val="ＭＳ 明朝"/>
        <family val="1"/>
      </rPr>
      <t xml:space="preserve"> ７</t>
    </r>
  </si>
  <si>
    <r>
      <t>　　　　　</t>
    </r>
    <r>
      <rPr>
        <sz val="12"/>
        <rFont val="ＭＳ 明朝"/>
        <family val="1"/>
      </rPr>
      <t xml:space="preserve"> ８</t>
    </r>
  </si>
  <si>
    <r>
      <t>　　　　　</t>
    </r>
    <r>
      <rPr>
        <sz val="12"/>
        <rFont val="ＭＳ 明朝"/>
        <family val="1"/>
      </rPr>
      <t xml:space="preserve"> ９</t>
    </r>
  </si>
  <si>
    <r>
      <t>　　　　　</t>
    </r>
    <r>
      <rPr>
        <sz val="12"/>
        <rFont val="ＭＳ 明朝"/>
        <family val="1"/>
      </rPr>
      <t xml:space="preserve"> 10</t>
    </r>
  </si>
  <si>
    <r>
      <t>　　　　　</t>
    </r>
    <r>
      <rPr>
        <sz val="12"/>
        <rFont val="ＭＳ 明朝"/>
        <family val="1"/>
      </rPr>
      <t xml:space="preserve"> 11</t>
    </r>
  </si>
  <si>
    <t>　　　　 　12</t>
  </si>
  <si>
    <r>
      <t xml:space="preserve"> 　　</t>
    </r>
    <r>
      <rPr>
        <sz val="12"/>
        <rFont val="ＭＳ 明朝"/>
        <family val="1"/>
      </rPr>
      <t xml:space="preserve"> １９ 年 １ 月</t>
    </r>
  </si>
  <si>
    <r>
      <t>　　　　　</t>
    </r>
    <r>
      <rPr>
        <sz val="12"/>
        <rFont val="ＭＳ 明朝"/>
        <family val="1"/>
      </rPr>
      <t xml:space="preserve"> ２</t>
    </r>
  </si>
  <si>
    <r>
      <t>　　　　　</t>
    </r>
    <r>
      <rPr>
        <sz val="12"/>
        <rFont val="ＭＳ 明朝"/>
        <family val="1"/>
      </rPr>
      <t xml:space="preserve"> ３</t>
    </r>
  </si>
  <si>
    <t>金　　　　　　　沢</t>
  </si>
  <si>
    <t>小　　　　　　　松</t>
  </si>
  <si>
    <t>七　　　　　　　尾</t>
  </si>
  <si>
    <t>能　　　　　　　都</t>
  </si>
  <si>
    <t>加　　　　　　　賀</t>
  </si>
  <si>
    <t>羽　　　　　　　咋</t>
  </si>
  <si>
    <t>穴　　　　　　　水</t>
  </si>
  <si>
    <t>項　　　目</t>
  </si>
  <si>
    <t>総数</t>
  </si>
  <si>
    <t>農、林、漁業</t>
  </si>
  <si>
    <t>鉱業</t>
  </si>
  <si>
    <t>建設業</t>
  </si>
  <si>
    <t>製造業</t>
  </si>
  <si>
    <t>電気･ガス･熱供給･水道業</t>
  </si>
  <si>
    <t xml:space="preserve"> (運輸・通信業）</t>
  </si>
  <si>
    <t>運輸業</t>
  </si>
  <si>
    <t xml:space="preserve"> (卸売・小売業、飲食店）</t>
  </si>
  <si>
    <t>卸売・小売業</t>
  </si>
  <si>
    <t>金融・保険・不動産業</t>
  </si>
  <si>
    <t xml:space="preserve"> (サービス業）</t>
  </si>
  <si>
    <t>158 労働及び賃金</t>
  </si>
  <si>
    <t>労働及び賃金 159</t>
  </si>
  <si>
    <t>（４）　パ ー ト タ イ ム 職 業 紹 介 状 況</t>
  </si>
  <si>
    <t xml:space="preserve"> （規模５人以上）</t>
  </si>
  <si>
    <t>（平成12年＝１００）</t>
  </si>
  <si>
    <t>就 職 件 数</t>
  </si>
  <si>
    <t>建 設 業</t>
  </si>
  <si>
    <t>製 造 業</t>
  </si>
  <si>
    <t>平　　成　　１４　　年</t>
  </si>
  <si>
    <t>１５</t>
  </si>
  <si>
    <t>　平成１６年平均</t>
  </si>
  <si>
    <t>１６</t>
  </si>
  <si>
    <r>
      <t xml:space="preserve">　    </t>
    </r>
    <r>
      <rPr>
        <sz val="12"/>
        <rFont val="ＭＳ 明朝"/>
        <family val="1"/>
      </rPr>
      <t>１７</t>
    </r>
  </si>
  <si>
    <t>１７</t>
  </si>
  <si>
    <t>平成１８年１月</t>
  </si>
  <si>
    <t>１８</t>
  </si>
  <si>
    <t>　 　　　　 ２</t>
  </si>
  <si>
    <t>　　　　　　３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</si>
  <si>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</si>
  <si>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</si>
  <si>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</si>
  <si>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</si>
  <si>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</si>
  <si>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</si>
  <si>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</si>
  <si>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</si>
  <si>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</si>
  <si>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</si>
  <si>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</si>
  <si>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</si>
  <si>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 xml:space="preserve"> 　　 １８</t>
  </si>
  <si>
    <t>年  度</t>
  </si>
  <si>
    <t>１５年度</t>
  </si>
  <si>
    <t>１６年度</t>
  </si>
  <si>
    <t>１７年度</t>
  </si>
  <si>
    <t>１８年度</t>
  </si>
  <si>
    <t>平成１８年１月</t>
  </si>
  <si>
    <t>項  目</t>
  </si>
  <si>
    <t>　 　　　　 ２</t>
  </si>
  <si>
    <t>　　　　　　３</t>
  </si>
  <si>
    <t>　　　　    ４　</t>
  </si>
  <si>
    <t>　   　　　 ５　</t>
  </si>
  <si>
    <t>　　  　　　６　</t>
  </si>
  <si>
    <t>常　　   　　　用</t>
  </si>
  <si>
    <t>　　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</si>
  <si>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</si>
  <si>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</si>
  <si>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</si>
  <si>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</si>
  <si>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</si>
  <si>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</si>
  <si>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</si>
  <si>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 xml:space="preserve">    　　　　12</t>
  </si>
  <si>
    <t>　平成１６年平均</t>
  </si>
  <si>
    <r>
      <t xml:space="preserve">　    </t>
    </r>
    <r>
      <rPr>
        <sz val="12"/>
        <rFont val="ＭＳ 明朝"/>
        <family val="1"/>
      </rPr>
      <t>１７</t>
    </r>
  </si>
  <si>
    <t xml:space="preserve"> 　　 １８</t>
  </si>
  <si>
    <t>常　　   　　　用</t>
  </si>
  <si>
    <t>平成１８年１月</t>
  </si>
  <si>
    <t>臨  時  ・ 季  節</t>
  </si>
  <si>
    <t>　 　　　　 ２</t>
  </si>
  <si>
    <t>　　　　　　３</t>
  </si>
  <si>
    <t>パ － ト タ イ ム</t>
  </si>
  <si>
    <t>　　　　    ４　</t>
  </si>
  <si>
    <t>　   　　　 ５　</t>
  </si>
  <si>
    <t>　　  　　　６　</t>
  </si>
  <si>
    <t>　　</t>
  </si>
  <si>
    <t>　　 　　　 ７　</t>
  </si>
  <si>
    <t xml:space="preserve"> △0.2ﾎﾟ</t>
  </si>
  <si>
    <t>　　  　　　８　</t>
  </si>
  <si>
    <t>　　 　　　 ９　</t>
  </si>
  <si>
    <t xml:space="preserve">  ３　ポはポイント数</t>
  </si>
  <si>
    <r>
      <t>注　</t>
    </r>
    <r>
      <rPr>
        <sz val="12"/>
        <rFont val="ＭＳ 明朝"/>
        <family val="1"/>
      </rPr>
      <t>調査産業計は、掲載していない鉱業、情報通信業、運輸業、卸売・小売業、金融・保険業、不動産業、</t>
    </r>
  </si>
  <si>
    <r>
      <t>　</t>
    </r>
    <r>
      <rPr>
        <sz val="12"/>
        <rFont val="ＭＳ 明朝"/>
        <family val="1"/>
      </rPr>
      <t>飲食店，宿泊業、医療，福祉、教育，学習支援業、複合サービス事業及びサービス業を含む。</t>
    </r>
  </si>
  <si>
    <t>160 労働及び賃金</t>
  </si>
  <si>
    <t>労働及び賃金 161</t>
  </si>
  <si>
    <t>　　　　　　(単位：円)</t>
  </si>
  <si>
    <t>調査産業計　　　</t>
  </si>
  <si>
    <t>建設業</t>
  </si>
  <si>
    <t>食料品・たばこ製造業</t>
  </si>
  <si>
    <t>繊維工業</t>
  </si>
  <si>
    <t>出版・印刷・同関連産業</t>
  </si>
  <si>
    <t>162 労働及び賃金</t>
  </si>
  <si>
    <t>労働及び賃金 163</t>
  </si>
  <si>
    <t>　　　　　　(単位：円)</t>
  </si>
  <si>
    <t>　　　　　　</t>
  </si>
  <si>
    <t>金属製品製造業</t>
  </si>
  <si>
    <t>一般機械器具製造業</t>
  </si>
  <si>
    <t>電気機械器具製造業</t>
  </si>
  <si>
    <t>現金給与総額</t>
  </si>
  <si>
    <t>164 労働及び賃金</t>
  </si>
  <si>
    <t xml:space="preserve">　　　　　　　　           </t>
  </si>
  <si>
    <t>労働及び賃金 165</t>
  </si>
  <si>
    <t>　運　   輸 　　業</t>
  </si>
  <si>
    <t>現金給与総額</t>
  </si>
  <si>
    <t>166 労働及び賃金</t>
  </si>
  <si>
    <t>労働及び賃金 167</t>
  </si>
  <si>
    <t>サ　ー　ビ　ス　業　計</t>
  </si>
  <si>
    <t>168 労働及び賃金</t>
  </si>
  <si>
    <t>労働及び賃金 169</t>
  </si>
  <si>
    <t>(単位：日、時間)</t>
  </si>
  <si>
    <t>調査産業計</t>
  </si>
  <si>
    <t>製造業</t>
  </si>
  <si>
    <t>170 労働及び賃金</t>
  </si>
  <si>
    <t>労働及び賃金 171</t>
  </si>
  <si>
    <t>製 　 造 　 業</t>
  </si>
  <si>
    <t>172 労働及び賃金</t>
  </si>
  <si>
    <t>労働及び賃金 173</t>
  </si>
  <si>
    <t xml:space="preserve"> </t>
  </si>
  <si>
    <t>出　勤</t>
  </si>
  <si>
    <t>総実労</t>
  </si>
  <si>
    <t>日　数</t>
  </si>
  <si>
    <t>動時間</t>
  </si>
  <si>
    <t>174 労働及び賃金</t>
  </si>
  <si>
    <t>労働及び賃金 175</t>
  </si>
  <si>
    <t xml:space="preserve"> (単位：日、時間)</t>
  </si>
  <si>
    <t>　</t>
  </si>
  <si>
    <t>176 労働及び賃金</t>
  </si>
  <si>
    <t>労働及び賃金 177</t>
  </si>
  <si>
    <t>衣服･その</t>
  </si>
  <si>
    <t>金属製品 製 造 業</t>
  </si>
  <si>
    <t>他の繊維製</t>
  </si>
  <si>
    <t>デバイス</t>
  </si>
  <si>
    <t>品製造業</t>
  </si>
  <si>
    <t>製 造 業</t>
  </si>
  <si>
    <t>　平成18年 1月</t>
  </si>
  <si>
    <t xml:space="preserve">                                                 </t>
  </si>
  <si>
    <t xml:space="preserve">　                   　(単位：人) </t>
  </si>
  <si>
    <t xml:space="preserve">         サ   ー   ビ   ス   業</t>
  </si>
  <si>
    <t>サービス 業    計</t>
  </si>
  <si>
    <t xml:space="preserve"> 　保 険 業</t>
  </si>
  <si>
    <t>　サービス</t>
  </si>
  <si>
    <t>　</t>
  </si>
  <si>
    <t>180 労働及び賃金</t>
  </si>
  <si>
    <t xml:space="preserve">               労働及び賃金 181</t>
  </si>
  <si>
    <t>衣服･その</t>
  </si>
  <si>
    <t>金属製品 製 造 業</t>
  </si>
  <si>
    <t>　　　　　　　　</t>
  </si>
  <si>
    <t>　　　　　　　　　　　　　　　　　　　　　　　　　　　　　　　　　　</t>
  </si>
  <si>
    <t>182 労働及び賃金</t>
  </si>
  <si>
    <t xml:space="preserve">　                   　(単位：人) </t>
  </si>
  <si>
    <t xml:space="preserve">  サービス</t>
  </si>
  <si>
    <t>　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</si>
  <si>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</si>
  <si>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</si>
  <si>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</si>
  <si>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</si>
  <si>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</si>
  <si>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</si>
  <si>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</si>
  <si>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</si>
  <si>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</si>
  <si>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</si>
  <si>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</si>
  <si>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</si>
  <si>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</si>
  <si>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</si>
  <si>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</si>
  <si>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</si>
  <si>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</si>
  <si>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</si>
  <si>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</si>
  <si>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</si>
  <si>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</si>
  <si>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</si>
  <si>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</si>
  <si>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</si>
  <si>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</si>
  <si>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</si>
  <si>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</si>
  <si>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</si>
  <si>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</si>
  <si>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</si>
  <si>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</si>
  <si>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</si>
  <si>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門前町</t>
  </si>
  <si>
    <t>能登町</t>
  </si>
  <si>
    <t>８８　　市 町 別 労 働 力 状 態 別 １５ 歳 以 上 人 口（各年10月１日現在）</t>
  </si>
  <si>
    <t>150 労働及び賃金</t>
  </si>
  <si>
    <t>労働及び賃金 151</t>
  </si>
  <si>
    <t>資料　総務省統計局「国勢調査」</t>
  </si>
  <si>
    <t>152 労働及び賃金</t>
  </si>
  <si>
    <t>労働及び賃金 153</t>
  </si>
  <si>
    <t>８９　　産　　業　　別　　就　　業　　者　　数(つづき)</t>
  </si>
  <si>
    <t>（１）　産業（部門・大分類）別15歳以上就業者数とその割合（各年10月１日現在）</t>
  </si>
  <si>
    <t>（２）　産業（部門・大分類）別従業上の地位（７区分）別15歳以上就業者数（平成17年10月１日現在）</t>
  </si>
  <si>
    <t>(単位：人,％)</t>
  </si>
  <si>
    <t>(単位：人)</t>
  </si>
  <si>
    <t>産　業　( 部 門 ・ 大 分 類 )　別</t>
  </si>
  <si>
    <t>平成 17 年</t>
  </si>
  <si>
    <t>平成 12 年</t>
  </si>
  <si>
    <t>増　　減</t>
  </si>
  <si>
    <t>就業者数</t>
  </si>
  <si>
    <t>雇　用　者
(常　　雇)</t>
  </si>
  <si>
    <t>雇　用　者
(臨 時 雇)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</si>
  <si>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</si>
  <si>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</si>
  <si>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</si>
  <si>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</si>
  <si>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</si>
  <si>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構 成 比</t>
  </si>
  <si>
    <t>増 減 率</t>
  </si>
  <si>
    <t>構成比増減</t>
  </si>
  <si>
    <t>第１次産業</t>
  </si>
  <si>
    <t xml:space="preserve">農業    </t>
  </si>
  <si>
    <t xml:space="preserve">林業    </t>
  </si>
  <si>
    <t xml:space="preserve">漁業    </t>
  </si>
  <si>
    <t>第２次産業</t>
  </si>
  <si>
    <t xml:space="preserve">鉱業    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</si>
  <si>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</si>
  <si>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</si>
  <si>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</si>
  <si>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</si>
  <si>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</si>
  <si>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</si>
  <si>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</si>
  <si>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</si>
  <si>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</si>
  <si>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</si>
  <si>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</si>
  <si>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男</t>
  </si>
  <si>
    <t>女</t>
  </si>
  <si>
    <t>注　平成12年の数値は、標準産業分類改訂後の組替集計結果。</t>
  </si>
  <si>
    <t>注　就業者数には従業上の地位不詳を含む。</t>
  </si>
  <si>
    <t>資料　総務省統計局「国勢調査」</t>
  </si>
  <si>
    <t xml:space="preserve">情報通信業    </t>
  </si>
  <si>
    <t xml:space="preserve">飲食店，宿泊業    </t>
  </si>
  <si>
    <t>医療，福祉</t>
  </si>
  <si>
    <t>-</t>
  </si>
  <si>
    <t>教育，学習支援業</t>
  </si>
  <si>
    <t>複合サービス事業</t>
  </si>
  <si>
    <t>154 労働及び賃金</t>
  </si>
  <si>
    <t xml:space="preserve">      労働及び賃金155</t>
  </si>
  <si>
    <t>９１　　月　別　産　業　別　企　業　整　備　状　況</t>
  </si>
  <si>
    <t>（１）　産 　業　 別　 規　 模　 別　 組　 合　 数　 及　 び　 組　 合　 員　 数</t>
  </si>
  <si>
    <t>年次及び産業別</t>
  </si>
  <si>
    <t>合　　　　　　　　計</t>
  </si>
  <si>
    <t>29 人 以 下</t>
  </si>
  <si>
    <t>年度及び月次</t>
  </si>
  <si>
    <t>産　 　　業 　　　別</t>
  </si>
  <si>
    <t>組合数</t>
  </si>
  <si>
    <t>組　合　員　数</t>
  </si>
  <si>
    <t>組　　合　　数</t>
  </si>
  <si>
    <t>計</t>
  </si>
  <si>
    <t>男</t>
  </si>
  <si>
    <t>女</t>
  </si>
  <si>
    <t>件</t>
  </si>
  <si>
    <t>人</t>
  </si>
  <si>
    <t>農林漁業</t>
  </si>
  <si>
    <t>鉱業</t>
  </si>
  <si>
    <t>建　　　設　　　業</t>
  </si>
  <si>
    <t>製　　　造　　　業</t>
  </si>
  <si>
    <t>食料品・飲料等</t>
  </si>
  <si>
    <t>繊維工業</t>
  </si>
  <si>
    <t>農業</t>
  </si>
  <si>
    <t>衣服・その他の繊維</t>
  </si>
  <si>
    <t>林業</t>
  </si>
  <si>
    <t>木材・家具関係</t>
  </si>
  <si>
    <t>漁業</t>
  </si>
  <si>
    <t>紙加工・印刷等</t>
  </si>
  <si>
    <t>化学関係</t>
  </si>
  <si>
    <t>窯業・土石製品</t>
  </si>
  <si>
    <t>鉄鋼</t>
  </si>
  <si>
    <t>非鉄金属</t>
  </si>
  <si>
    <t>情報通信業</t>
  </si>
  <si>
    <t>金属製品</t>
  </si>
  <si>
    <t>運輸業</t>
  </si>
  <si>
    <t>一般機械器具</t>
  </si>
  <si>
    <t>電気機械器具</t>
  </si>
  <si>
    <t>情報通信機器</t>
  </si>
  <si>
    <t>不動産業</t>
  </si>
  <si>
    <t xml:space="preserve">飲食店、宿泊業   </t>
  </si>
  <si>
    <t>電気・ガス・熱供給</t>
  </si>
  <si>
    <t xml:space="preserve">医療、福祉   </t>
  </si>
  <si>
    <t>情報通信業</t>
  </si>
  <si>
    <t>教育、学習支援業</t>
  </si>
  <si>
    <t>運輸業</t>
  </si>
  <si>
    <t>複合サービス事業</t>
  </si>
  <si>
    <t>卸売・小売業</t>
  </si>
  <si>
    <t>金融・保険・不動産</t>
  </si>
  <si>
    <t>飲食店・宿泊</t>
  </si>
  <si>
    <t>医療・福祉</t>
  </si>
  <si>
    <t>教育・学習支援</t>
  </si>
  <si>
    <t>複合サービス</t>
  </si>
  <si>
    <t>サ  ー  ビ  ス  業</t>
  </si>
  <si>
    <t>組合数</t>
  </si>
  <si>
    <t>組合員数</t>
  </si>
  <si>
    <t>組 合 員 数</t>
  </si>
  <si>
    <t>組　合　数</t>
  </si>
  <si>
    <t>組　合　員　数</t>
  </si>
  <si>
    <t>資料　石川労働局「業務概要」</t>
  </si>
  <si>
    <t>建設業</t>
  </si>
  <si>
    <t>電気･ガス･熱供給･水道業</t>
  </si>
  <si>
    <t>情報通信業</t>
  </si>
  <si>
    <t>卸売・小売業</t>
  </si>
  <si>
    <t>金融・保険業</t>
  </si>
  <si>
    <t>飲食店、宿泊業</t>
  </si>
  <si>
    <t>医療、福祉</t>
  </si>
  <si>
    <t>教育、学習支援業</t>
  </si>
  <si>
    <t>資料　石川県労働企画課「石川県労働組合調査」</t>
  </si>
  <si>
    <t>総　　　数</t>
  </si>
  <si>
    <t>労働組合法</t>
  </si>
  <si>
    <t>国 営 企 業　　　　労働関係法</t>
  </si>
  <si>
    <t>地方公営企業　　　　労働関係法</t>
  </si>
  <si>
    <t>国家公務員法</t>
  </si>
  <si>
    <t>地方公務員法</t>
  </si>
  <si>
    <t>注）「国営企業労働関係法」については、平成１６年から「特定独立行政法人等の労働関係に関する法律」が適用されている。</t>
  </si>
  <si>
    <t>資料　石川県労働企画課「石川県労働組合調査」</t>
  </si>
  <si>
    <t>－</t>
  </si>
  <si>
    <t>－</t>
  </si>
  <si>
    <t>－</t>
  </si>
  <si>
    <t>－</t>
  </si>
  <si>
    <t>156 労働及び賃金</t>
  </si>
  <si>
    <t>労働及び賃金 157</t>
  </si>
  <si>
    <t>９２　　職　　　　　業　　　　　紹　　　　　介　　　　　状　　　　　況</t>
  </si>
  <si>
    <t>（１）　一　般　職　業　紹　介　状　況（新規学卒を除きパートを含む）</t>
  </si>
  <si>
    <t>（単位：件、人、倍）</t>
  </si>
  <si>
    <t>年  度  、 月  及  び　       　安　　定　　所　　別</t>
  </si>
  <si>
    <t>新　規　求　職　　　　　　　　　　申　込　件　数</t>
  </si>
  <si>
    <t>月　間　有　効　　　　　　　　　　求  職  者  数</t>
  </si>
  <si>
    <t>新規求人数</t>
  </si>
  <si>
    <t>月間有効求人数</t>
  </si>
  <si>
    <t>充　  足  　数</t>
  </si>
  <si>
    <t>原  　数  　値</t>
  </si>
  <si>
    <t>うち他県へ</t>
  </si>
  <si>
    <t>うち受給者</t>
  </si>
  <si>
    <t>う ち 他 県 か ら</t>
  </si>
  <si>
    <t>注１　受給者とは雇用保険受給者である。</t>
  </si>
  <si>
    <t>　２　有効求人倍率＝月間有効求人数÷月間有効求職者数</t>
  </si>
  <si>
    <t>　３　各月には金沢人材銀行の取扱件数を含むため、その年度計と職業安定所別の合計とは一致しない。</t>
  </si>
  <si>
    <t>９２　　職　　業　　紹　　介　　状　　況（つづき）</t>
  </si>
  <si>
    <t>（２）　産 業 別 新 規 求 人 状 況（新規学卒を除きパートを含む）</t>
  </si>
  <si>
    <t>（単位：人、％）</t>
  </si>
  <si>
    <t>（単位：人）</t>
  </si>
  <si>
    <t>産　　　業　　　別</t>
  </si>
  <si>
    <t>対前年度　　　　増 減 率</t>
  </si>
  <si>
    <t>合　計</t>
  </si>
  <si>
    <t>金　沢</t>
  </si>
  <si>
    <t>小　松</t>
  </si>
  <si>
    <t>七　尾</t>
  </si>
  <si>
    <t>能　都</t>
  </si>
  <si>
    <t>加　賀</t>
  </si>
  <si>
    <t>羽　咋</t>
  </si>
  <si>
    <t>穴　水</t>
  </si>
  <si>
    <t>求職者数</t>
  </si>
  <si>
    <t>中学校</t>
  </si>
  <si>
    <t>求 人 数</t>
  </si>
  <si>
    <t>就職者数</t>
  </si>
  <si>
    <t>高等学校</t>
  </si>
  <si>
    <t>－</t>
  </si>
  <si>
    <t>情報通信業</t>
  </si>
  <si>
    <t xml:space="preserve"> (金融・保険業、不動産業）</t>
  </si>
  <si>
    <t>飲食店・宿泊業</t>
  </si>
  <si>
    <t>教育・学習支援業</t>
  </si>
  <si>
    <t>複合サービス事業</t>
  </si>
  <si>
    <t>サービス業</t>
  </si>
  <si>
    <t>公務・その他</t>
  </si>
  <si>
    <t>注　産業分類については、平成１５年度から新産業分類に移行した。</t>
  </si>
  <si>
    <t>（３） 平 成１９年３月新規学校卒業者安定所別職業紹介状況</t>
  </si>
  <si>
    <t>１４年度</t>
  </si>
  <si>
    <t>１５年度</t>
  </si>
  <si>
    <t>１６年度</t>
  </si>
  <si>
    <t>１７年度</t>
  </si>
  <si>
    <t>１８年度</t>
  </si>
  <si>
    <t>９２　　職　業　紹　介　状　況（つづき）</t>
  </si>
  <si>
    <t>（単位：件、人、倍）</t>
  </si>
  <si>
    <t>項      目</t>
  </si>
  <si>
    <t>新 規 求 職　　　　申 込 件 数</t>
  </si>
  <si>
    <t>月 間 有 効　　　　　　求 職 者 数</t>
  </si>
  <si>
    <t>月 間 有 効　　　　　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</si>
  <si>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</si>
  <si>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</si>
  <si>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</si>
  <si>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</si>
  <si>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</si>
  <si>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</si>
  <si>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</si>
  <si>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（５）　中 高 年 齢 者 求 職 ・ 就 職 状 況</t>
  </si>
  <si>
    <t>（単位：件、人、％）</t>
  </si>
  <si>
    <t>平成１４年度</t>
  </si>
  <si>
    <t>対前年度　　　　　　　増減率</t>
  </si>
  <si>
    <t>①新規求職者（全数）</t>
  </si>
  <si>
    <t>②うち中高年齢者数</t>
  </si>
  <si>
    <t>求職</t>
  </si>
  <si>
    <t>中高年齢者の占める　　　割合（②／①×100）</t>
  </si>
  <si>
    <t>雇用指数</t>
  </si>
  <si>
    <t>①就職件数（全数）</t>
  </si>
  <si>
    <t>就職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</si>
  <si>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</si>
  <si>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</si>
  <si>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</si>
  <si>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</si>
  <si>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　平成１６年平均</t>
  </si>
  <si>
    <r>
      <t xml:space="preserve">　    </t>
    </r>
    <r>
      <rPr>
        <sz val="12"/>
        <rFont val="ＭＳ 明朝"/>
        <family val="1"/>
      </rPr>
      <t>１７</t>
    </r>
  </si>
  <si>
    <t xml:space="preserve"> （規模5人以上）</t>
  </si>
  <si>
    <t xml:space="preserve">       産業分類</t>
  </si>
  <si>
    <t xml:space="preserve"> 年次</t>
  </si>
  <si>
    <t>製造業計</t>
  </si>
  <si>
    <t>衣服その他の繊維製品製造業</t>
  </si>
  <si>
    <t xml:space="preserve">窯業・土石製品製造業 </t>
  </si>
  <si>
    <t xml:space="preserve"> 及び月次</t>
  </si>
  <si>
    <t>定期給与</t>
  </si>
  <si>
    <t>特別給与</t>
  </si>
  <si>
    <t xml:space="preserve">  　　　　 2</t>
  </si>
  <si>
    <t>　　　　   3</t>
  </si>
  <si>
    <t>　　　　   4</t>
  </si>
  <si>
    <t>　　　　   5</t>
  </si>
  <si>
    <t>　　　　   6</t>
  </si>
  <si>
    <t>　　　　   7</t>
  </si>
  <si>
    <t>　　　　   8</t>
  </si>
  <si>
    <t>　　　　   9</t>
  </si>
  <si>
    <t>　　　　  10</t>
  </si>
  <si>
    <t>　　　　  11</t>
  </si>
  <si>
    <t>　　　　  12</t>
  </si>
  <si>
    <t>　男</t>
  </si>
  <si>
    <t>　女</t>
  </si>
  <si>
    <t>９４　産業大分類(製造業、サービス業―中分類)別性別常用労働者１人平均月間現金給与額</t>
  </si>
  <si>
    <t>製</t>
  </si>
  <si>
    <t>造</t>
  </si>
  <si>
    <t>業</t>
  </si>
  <si>
    <t xml:space="preserve"> 合        計</t>
  </si>
  <si>
    <t>平成18年平均</t>
  </si>
  <si>
    <t xml:space="preserve"> 資料　石川県統計情報室「毎月勤労統計調査地方調査」</t>
  </si>
  <si>
    <t>情報通信機械器具製造業</t>
  </si>
  <si>
    <t>電子部品・デバイス製造業</t>
  </si>
  <si>
    <t>Ｆ一括産業１</t>
  </si>
  <si>
    <t>Ｆ一括産業２</t>
  </si>
  <si>
    <t>Ｆ一括産業３</t>
  </si>
  <si>
    <t>現金給与総額</t>
  </si>
  <si>
    <t>注　次の産業は対象事業所が少ないため、それぞれ一括して算定した。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</si>
  <si>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</si>
  <si>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資料　石川県統計情報室「毎月勤労統計調査地方調査」</t>
  </si>
  <si>
    <t>電気・ガス・熱供給・水道業　</t>
  </si>
  <si>
    <t>　金　融　・　保　険　業</t>
  </si>
  <si>
    <t>９４　産業大分類(製造業、サービス業―中分類）別性別常用労働者１人平均月間現金給与額（つづき）</t>
  </si>
  <si>
    <t>情 報 通 信 業</t>
  </si>
  <si>
    <t>卸　売　・　小　売　業</t>
  </si>
  <si>
    <t>不　動　産　業</t>
  </si>
  <si>
    <t>卸売・小売業計</t>
  </si>
  <si>
    <t>卸　売　業</t>
  </si>
  <si>
    <t>小　売　業</t>
  </si>
  <si>
    <t xml:space="preserve"> 合　　　　計</t>
  </si>
  <si>
    <t>男</t>
  </si>
  <si>
    <t>女</t>
  </si>
  <si>
    <t>飲食店，宿泊業</t>
  </si>
  <si>
    <t>医 療 ， 福 祉</t>
  </si>
  <si>
    <t>教育，学習支援業</t>
  </si>
  <si>
    <t>複合サービス事業　</t>
  </si>
  <si>
    <t>　　　　　　　　　　サ　　　　ー　　　　　　ビ　　　　　ス　　　　　業　　　　　　　　　　　　　　　　　　　　　　　　　　　　　　　　　　　　　　　　　　　　　　</t>
  </si>
  <si>
    <t>Ｑ　一 括 産 業  １</t>
  </si>
  <si>
    <t>Ｑ　一 括 産 業  ２</t>
  </si>
  <si>
    <t>Ｑ　一 括 産 業  ３</t>
  </si>
  <si>
    <t xml:space="preserve"> 合       計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</si>
  <si>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　　</t>
  </si>
  <si>
    <t>　　　             　　 ９３その他のサービス業　Ｑ一括３：８５廃棄物処理業 、８６・８７自動車整備業、機械等修理業、８８物品賃貸業、８９広告業、９０その他の事業サービス業　</t>
  </si>
  <si>
    <t>　　</t>
  </si>
  <si>
    <t xml:space="preserve"> </t>
  </si>
  <si>
    <t/>
  </si>
  <si>
    <t>　　製　　　造　　　業　　　　計</t>
  </si>
  <si>
    <t>食　料　品・た　ば　こ　製　造　業</t>
  </si>
  <si>
    <t xml:space="preserve"> 　　　繊　　　維　　　工　　　業</t>
  </si>
  <si>
    <t>所定内</t>
  </si>
  <si>
    <t>所定外</t>
  </si>
  <si>
    <t>労働時間</t>
  </si>
  <si>
    <t>衣服・その他の繊維製品製造業</t>
  </si>
  <si>
    <t>出 版 ・ 印 刷 ・ 同 関 連 産 業</t>
  </si>
  <si>
    <t>窯　業 ・ 土　石　製　品　製　造　業</t>
  </si>
  <si>
    <t>出　勤</t>
  </si>
  <si>
    <t>総実労</t>
  </si>
  <si>
    <t>日　数</t>
  </si>
  <si>
    <t>動時間</t>
  </si>
  <si>
    <t>　　金　属　製　品　製　造　業　　　　</t>
  </si>
  <si>
    <t>　一　般　機　械　器　具　製　造　業</t>
  </si>
  <si>
    <t xml:space="preserve"> 　電　気　機　械　器　具 製 造 業</t>
  </si>
  <si>
    <t>９５　産業大分類(製造業、サービス業―中分類)別性別常用労働者１人平均月間出勤日数及び実労働時間数（つづき）</t>
  </si>
  <si>
    <t xml:space="preserve"> (単位：日、時間)</t>
  </si>
  <si>
    <t xml:space="preserve"> 情 報 通 信 機 械 器 具 製 造 業</t>
  </si>
  <si>
    <t>電 子 部 品 ・ デ バ イ ス 製 造 業</t>
  </si>
  <si>
    <t>Ｆ　一 括 産 業 　１</t>
  </si>
  <si>
    <t>Ｆ　一 括 産 業 　２</t>
  </si>
  <si>
    <t>Ｆ　一 括 産 業 　３</t>
  </si>
  <si>
    <t>平成18年平均</t>
  </si>
  <si>
    <t>　平成18年 1月</t>
  </si>
  <si>
    <t>　　　Ｆ製造業中で、F一括１：１３木材、１４家具　Ｆ一括２：１５パルプ・紙、１７化学、１８石油・石炭、１９プラスチック、２１なめしかわ、２３鉄鋼、２４非鉄金属、３２その他の製造業　Ｆ３：３０輸送用機器、３１精密機器　</t>
  </si>
  <si>
    <t>電　気・ガ　ス・熱供給・水　道　業</t>
  </si>
  <si>
    <t>９５　産業大分類(製造業、サービス業―中分類)別性別常用労働者１人平均月間出勤日数及び実労働時間数（つづき）</t>
  </si>
  <si>
    <t>情　 報 　通 　信 　業</t>
  </si>
  <si>
    <t xml:space="preserve">運　　　輸　　　業 </t>
  </si>
  <si>
    <t xml:space="preserve"> 卸　　売　　・　　小　　売　　業</t>
  </si>
  <si>
    <t xml:space="preserve">金　融　・　保　険　業 </t>
  </si>
  <si>
    <t>不　　動　　産　　業</t>
  </si>
  <si>
    <t xml:space="preserve">卸 売 ・ 小 売 業 計 </t>
  </si>
  <si>
    <t>卸　　売　　業</t>
  </si>
  <si>
    <t>小　　売　　業</t>
  </si>
  <si>
    <t xml:space="preserve">  合       計</t>
  </si>
  <si>
    <t xml:space="preserve">飲　食　店　，　宿　泊　業 </t>
  </si>
  <si>
    <t xml:space="preserve">医　　療　，　福　　祉 </t>
  </si>
  <si>
    <t xml:space="preserve">教　育　，　学　習　支　援　業 </t>
  </si>
  <si>
    <t xml:space="preserve">複　合　サ　ー　ビ　ス　事　業 </t>
  </si>
  <si>
    <t>サ　ー　ビ　ス　業　</t>
  </si>
  <si>
    <t xml:space="preserve"> </t>
  </si>
  <si>
    <t xml:space="preserve">サ　ー　ビ　ス　業　計 </t>
  </si>
  <si>
    <t xml:space="preserve">Ｑ　　一　括　産　業　１ </t>
  </si>
  <si>
    <t>Ｑ　　一　括　産　業　２</t>
  </si>
  <si>
    <t>Ｑ　　一　括　産　業　３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</si>
  <si>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Ｑ一括２：８２洗濯・理容・美容・浴場業、８３その他の生活関連サービス業、８４娯楽業、９１政治・経済・文化団体、９２宗教、９３その他のサービス業 　　</t>
  </si>
  <si>
    <t>　　　             　　 Ｑ一括３：８５廃棄物処理業 、８６・８７自動車整備業、機械等修理業、８８物品賃貸業、８９広告業、９０その他の事業サービス業　</t>
  </si>
  <si>
    <t xml:space="preserve"> 調    査</t>
  </si>
  <si>
    <t xml:space="preserve"> 　　製</t>
  </si>
  <si>
    <t>　　　　造　</t>
  </si>
  <si>
    <t>　　　　　 業　</t>
  </si>
  <si>
    <t xml:space="preserve"> 建 設 業</t>
  </si>
  <si>
    <t xml:space="preserve"> 食料品・</t>
  </si>
  <si>
    <t xml:space="preserve"> 出版・印</t>
  </si>
  <si>
    <t xml:space="preserve"> 窯 業 ・</t>
  </si>
  <si>
    <t xml:space="preserve"> 一    般</t>
  </si>
  <si>
    <t xml:space="preserve"> 電    気</t>
  </si>
  <si>
    <t xml:space="preserve"> 産 業 計</t>
  </si>
  <si>
    <t xml:space="preserve"> 製造業計</t>
  </si>
  <si>
    <t xml:space="preserve"> た ば こ</t>
  </si>
  <si>
    <t xml:space="preserve"> 繊維工業</t>
  </si>
  <si>
    <t xml:space="preserve"> 刷・同関</t>
  </si>
  <si>
    <t xml:space="preserve"> 土石製品</t>
  </si>
  <si>
    <t xml:space="preserve"> 機械器具</t>
  </si>
  <si>
    <t xml:space="preserve"> 製 造 業</t>
  </si>
  <si>
    <t xml:space="preserve"> 連 産 業</t>
  </si>
  <si>
    <t>９６　産業大分類(製造業、サービス業―中分類)別性別月末推計常用労働者数</t>
  </si>
  <si>
    <t>情報通信</t>
  </si>
  <si>
    <t>電子部品・</t>
  </si>
  <si>
    <t>Ｆ 一 括</t>
  </si>
  <si>
    <t>機械器具</t>
  </si>
  <si>
    <t>産　業１</t>
  </si>
  <si>
    <t>産　業２</t>
  </si>
  <si>
    <t>産　業３</t>
  </si>
  <si>
    <t>製造業</t>
  </si>
  <si>
    <t>平成18年平均</t>
  </si>
  <si>
    <t>　　　　　　　　　　３２その他の製造業　Ｆ一括３：３０輸送用機器、３１精密機器</t>
  </si>
  <si>
    <t xml:space="preserve"> 通 信 業</t>
  </si>
  <si>
    <t>９０　　労 働 組 合 数 及 び 組 合 員 数（各年６月３０日現在）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</si>
  <si>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</t>
  </si>
  <si>
    <t>９４　産業大分類(製造業、サービス業―中分類)別性別常用労働者１人平均月間現金給与額(つづき)</t>
  </si>
  <si>
    <t>９４　産業大分類(製造業、サービス業―中分類)別性別常用労働者１人平均月間現金給与額（つづき）</t>
  </si>
  <si>
    <t>９５　産業大分類(製造業、サービス業―中分類)別性別常用労働者１人平均月間出勤日数及び実労働時間数</t>
  </si>
  <si>
    <t>所定外</t>
  </si>
  <si>
    <t xml:space="preserve">(単位：人) </t>
  </si>
  <si>
    <t>　　　 17</t>
  </si>
  <si>
    <t>-</t>
  </si>
  <si>
    <t>-</t>
  </si>
  <si>
    <t>　　１８</t>
  </si>
  <si>
    <t>－</t>
  </si>
  <si>
    <t>－</t>
  </si>
  <si>
    <t>　　１８</t>
  </si>
  <si>
    <t>　１８</t>
  </si>
  <si>
    <t>１８</t>
  </si>
  <si>
    <t>１８</t>
  </si>
  <si>
    <t>－</t>
  </si>
  <si>
    <t>0.13ﾎﾟ</t>
  </si>
  <si>
    <t xml:space="preserve"> △0.3ﾎﾟ</t>
  </si>
  <si>
    <t xml:space="preserve"> △1.2ﾎﾟ</t>
  </si>
  <si>
    <t>９３　産業大分類別賃金指数及び雇用指数</t>
  </si>
  <si>
    <t xml:space="preserve">                     労働及び賃金 183</t>
  </si>
  <si>
    <t xml:space="preserve"> 　　 １８</t>
  </si>
  <si>
    <t xml:space="preserve">        2</t>
  </si>
  <si>
    <t xml:space="preserve">        3</t>
  </si>
  <si>
    <t>　　　　4</t>
  </si>
  <si>
    <t xml:space="preserve">        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</si>
</sst>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#,##0.0_ "/>
    <numFmt numFmtId="204" formatCode="#,##0.0;&quot;△ &quot;#,##0.0"/>
    <numFmt numFmtId="205" formatCode="0.0_);[Red]\(0.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_);[Red]\-0.0_)"/>
    <numFmt numFmtId="210" formatCode="0.00_);[Red]\(0.00\)"/>
  </numFmts>
  <fonts count="9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8"/>
      <name val="ＭＳ 明朝"/>
      <family val="1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"/>
      <color indexed="17"/>
      <name val="ＭＳ ゴシック"/>
      <family val="3"/>
    </font>
    <font>
      <sz val="1.75"/>
      <color indexed="9"/>
      <name val="ＭＳ ゴシック"/>
      <family val="3"/>
    </font>
    <font>
      <sz val="1.75"/>
      <color indexed="18"/>
      <name val="ＭＳ ゴシック"/>
      <family val="3"/>
    </font>
    <font>
      <sz val="1"/>
      <color indexed="18"/>
      <name val="ＭＳ ゴシック"/>
      <family val="3"/>
    </font>
    <font>
      <sz val="1"/>
      <color indexed="9"/>
      <name val="ＭＳ ゴシック"/>
      <family val="3"/>
    </font>
    <font>
      <sz val="1.75"/>
      <color indexed="8"/>
      <name val="ＭＳ ゴシック"/>
      <family val="3"/>
    </font>
    <font>
      <sz val="1.75"/>
      <color indexed="60"/>
      <name val="ＭＳ ゴシック"/>
      <family val="3"/>
    </font>
    <font>
      <sz val="1"/>
      <color indexed="60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2"/>
      <color indexed="17"/>
      <name val="ＭＳ ゴシック"/>
      <family val="3"/>
    </font>
    <font>
      <sz val="2"/>
      <color indexed="9"/>
      <name val="ＭＳ ゴシック"/>
      <family val="3"/>
    </font>
    <font>
      <sz val="2"/>
      <color indexed="18"/>
      <name val="ＭＳ ゴシック"/>
      <family val="3"/>
    </font>
    <font>
      <sz val="2"/>
      <color indexed="18"/>
      <name val="ＭＳ Ｐゴシック"/>
      <family val="3"/>
    </font>
    <font>
      <sz val="2"/>
      <color indexed="9"/>
      <name val="ＭＳ Ｐゴシック"/>
      <family val="3"/>
    </font>
    <font>
      <sz val="2"/>
      <color indexed="12"/>
      <name val="ＭＳ Ｐゴシック"/>
      <family val="3"/>
    </font>
    <font>
      <sz val="1"/>
      <color indexed="9"/>
      <name val="ＭＳ Ｐゴシック"/>
      <family val="3"/>
    </font>
    <font>
      <sz val="2"/>
      <color indexed="53"/>
      <name val="ＭＳ ゴシック"/>
      <family val="3"/>
    </font>
    <font>
      <sz val="2"/>
      <color indexed="60"/>
      <name val="ＭＳ Ｐゴシック"/>
      <family val="3"/>
    </font>
    <font>
      <sz val="10.75"/>
      <color indexed="8"/>
      <name val="ＭＳ 明朝"/>
      <family val="1"/>
    </font>
    <font>
      <sz val="10.5"/>
      <color indexed="8"/>
      <name val="ＭＳ 明朝"/>
      <family val="1"/>
    </font>
    <font>
      <sz val="1.25"/>
      <color indexed="9"/>
      <name val="ＭＳ ゴシック"/>
      <family val="3"/>
    </font>
    <font>
      <sz val="1.25"/>
      <color indexed="18"/>
      <name val="ＭＳ ゴシック"/>
      <family val="3"/>
    </font>
    <font>
      <sz val="1.25"/>
      <color indexed="8"/>
      <name val="ＭＳ ゴシック"/>
      <family val="3"/>
    </font>
    <font>
      <sz val="1.25"/>
      <color indexed="6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89" fillId="32" borderId="0" applyNumberFormat="0" applyBorder="0" applyAlignment="0" applyProtection="0"/>
  </cellStyleXfs>
  <cellXfs count="1223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/>
    </xf>
    <xf numFmtId="201" fontId="15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201" fontId="15" fillId="0" borderId="19" xfId="0" applyNumberFormat="1" applyFont="1" applyFill="1" applyBorder="1" applyAlignment="1">
      <alignment/>
    </xf>
    <xf numFmtId="201" fontId="15" fillId="0" borderId="0" xfId="0" applyNumberFormat="1" applyFont="1" applyBorder="1" applyAlignment="1">
      <alignment/>
    </xf>
    <xf numFmtId="201" fontId="15" fillId="0" borderId="20" xfId="0" applyNumberFormat="1" applyFont="1" applyFill="1" applyBorder="1" applyAlignment="1">
      <alignment/>
    </xf>
    <xf numFmtId="201" fontId="15" fillId="0" borderId="16" xfId="0" applyNumberFormat="1" applyFont="1" applyBorder="1" applyAlignment="1">
      <alignment/>
    </xf>
    <xf numFmtId="201" fontId="15" fillId="0" borderId="1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0" fillId="0" borderId="26" xfId="0" applyNumberFormat="1" applyFont="1" applyFill="1" applyBorder="1" applyAlignment="1" applyProtection="1">
      <alignment vertical="center"/>
      <protection/>
    </xf>
    <xf numFmtId="37" fontId="10" fillId="0" borderId="23" xfId="0" applyNumberFormat="1" applyFont="1" applyFill="1" applyBorder="1" applyAlignment="1" applyProtection="1">
      <alignment vertical="center"/>
      <protection/>
    </xf>
    <xf numFmtId="37" fontId="10" fillId="0" borderId="28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37" fontId="10" fillId="0" borderId="28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37" fontId="11" fillId="0" borderId="2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38" fontId="1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8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 quotePrefix="1">
      <alignment horizontal="center" vertical="center"/>
      <protection/>
    </xf>
    <xf numFmtId="37" fontId="11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3" xfId="0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0" fontId="6" fillId="0" borderId="0" xfId="61" applyFont="1" applyProtection="1">
      <alignment/>
      <protection/>
    </xf>
    <xf numFmtId="0" fontId="6" fillId="0" borderId="14" xfId="61" applyFont="1" applyBorder="1" applyProtection="1">
      <alignment/>
      <protection/>
    </xf>
    <xf numFmtId="0" fontId="8" fillId="0" borderId="0" xfId="62" applyFont="1" applyFill="1" applyAlignment="1">
      <alignment vertical="top"/>
      <protection/>
    </xf>
    <xf numFmtId="0" fontId="8" fillId="0" borderId="0" xfId="62" applyFont="1" applyFill="1" applyAlignment="1">
      <alignment horizontal="right" vertical="top"/>
      <protection/>
    </xf>
    <xf numFmtId="37" fontId="6" fillId="0" borderId="0" xfId="62" applyNumberFormat="1" applyFont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37" fontId="6" fillId="0" borderId="0" xfId="63" applyNumberFormat="1" applyFont="1" applyBorder="1" applyProtection="1">
      <alignment/>
      <protection/>
    </xf>
    <xf numFmtId="3" fontId="21" fillId="0" borderId="0" xfId="63" applyNumberFormat="1" applyFont="1" applyBorder="1" applyAlignment="1">
      <alignment horizontal="right" vertical="center"/>
      <protection/>
    </xf>
    <xf numFmtId="38" fontId="8" fillId="0" borderId="0" xfId="49" applyFont="1" applyAlignment="1" applyProtection="1">
      <alignment/>
      <protection/>
    </xf>
    <xf numFmtId="0" fontId="8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0" xfId="65" applyFont="1" applyProtection="1">
      <alignment/>
      <protection/>
    </xf>
    <xf numFmtId="0" fontId="6" fillId="0" borderId="14" xfId="65" applyFont="1" applyBorder="1" applyProtection="1">
      <alignment/>
      <protection/>
    </xf>
    <xf numFmtId="205" fontId="6" fillId="0" borderId="0" xfId="65" applyNumberFormat="1" applyFont="1">
      <alignment/>
      <protection/>
    </xf>
    <xf numFmtId="0" fontId="8" fillId="0" borderId="0" xfId="66" applyFont="1" applyFill="1" applyAlignment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6" fillId="0" borderId="13" xfId="66" applyFont="1" applyBorder="1" applyProtection="1">
      <alignment/>
      <protection/>
    </xf>
    <xf numFmtId="0" fontId="6" fillId="0" borderId="15" xfId="66" applyFont="1" applyBorder="1" applyProtection="1">
      <alignment/>
      <protection/>
    </xf>
    <xf numFmtId="0" fontId="6" fillId="0" borderId="0" xfId="66" applyFont="1">
      <alignment/>
      <protection/>
    </xf>
    <xf numFmtId="0" fontId="8" fillId="0" borderId="0" xfId="67" applyFont="1" applyFill="1" applyAlignment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0" fontId="6" fillId="0" borderId="13" xfId="67" applyFont="1" applyBorder="1" applyProtection="1">
      <alignment/>
      <protection/>
    </xf>
    <xf numFmtId="0" fontId="6" fillId="0" borderId="15" xfId="67" applyFont="1" applyBorder="1" applyProtection="1">
      <alignment/>
      <protection/>
    </xf>
    <xf numFmtId="0" fontId="6" fillId="0" borderId="0" xfId="67" applyFont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0" fontId="6" fillId="0" borderId="13" xfId="68" applyFont="1" applyBorder="1" applyProtection="1">
      <alignment/>
      <protection/>
    </xf>
    <xf numFmtId="0" fontId="6" fillId="0" borderId="15" xfId="68" applyFont="1" applyBorder="1" applyProtection="1">
      <alignment/>
      <protection/>
    </xf>
    <xf numFmtId="0" fontId="6" fillId="0" borderId="0" xfId="68" applyFont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0" fontId="6" fillId="0" borderId="28" xfId="69" applyFont="1" applyBorder="1">
      <alignment/>
      <protection/>
    </xf>
    <xf numFmtId="0" fontId="6" fillId="0" borderId="35" xfId="69" applyFont="1" applyBorder="1">
      <alignment/>
      <protection/>
    </xf>
    <xf numFmtId="0" fontId="6" fillId="0" borderId="14" xfId="69" applyFont="1" applyBorder="1">
      <alignment/>
      <protection/>
    </xf>
    <xf numFmtId="0" fontId="6" fillId="0" borderId="36" xfId="69" applyFont="1" applyBorder="1">
      <alignment/>
      <protection/>
    </xf>
    <xf numFmtId="0" fontId="6" fillId="0" borderId="0" xfId="69" applyFont="1" applyBorder="1">
      <alignment/>
      <protection/>
    </xf>
    <xf numFmtId="0" fontId="6" fillId="0" borderId="28" xfId="69" applyFont="1" applyBorder="1" applyAlignment="1">
      <alignment horizontal="center"/>
      <protection/>
    </xf>
    <xf numFmtId="0" fontId="6" fillId="0" borderId="37" xfId="69" applyFont="1" applyBorder="1">
      <alignment/>
      <protection/>
    </xf>
    <xf numFmtId="0" fontId="6" fillId="0" borderId="38" xfId="69" applyFont="1" applyBorder="1">
      <alignment/>
      <protection/>
    </xf>
    <xf numFmtId="0" fontId="6" fillId="0" borderId="39" xfId="69" applyFont="1" applyBorder="1">
      <alignment/>
      <protection/>
    </xf>
    <xf numFmtId="0" fontId="6" fillId="0" borderId="35" xfId="69" applyFont="1" applyBorder="1" applyAlignment="1">
      <alignment horizontal="distributed"/>
      <protection/>
    </xf>
    <xf numFmtId="0" fontId="6" fillId="0" borderId="35" xfId="69" applyFont="1" applyBorder="1" applyAlignment="1">
      <alignment horizontal="center"/>
      <protection/>
    </xf>
    <xf numFmtId="0" fontId="24" fillId="0" borderId="13" xfId="69" applyFont="1" applyBorder="1" applyAlignment="1">
      <alignment horizontal="center"/>
      <protection/>
    </xf>
    <xf numFmtId="0" fontId="6" fillId="0" borderId="13" xfId="69" applyFont="1" applyBorder="1">
      <alignment/>
      <protection/>
    </xf>
    <xf numFmtId="0" fontId="6" fillId="0" borderId="15" xfId="69" applyFont="1" applyFill="1" applyBorder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0" fontId="6" fillId="0" borderId="40" xfId="70" applyFont="1" applyBorder="1" applyAlignment="1">
      <alignment vertical="center" wrapText="1"/>
      <protection/>
    </xf>
    <xf numFmtId="0" fontId="6" fillId="0" borderId="40" xfId="70" applyFont="1" applyBorder="1" applyAlignment="1">
      <alignment vertical="center"/>
      <protection/>
    </xf>
    <xf numFmtId="0" fontId="6" fillId="0" borderId="28" xfId="70" applyFont="1" applyBorder="1" applyAlignment="1">
      <alignment vertical="center"/>
      <protection/>
    </xf>
    <xf numFmtId="0" fontId="6" fillId="0" borderId="35" xfId="70" applyFont="1" applyBorder="1">
      <alignment/>
      <protection/>
    </xf>
    <xf numFmtId="0" fontId="6" fillId="0" borderId="14" xfId="70" applyFont="1" applyBorder="1">
      <alignment/>
      <protection/>
    </xf>
    <xf numFmtId="0" fontId="6" fillId="0" borderId="34" xfId="70" applyFont="1" applyBorder="1">
      <alignment/>
      <protection/>
    </xf>
    <xf numFmtId="0" fontId="6" fillId="0" borderId="41" xfId="70" applyFont="1" applyBorder="1" applyAlignment="1">
      <alignment vertical="center" wrapText="1"/>
      <protection/>
    </xf>
    <xf numFmtId="0" fontId="6" fillId="0" borderId="41" xfId="70" applyFont="1" applyBorder="1" applyAlignment="1">
      <alignment vertical="center"/>
      <protection/>
    </xf>
    <xf numFmtId="0" fontId="6" fillId="0" borderId="41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42" xfId="70" applyFont="1" applyBorder="1" applyAlignment="1">
      <alignment vertical="center" wrapText="1"/>
      <protection/>
    </xf>
    <xf numFmtId="0" fontId="6" fillId="0" borderId="42" xfId="70" applyFont="1" applyBorder="1" applyAlignment="1">
      <alignment vertical="center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6" fillId="0" borderId="43" xfId="70" applyFont="1" applyBorder="1" applyAlignment="1">
      <alignment horizontal="center" vertical="center"/>
      <protection/>
    </xf>
    <xf numFmtId="0" fontId="6" fillId="0" borderId="35" xfId="70" applyFont="1" applyBorder="1" applyAlignment="1">
      <alignment vertical="center" wrapText="1"/>
      <protection/>
    </xf>
    <xf numFmtId="0" fontId="24" fillId="0" borderId="13" xfId="70" applyFont="1" applyBorder="1" applyAlignment="1">
      <alignment horizontal="center"/>
      <protection/>
    </xf>
    <xf numFmtId="0" fontId="6" fillId="0" borderId="13" xfId="70" applyFont="1" applyBorder="1">
      <alignment/>
      <protection/>
    </xf>
    <xf numFmtId="0" fontId="6" fillId="0" borderId="15" xfId="70" applyFont="1" applyFill="1" applyBorder="1">
      <alignment/>
      <protection/>
    </xf>
    <xf numFmtId="0" fontId="6" fillId="0" borderId="0" xfId="70" applyFont="1">
      <alignment/>
      <protection/>
    </xf>
    <xf numFmtId="0" fontId="22" fillId="0" borderId="0" xfId="71" applyFont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6" fillId="0" borderId="44" xfId="71" applyFont="1" applyBorder="1" applyProtection="1">
      <alignment/>
      <protection/>
    </xf>
    <xf numFmtId="0" fontId="6" fillId="0" borderId="28" xfId="71" applyFont="1" applyBorder="1">
      <alignment/>
      <protection/>
    </xf>
    <xf numFmtId="0" fontId="6" fillId="0" borderId="35" xfId="71" applyFont="1" applyBorder="1">
      <alignment/>
      <protection/>
    </xf>
    <xf numFmtId="0" fontId="6" fillId="0" borderId="14" xfId="71" applyFont="1" applyBorder="1">
      <alignment/>
      <protection/>
    </xf>
    <xf numFmtId="0" fontId="6" fillId="0" borderId="28" xfId="71" applyFont="1" applyBorder="1" applyAlignment="1">
      <alignment horizontal="center"/>
      <protection/>
    </xf>
    <xf numFmtId="0" fontId="6" fillId="0" borderId="37" xfId="71" applyFont="1" applyBorder="1">
      <alignment/>
      <protection/>
    </xf>
    <xf numFmtId="0" fontId="6" fillId="0" borderId="35" xfId="71" applyFont="1" applyBorder="1" applyAlignment="1">
      <alignment horizontal="distributed"/>
      <protection/>
    </xf>
    <xf numFmtId="0" fontId="6" fillId="0" borderId="35" xfId="71" applyFont="1" applyBorder="1" applyAlignment="1">
      <alignment horizontal="center"/>
      <protection/>
    </xf>
    <xf numFmtId="0" fontId="6" fillId="0" borderId="0" xfId="71" applyFont="1" applyProtection="1">
      <alignment/>
      <protection/>
    </xf>
    <xf numFmtId="0" fontId="24" fillId="0" borderId="0" xfId="71" applyFont="1" applyAlignment="1">
      <alignment horizontal="center"/>
      <protection/>
    </xf>
    <xf numFmtId="37" fontId="14" fillId="0" borderId="28" xfId="71" applyNumberFormat="1" applyFont="1" applyBorder="1" applyProtection="1">
      <alignment/>
      <protection/>
    </xf>
    <xf numFmtId="37" fontId="14" fillId="0" borderId="0" xfId="71" applyNumberFormat="1" applyFont="1" applyProtection="1">
      <alignment/>
      <protection/>
    </xf>
    <xf numFmtId="0" fontId="6" fillId="0" borderId="0" xfId="71" applyFont="1">
      <alignment/>
      <protection/>
    </xf>
    <xf numFmtId="0" fontId="6" fillId="0" borderId="14" xfId="71" applyFont="1" applyFill="1" applyBorder="1">
      <alignment/>
      <protection/>
    </xf>
    <xf numFmtId="0" fontId="22" fillId="0" borderId="0" xfId="72" applyFont="1" applyAlignment="1" applyProtection="1">
      <alignment horizontal="distributed"/>
      <protection/>
    </xf>
    <xf numFmtId="0" fontId="6" fillId="0" borderId="0" xfId="72" applyFont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6" fillId="0" borderId="44" xfId="72" applyFont="1" applyBorder="1" applyProtection="1">
      <alignment/>
      <protection/>
    </xf>
    <xf numFmtId="0" fontId="6" fillId="0" borderId="44" xfId="72" applyFont="1" applyBorder="1" applyAlignment="1" applyProtection="1">
      <alignment horizontal="right"/>
      <protection/>
    </xf>
    <xf numFmtId="0" fontId="6" fillId="0" borderId="28" xfId="72" applyFont="1" applyBorder="1" applyAlignment="1">
      <alignment vertical="center"/>
      <protection/>
    </xf>
    <xf numFmtId="0" fontId="6" fillId="0" borderId="35" xfId="72" applyFont="1" applyBorder="1">
      <alignment/>
      <protection/>
    </xf>
    <xf numFmtId="0" fontId="6" fillId="0" borderId="14" xfId="72" applyFont="1" applyBorder="1">
      <alignment/>
      <protection/>
    </xf>
    <xf numFmtId="0" fontId="6" fillId="0" borderId="34" xfId="72" applyFont="1" applyBorder="1">
      <alignment/>
      <protection/>
    </xf>
    <xf numFmtId="0" fontId="6" fillId="0" borderId="41" xfId="72" applyFont="1" applyBorder="1" applyAlignment="1">
      <alignment horizontal="center" vertical="center"/>
      <protection/>
    </xf>
    <xf numFmtId="0" fontId="6" fillId="0" borderId="41" xfId="72" applyFont="1" applyBorder="1" applyAlignment="1">
      <alignment vertical="center"/>
      <protection/>
    </xf>
    <xf numFmtId="0" fontId="6" fillId="0" borderId="41" xfId="72" applyFont="1" applyBorder="1" applyAlignment="1">
      <alignment horizontal="center" vertical="center" wrapText="1"/>
      <protection/>
    </xf>
    <xf numFmtId="0" fontId="6" fillId="0" borderId="28" xfId="72" applyFont="1" applyBorder="1" applyAlignment="1">
      <alignment horizontal="center"/>
      <protection/>
    </xf>
    <xf numFmtId="0" fontId="6" fillId="0" borderId="42" xfId="72" applyFont="1" applyBorder="1" applyAlignment="1">
      <alignment vertical="center"/>
      <protection/>
    </xf>
    <xf numFmtId="0" fontId="6" fillId="0" borderId="42" xfId="72" applyFont="1" applyBorder="1" applyAlignment="1">
      <alignment horizontal="center" vertical="center" wrapText="1"/>
      <protection/>
    </xf>
    <xf numFmtId="0" fontId="6" fillId="0" borderId="43" xfId="72" applyFont="1" applyBorder="1" applyAlignment="1">
      <alignment vertical="center"/>
      <protection/>
    </xf>
    <xf numFmtId="0" fontId="6" fillId="0" borderId="35" xfId="72" applyFont="1" applyBorder="1" applyAlignment="1">
      <alignment vertical="center" wrapText="1"/>
      <protection/>
    </xf>
    <xf numFmtId="0" fontId="6" fillId="0" borderId="0" xfId="72" applyFont="1" applyProtection="1">
      <alignment/>
      <protection/>
    </xf>
    <xf numFmtId="0" fontId="6" fillId="0" borderId="0" xfId="72" applyFont="1" applyBorder="1" applyProtection="1">
      <alignment/>
      <protection/>
    </xf>
    <xf numFmtId="0" fontId="24" fillId="0" borderId="29" xfId="72" applyFont="1" applyBorder="1" applyAlignment="1">
      <alignment horizontal="center"/>
      <protection/>
    </xf>
    <xf numFmtId="37" fontId="14" fillId="0" borderId="0" xfId="72" applyNumberFormat="1" applyFont="1" applyProtection="1">
      <alignment/>
      <protection/>
    </xf>
    <xf numFmtId="37" fontId="14" fillId="0" borderId="0" xfId="72" applyNumberFormat="1" applyFont="1" applyBorder="1" applyProtection="1">
      <alignment/>
      <protection/>
    </xf>
    <xf numFmtId="0" fontId="6" fillId="0" borderId="29" xfId="72" applyFont="1" applyBorder="1">
      <alignment/>
      <protection/>
    </xf>
    <xf numFmtId="0" fontId="6" fillId="0" borderId="45" xfId="72" applyFont="1" applyFill="1" applyBorder="1">
      <alignment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>
      <alignment horizontal="right" vertical="center"/>
    </xf>
    <xf numFmtId="37" fontId="0" fillId="0" borderId="4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vertical="center"/>
    </xf>
    <xf numFmtId="176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Alignment="1">
      <alignment vertical="top"/>
      <protection/>
    </xf>
    <xf numFmtId="0" fontId="22" fillId="0" borderId="0" xfId="61" applyFont="1" applyAlignment="1" applyProtection="1">
      <alignment/>
      <protection/>
    </xf>
    <xf numFmtId="0" fontId="19" fillId="0" borderId="0" xfId="61" applyFont="1">
      <alignment/>
      <protection/>
    </xf>
    <xf numFmtId="0" fontId="6" fillId="0" borderId="44" xfId="61" applyFont="1" applyBorder="1" applyProtection="1">
      <alignment/>
      <protection/>
    </xf>
    <xf numFmtId="0" fontId="6" fillId="0" borderId="44" xfId="61" applyFont="1" applyBorder="1" applyAlignment="1" applyProtection="1">
      <alignment horizontal="right"/>
      <protection/>
    </xf>
    <xf numFmtId="0" fontId="19" fillId="0" borderId="49" xfId="61" applyFont="1" applyBorder="1">
      <alignment/>
      <protection/>
    </xf>
    <xf numFmtId="0" fontId="6" fillId="0" borderId="50" xfId="61" applyFont="1" applyBorder="1" applyAlignment="1" applyProtection="1">
      <alignment horizontal="right"/>
      <protection/>
    </xf>
    <xf numFmtId="0" fontId="6" fillId="0" borderId="35" xfId="61" applyFont="1" applyBorder="1" applyAlignment="1" applyProtection="1">
      <alignment horizontal="center"/>
      <protection/>
    </xf>
    <xf numFmtId="0" fontId="6" fillId="0" borderId="14" xfId="61" applyFont="1" applyBorder="1" applyAlignment="1" applyProtection="1">
      <alignment/>
      <protection/>
    </xf>
    <xf numFmtId="0" fontId="6" fillId="0" borderId="0" xfId="61" applyFont="1" applyBorder="1" applyAlignment="1" applyProtection="1">
      <alignment/>
      <protection/>
    </xf>
    <xf numFmtId="0" fontId="6" fillId="0" borderId="51" xfId="61" applyFont="1" applyBorder="1" applyAlignment="1" applyProtection="1">
      <alignment horizontal="center"/>
      <protection/>
    </xf>
    <xf numFmtId="0" fontId="0" fillId="0" borderId="26" xfId="61" applyFont="1" applyBorder="1" applyAlignment="1" applyProtection="1">
      <alignment horizontal="center"/>
      <protection/>
    </xf>
    <xf numFmtId="0" fontId="6" fillId="0" borderId="26" xfId="61" applyFont="1" applyBorder="1" applyAlignment="1" applyProtection="1">
      <alignment horizontal="center"/>
      <protection/>
    </xf>
    <xf numFmtId="0" fontId="0" fillId="0" borderId="51" xfId="61" applyFont="1" applyBorder="1" applyAlignment="1" applyProtection="1">
      <alignment horizontal="center"/>
      <protection/>
    </xf>
    <xf numFmtId="0" fontId="6" fillId="0" borderId="26" xfId="61" applyFont="1" applyBorder="1" applyProtection="1">
      <alignment/>
      <protection/>
    </xf>
    <xf numFmtId="0" fontId="6" fillId="0" borderId="23" xfId="61" applyFont="1" applyBorder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0" xfId="61" applyFont="1" applyProtection="1">
      <alignment/>
      <protection/>
    </xf>
    <xf numFmtId="37" fontId="6" fillId="0" borderId="0" xfId="61" applyNumberFormat="1" applyFont="1" applyBorder="1" applyProtection="1">
      <alignment/>
      <protection/>
    </xf>
    <xf numFmtId="0" fontId="6" fillId="0" borderId="0" xfId="61" applyFont="1" applyBorder="1" applyProtection="1">
      <alignment/>
      <protection/>
    </xf>
    <xf numFmtId="0" fontId="19" fillId="0" borderId="0" xfId="61" applyFont="1" applyBorder="1">
      <alignment/>
      <protection/>
    </xf>
    <xf numFmtId="0" fontId="25" fillId="0" borderId="0" xfId="62" applyFont="1" applyAlignment="1" applyProtection="1">
      <alignment horizontal="distributed"/>
      <protection/>
    </xf>
    <xf numFmtId="0" fontId="25" fillId="0" borderId="0" xfId="62" applyFont="1" applyAlignment="1" applyProtection="1">
      <alignment horizontal="centerContinuous"/>
      <protection/>
    </xf>
    <xf numFmtId="0" fontId="19" fillId="0" borderId="0" xfId="62" applyFont="1">
      <alignment/>
      <protection/>
    </xf>
    <xf numFmtId="0" fontId="0" fillId="0" borderId="0" xfId="62" applyFont="1" applyFill="1" applyAlignment="1">
      <alignment vertical="top"/>
      <protection/>
    </xf>
    <xf numFmtId="0" fontId="6" fillId="0" borderId="44" xfId="62" applyFont="1" applyBorder="1" applyProtection="1">
      <alignment/>
      <protection/>
    </xf>
    <xf numFmtId="0" fontId="6" fillId="0" borderId="44" xfId="62" applyFont="1" applyBorder="1" applyAlignment="1" applyProtection="1">
      <alignment horizontal="right"/>
      <protection/>
    </xf>
    <xf numFmtId="0" fontId="6" fillId="0" borderId="52" xfId="62" applyFont="1" applyBorder="1" applyAlignment="1" applyProtection="1">
      <alignment horizontal="right"/>
      <protection/>
    </xf>
    <xf numFmtId="0" fontId="6" fillId="0" borderId="53" xfId="62" applyFont="1" applyBorder="1" applyAlignment="1" applyProtection="1">
      <alignment/>
      <protection/>
    </xf>
    <xf numFmtId="0" fontId="6" fillId="0" borderId="34" xfId="62" applyFont="1" applyBorder="1" applyAlignment="1" applyProtection="1">
      <alignment horizontal="left"/>
      <protection/>
    </xf>
    <xf numFmtId="0" fontId="6" fillId="0" borderId="34" xfId="62" applyFont="1" applyBorder="1" applyAlignment="1" applyProtection="1">
      <alignment/>
      <protection/>
    </xf>
    <xf numFmtId="0" fontId="6" fillId="0" borderId="29" xfId="62" applyFont="1" applyBorder="1" applyProtection="1">
      <alignment/>
      <protection/>
    </xf>
    <xf numFmtId="0" fontId="6" fillId="0" borderId="51" xfId="62" applyFont="1" applyBorder="1" applyAlignment="1" applyProtection="1">
      <alignment horizontal="center"/>
      <protection/>
    </xf>
    <xf numFmtId="0" fontId="6" fillId="0" borderId="14" xfId="62" applyFont="1" applyBorder="1" applyProtection="1">
      <alignment/>
      <protection/>
    </xf>
    <xf numFmtId="0" fontId="0" fillId="0" borderId="51" xfId="62" applyFont="1" applyBorder="1" applyAlignment="1" applyProtection="1">
      <alignment horizontal="center"/>
      <protection/>
    </xf>
    <xf numFmtId="0" fontId="0" fillId="0" borderId="26" xfId="62" applyFont="1" applyBorder="1" applyAlignment="1" applyProtection="1">
      <alignment horizontal="center"/>
      <protection/>
    </xf>
    <xf numFmtId="0" fontId="6" fillId="0" borderId="26" xfId="62" applyFont="1" applyBorder="1" applyAlignment="1" applyProtection="1">
      <alignment horizontal="center"/>
      <protection/>
    </xf>
    <xf numFmtId="0" fontId="6" fillId="0" borderId="37" xfId="62" applyFont="1" applyBorder="1" applyAlignment="1" applyProtection="1">
      <alignment horizontal="center"/>
      <protection/>
    </xf>
    <xf numFmtId="0" fontId="0" fillId="0" borderId="10" xfId="62" applyFont="1" applyBorder="1" applyAlignment="1" applyProtection="1">
      <alignment horizontal="center"/>
      <protection/>
    </xf>
    <xf numFmtId="0" fontId="6" fillId="0" borderId="12" xfId="62" applyFont="1" applyBorder="1" applyAlignment="1" applyProtection="1">
      <alignment horizontal="center"/>
      <protection/>
    </xf>
    <xf numFmtId="0" fontId="6" fillId="0" borderId="0" xfId="62" applyFont="1" applyProtection="1">
      <alignment/>
      <protection/>
    </xf>
    <xf numFmtId="0" fontId="6" fillId="0" borderId="0" xfId="62" applyFont="1" applyBorder="1" applyProtection="1">
      <alignment/>
      <protection/>
    </xf>
    <xf numFmtId="0" fontId="6" fillId="0" borderId="13" xfId="62" applyFont="1" applyBorder="1" applyProtection="1">
      <alignment/>
      <protection/>
    </xf>
    <xf numFmtId="37" fontId="6" fillId="0" borderId="0" xfId="62" applyNumberFormat="1" applyFont="1" applyBorder="1" applyProtection="1">
      <alignment/>
      <protection/>
    </xf>
    <xf numFmtId="3" fontId="6" fillId="0" borderId="0" xfId="62" applyNumberFormat="1" applyFont="1" applyBorder="1" applyProtection="1">
      <alignment/>
      <protection/>
    </xf>
    <xf numFmtId="0" fontId="6" fillId="0" borderId="13" xfId="62" applyFont="1" applyBorder="1" applyProtection="1">
      <alignment/>
      <protection/>
    </xf>
    <xf numFmtId="0" fontId="6" fillId="0" borderId="15" xfId="62" applyFont="1" applyBorder="1" applyProtection="1">
      <alignment/>
      <protection/>
    </xf>
    <xf numFmtId="0" fontId="6" fillId="0" borderId="0" xfId="62" applyFont="1" applyFill="1" applyBorder="1" applyProtection="1">
      <alignment/>
      <protection/>
    </xf>
    <xf numFmtId="0" fontId="19" fillId="0" borderId="0" xfId="62" applyFont="1" applyBorder="1">
      <alignment/>
      <protection/>
    </xf>
    <xf numFmtId="0" fontId="25" fillId="0" borderId="0" xfId="63" applyFont="1" applyAlignment="1" applyProtection="1">
      <alignment horizontal="centerContinuous"/>
      <protection/>
    </xf>
    <xf numFmtId="0" fontId="22" fillId="0" borderId="0" xfId="63" applyFont="1" applyAlignment="1" applyProtection="1">
      <alignment/>
      <protection/>
    </xf>
    <xf numFmtId="0" fontId="26" fillId="0" borderId="0" xfId="63" applyFont="1" applyAlignment="1" applyProtection="1">
      <alignment horizontal="left"/>
      <protection/>
    </xf>
    <xf numFmtId="0" fontId="0" fillId="0" borderId="0" xfId="63" applyFont="1" applyFill="1" applyAlignment="1">
      <alignment vertical="top"/>
      <protection/>
    </xf>
    <xf numFmtId="0" fontId="19" fillId="0" borderId="0" xfId="63" applyFont="1">
      <alignment/>
      <protection/>
    </xf>
    <xf numFmtId="0" fontId="6" fillId="0" borderId="44" xfId="63" applyFont="1" applyBorder="1" applyProtection="1">
      <alignment/>
      <protection/>
    </xf>
    <xf numFmtId="0" fontId="6" fillId="0" borderId="44" xfId="63" applyFont="1" applyBorder="1" applyAlignment="1" applyProtection="1">
      <alignment horizontal="right"/>
      <protection/>
    </xf>
    <xf numFmtId="0" fontId="6" fillId="0" borderId="0" xfId="63" applyFont="1" applyAlignment="1" applyProtection="1">
      <alignment horizontal="right"/>
      <protection/>
    </xf>
    <xf numFmtId="0" fontId="6" fillId="0" borderId="54" xfId="63" applyFont="1" applyBorder="1" applyAlignment="1" applyProtection="1">
      <alignment vertical="center"/>
      <protection/>
    </xf>
    <xf numFmtId="0" fontId="6" fillId="0" borderId="34" xfId="63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" fillId="0" borderId="14" xfId="63" applyFont="1" applyBorder="1" applyProtection="1">
      <alignment/>
      <protection/>
    </xf>
    <xf numFmtId="0" fontId="0" fillId="0" borderId="51" xfId="63" applyFont="1" applyBorder="1" applyAlignment="1" applyProtection="1">
      <alignment horizontal="center"/>
      <protection/>
    </xf>
    <xf numFmtId="0" fontId="6" fillId="0" borderId="51" xfId="63" applyFont="1" applyBorder="1" applyAlignment="1" applyProtection="1">
      <alignment horizontal="center"/>
      <protection/>
    </xf>
    <xf numFmtId="0" fontId="6" fillId="0" borderId="13" xfId="63" applyFont="1" applyBorder="1" applyProtection="1">
      <alignment/>
      <protection/>
    </xf>
    <xf numFmtId="38" fontId="6" fillId="0" borderId="0" xfId="49" applyFont="1" applyBorder="1" applyAlignment="1" applyProtection="1">
      <alignment/>
      <protection/>
    </xf>
    <xf numFmtId="0" fontId="6" fillId="0" borderId="13" xfId="63" applyFont="1" applyBorder="1" applyProtection="1">
      <alignment/>
      <protection/>
    </xf>
    <xf numFmtId="38" fontId="21" fillId="0" borderId="0" xfId="49" applyFont="1" applyBorder="1" applyAlignment="1" applyProtection="1">
      <alignment/>
      <protection/>
    </xf>
    <xf numFmtId="37" fontId="6" fillId="0" borderId="0" xfId="63" applyNumberFormat="1" applyFont="1" applyBorder="1" applyProtection="1">
      <alignment/>
      <protection/>
    </xf>
    <xf numFmtId="0" fontId="6" fillId="0" borderId="0" xfId="63" applyFont="1" applyBorder="1" applyProtection="1">
      <alignment/>
      <protection/>
    </xf>
    <xf numFmtId="3" fontId="6" fillId="0" borderId="0" xfId="63" applyNumberFormat="1" applyFont="1" applyBorder="1" applyProtection="1">
      <alignment/>
      <protection/>
    </xf>
    <xf numFmtId="0" fontId="6" fillId="0" borderId="15" xfId="63" applyFont="1" applyBorder="1" applyProtection="1">
      <alignment/>
      <protection/>
    </xf>
    <xf numFmtId="0" fontId="6" fillId="0" borderId="23" xfId="63" applyFont="1" applyBorder="1" applyProtection="1">
      <alignment/>
      <protection/>
    </xf>
    <xf numFmtId="0" fontId="19" fillId="0" borderId="0" xfId="63" applyFont="1" applyBorder="1">
      <alignment/>
      <protection/>
    </xf>
    <xf numFmtId="0" fontId="19" fillId="0" borderId="0" xfId="64" applyFont="1">
      <alignment/>
      <protection/>
    </xf>
    <xf numFmtId="0" fontId="6" fillId="0" borderId="44" xfId="64" applyFont="1" applyBorder="1" applyProtection="1">
      <alignment/>
      <protection/>
    </xf>
    <xf numFmtId="0" fontId="6" fillId="0" borderId="44" xfId="64" applyFont="1" applyBorder="1" applyAlignment="1" applyProtection="1">
      <alignment horizontal="right"/>
      <protection/>
    </xf>
    <xf numFmtId="0" fontId="6" fillId="0" borderId="0" xfId="64" applyFont="1" applyAlignment="1" applyProtection="1">
      <alignment horizontal="right"/>
      <protection/>
    </xf>
    <xf numFmtId="0" fontId="6" fillId="0" borderId="0" xfId="64" applyFont="1" applyProtection="1">
      <alignment/>
      <protection/>
    </xf>
    <xf numFmtId="0" fontId="6" fillId="0" borderId="51" xfId="64" applyFont="1" applyBorder="1" applyAlignment="1" applyProtection="1">
      <alignment horizontal="center"/>
      <protection/>
    </xf>
    <xf numFmtId="0" fontId="6" fillId="0" borderId="45" xfId="64" applyFont="1" applyBorder="1" applyProtection="1">
      <alignment/>
      <protection/>
    </xf>
    <xf numFmtId="0" fontId="0" fillId="0" borderId="10" xfId="64" applyFont="1" applyBorder="1" applyAlignment="1" applyProtection="1">
      <alignment horizontal="center"/>
      <protection/>
    </xf>
    <xf numFmtId="0" fontId="6" fillId="0" borderId="12" xfId="64" applyFont="1" applyBorder="1" applyAlignment="1" applyProtection="1">
      <alignment horizontal="center"/>
      <protection/>
    </xf>
    <xf numFmtId="0" fontId="0" fillId="0" borderId="51" xfId="64" applyFont="1" applyBorder="1" applyAlignment="1" applyProtection="1">
      <alignment horizontal="center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6" fillId="0" borderId="29" xfId="64" applyFont="1" applyBorder="1" applyProtection="1">
      <alignment/>
      <protection/>
    </xf>
    <xf numFmtId="0" fontId="6" fillId="0" borderId="29" xfId="64" applyFont="1" applyBorder="1" applyProtection="1">
      <alignment/>
      <protection/>
    </xf>
    <xf numFmtId="37" fontId="6" fillId="0" borderId="0" xfId="64" applyNumberFormat="1" applyFont="1" applyBorder="1" applyProtection="1">
      <alignment/>
      <protection/>
    </xf>
    <xf numFmtId="0" fontId="6" fillId="0" borderId="0" xfId="64" applyFont="1" applyBorder="1" applyProtection="1">
      <alignment/>
      <protection/>
    </xf>
    <xf numFmtId="0" fontId="6" fillId="0" borderId="29" xfId="64" applyFont="1" applyFill="1" applyBorder="1" applyProtection="1">
      <alignment/>
      <protection/>
    </xf>
    <xf numFmtId="0" fontId="19" fillId="0" borderId="0" xfId="64" applyFont="1" applyBorder="1">
      <alignment/>
      <protection/>
    </xf>
    <xf numFmtId="205" fontId="8" fillId="0" borderId="0" xfId="65" applyNumberFormat="1" applyFont="1" applyAlignment="1" applyProtection="1">
      <alignment/>
      <protection/>
    </xf>
    <xf numFmtId="0" fontId="19" fillId="0" borderId="0" xfId="65" applyFont="1">
      <alignment/>
      <protection/>
    </xf>
    <xf numFmtId="205" fontId="6" fillId="0" borderId="44" xfId="65" applyNumberFormat="1" applyFont="1" applyBorder="1" applyProtection="1">
      <alignment/>
      <protection/>
    </xf>
    <xf numFmtId="205" fontId="6" fillId="0" borderId="44" xfId="65" applyNumberFormat="1" applyFont="1" applyBorder="1" applyAlignment="1" applyProtection="1">
      <alignment horizontal="right"/>
      <protection/>
    </xf>
    <xf numFmtId="0" fontId="19" fillId="0" borderId="49" xfId="65" applyFont="1" applyBorder="1">
      <alignment/>
      <protection/>
    </xf>
    <xf numFmtId="205" fontId="6" fillId="0" borderId="0" xfId="65" applyNumberFormat="1" applyFont="1" applyAlignment="1" applyProtection="1">
      <alignment horizontal="right"/>
      <protection/>
    </xf>
    <xf numFmtId="205" fontId="6" fillId="0" borderId="28" xfId="65" applyNumberFormat="1" applyFont="1" applyBorder="1" applyAlignment="1" applyProtection="1">
      <alignment horizontal="distributed"/>
      <protection/>
    </xf>
    <xf numFmtId="205" fontId="6" fillId="0" borderId="35" xfId="65" applyNumberFormat="1" applyFont="1" applyBorder="1" applyProtection="1">
      <alignment/>
      <protection/>
    </xf>
    <xf numFmtId="205" fontId="6" fillId="0" borderId="14" xfId="65" applyNumberFormat="1" applyFont="1" applyBorder="1" applyProtection="1">
      <alignment/>
      <protection/>
    </xf>
    <xf numFmtId="205" fontId="6" fillId="0" borderId="0" xfId="65" applyNumberFormat="1" applyFont="1" applyProtection="1">
      <alignment/>
      <protection/>
    </xf>
    <xf numFmtId="205" fontId="6" fillId="0" borderId="15" xfId="65" applyNumberFormat="1" applyFont="1" applyBorder="1" applyProtection="1">
      <alignment/>
      <protection/>
    </xf>
    <xf numFmtId="205" fontId="6" fillId="0" borderId="26" xfId="65" applyNumberFormat="1" applyFont="1" applyBorder="1" applyAlignment="1" applyProtection="1">
      <alignment horizontal="distributed"/>
      <protection/>
    </xf>
    <xf numFmtId="205" fontId="6" fillId="0" borderId="35" xfId="65" applyNumberFormat="1" applyFont="1" applyBorder="1" applyAlignment="1" applyProtection="1">
      <alignment horizontal="distributed"/>
      <protection/>
    </xf>
    <xf numFmtId="205" fontId="6" fillId="0" borderId="35" xfId="65" applyNumberFormat="1" applyFont="1" applyBorder="1" applyAlignment="1" applyProtection="1">
      <alignment horizontal="center"/>
      <protection/>
    </xf>
    <xf numFmtId="205" fontId="6" fillId="0" borderId="35" xfId="65" applyNumberFormat="1" applyFont="1" applyBorder="1" applyAlignment="1" applyProtection="1">
      <alignment horizontal="center"/>
      <protection/>
    </xf>
    <xf numFmtId="205" fontId="6" fillId="0" borderId="28" xfId="65" applyNumberFormat="1" applyFont="1" applyBorder="1" applyProtection="1">
      <alignment/>
      <protection/>
    </xf>
    <xf numFmtId="205" fontId="6" fillId="0" borderId="0" xfId="65" applyNumberFormat="1" applyFont="1" applyProtection="1">
      <alignment/>
      <protection/>
    </xf>
    <xf numFmtId="188" fontId="6" fillId="0" borderId="0" xfId="65" applyNumberFormat="1" applyFont="1" applyProtection="1">
      <alignment/>
      <protection/>
    </xf>
    <xf numFmtId="0" fontId="24" fillId="0" borderId="0" xfId="65" applyFont="1" applyAlignment="1" applyProtection="1">
      <alignment horizontal="center"/>
      <protection/>
    </xf>
    <xf numFmtId="205" fontId="6" fillId="0" borderId="0" xfId="65" applyNumberFormat="1" applyFont="1" applyBorder="1" applyProtection="1">
      <alignment/>
      <protection/>
    </xf>
    <xf numFmtId="0" fontId="6" fillId="0" borderId="0" xfId="65" applyFont="1" applyProtection="1">
      <alignment/>
      <protection/>
    </xf>
    <xf numFmtId="0" fontId="24" fillId="0" borderId="29" xfId="65" applyFont="1" applyBorder="1" applyAlignment="1" applyProtection="1">
      <alignment horizontal="center"/>
      <protection/>
    </xf>
    <xf numFmtId="188" fontId="6" fillId="0" borderId="0" xfId="65" applyNumberFormat="1" applyFont="1" applyProtection="1">
      <alignment/>
      <protection/>
    </xf>
    <xf numFmtId="0" fontId="8" fillId="0" borderId="0" xfId="66" applyFont="1" applyAlignment="1" applyProtection="1">
      <alignment/>
      <protection/>
    </xf>
    <xf numFmtId="0" fontId="19" fillId="0" borderId="0" xfId="66" applyFont="1">
      <alignment/>
      <protection/>
    </xf>
    <xf numFmtId="188" fontId="6" fillId="0" borderId="44" xfId="66" applyNumberFormat="1" applyFont="1" applyBorder="1" applyProtection="1">
      <alignment/>
      <protection/>
    </xf>
    <xf numFmtId="0" fontId="6" fillId="0" borderId="44" xfId="66" applyFont="1" applyBorder="1" applyProtection="1">
      <alignment/>
      <protection/>
    </xf>
    <xf numFmtId="188" fontId="6" fillId="0" borderId="52" xfId="66" applyNumberFormat="1" applyFont="1" applyBorder="1" applyProtection="1">
      <alignment/>
      <protection/>
    </xf>
    <xf numFmtId="188" fontId="6" fillId="0" borderId="14" xfId="66" applyNumberFormat="1" applyFont="1" applyBorder="1" applyProtection="1">
      <alignment/>
      <protection/>
    </xf>
    <xf numFmtId="188" fontId="6" fillId="0" borderId="29" xfId="66" applyNumberFormat="1" applyFont="1" applyBorder="1" applyProtection="1">
      <alignment/>
      <protection/>
    </xf>
    <xf numFmtId="205" fontId="6" fillId="0" borderId="0" xfId="66" applyNumberFormat="1" applyFont="1" applyProtection="1">
      <alignment/>
      <protection/>
    </xf>
    <xf numFmtId="205" fontId="6" fillId="0" borderId="28" xfId="66" applyNumberFormat="1" applyFont="1" applyBorder="1" applyAlignment="1" applyProtection="1">
      <alignment horizontal="distributed"/>
      <protection/>
    </xf>
    <xf numFmtId="205" fontId="6" fillId="0" borderId="36" xfId="66" applyNumberFormat="1" applyFont="1" applyBorder="1" applyAlignment="1" applyProtection="1">
      <alignment horizontal="distributed"/>
      <protection/>
    </xf>
    <xf numFmtId="205" fontId="6" fillId="0" borderId="0" xfId="66" applyNumberFormat="1" applyFont="1" applyBorder="1" applyAlignment="1" applyProtection="1">
      <alignment horizontal="distributed"/>
      <protection/>
    </xf>
    <xf numFmtId="205" fontId="6" fillId="0" borderId="14" xfId="66" applyNumberFormat="1" applyFont="1" applyBorder="1" applyProtection="1">
      <alignment/>
      <protection/>
    </xf>
    <xf numFmtId="205" fontId="6" fillId="0" borderId="35" xfId="66" applyNumberFormat="1" applyFont="1" applyBorder="1" applyAlignment="1" applyProtection="1">
      <alignment horizontal="distributed"/>
      <protection/>
    </xf>
    <xf numFmtId="205" fontId="6" fillId="0" borderId="35" xfId="66" applyNumberFormat="1" applyFont="1" applyBorder="1" applyAlignment="1" applyProtection="1">
      <alignment horizontal="center"/>
      <protection/>
    </xf>
    <xf numFmtId="205" fontId="6" fillId="0" borderId="35" xfId="66" applyNumberFormat="1" applyFont="1" applyBorder="1" applyAlignment="1" applyProtection="1">
      <alignment horizontal="center"/>
      <protection/>
    </xf>
    <xf numFmtId="205" fontId="6" fillId="0" borderId="39" xfId="66" applyNumberFormat="1" applyFont="1" applyBorder="1" applyAlignment="1" applyProtection="1">
      <alignment horizontal="center"/>
      <protection/>
    </xf>
    <xf numFmtId="205" fontId="6" fillId="0" borderId="14" xfId="66" applyNumberFormat="1" applyFont="1" applyBorder="1" applyAlignment="1" applyProtection="1">
      <alignment horizontal="distributed"/>
      <protection/>
    </xf>
    <xf numFmtId="188" fontId="6" fillId="0" borderId="0" xfId="66" applyNumberFormat="1" applyFont="1" applyProtection="1">
      <alignment/>
      <protection/>
    </xf>
    <xf numFmtId="0" fontId="24" fillId="0" borderId="13" xfId="66" applyFont="1" applyBorder="1" applyAlignment="1" applyProtection="1">
      <alignment horizontal="center"/>
      <protection/>
    </xf>
    <xf numFmtId="177" fontId="14" fillId="0" borderId="0" xfId="66" applyNumberFormat="1" applyFont="1" applyProtection="1">
      <alignment/>
      <protection/>
    </xf>
    <xf numFmtId="205" fontId="6" fillId="0" borderId="0" xfId="66" applyNumberFormat="1" applyFont="1" applyBorder="1" applyProtection="1">
      <alignment/>
      <protection/>
    </xf>
    <xf numFmtId="177" fontId="6" fillId="0" borderId="0" xfId="66" applyNumberFormat="1" applyFont="1" applyProtection="1">
      <alignment/>
      <protection/>
    </xf>
    <xf numFmtId="188" fontId="6" fillId="0" borderId="13" xfId="66" applyNumberFormat="1" applyFont="1" applyBorder="1" applyProtection="1">
      <alignment/>
      <protection/>
    </xf>
    <xf numFmtId="0" fontId="6" fillId="0" borderId="0" xfId="66" applyFont="1" applyProtection="1">
      <alignment/>
      <protection/>
    </xf>
    <xf numFmtId="0" fontId="6" fillId="0" borderId="0" xfId="66" applyFont="1" applyBorder="1" applyProtection="1">
      <alignment/>
      <protection/>
    </xf>
    <xf numFmtId="188" fontId="6" fillId="0" borderId="0" xfId="66" applyNumberFormat="1" applyFont="1" applyProtection="1">
      <alignment/>
      <protection/>
    </xf>
    <xf numFmtId="0" fontId="6" fillId="0" borderId="0" xfId="66" applyFont="1" applyProtection="1">
      <alignment/>
      <protection/>
    </xf>
    <xf numFmtId="0" fontId="6" fillId="0" borderId="0" xfId="66" applyFont="1" applyFill="1" applyBorder="1" applyProtection="1">
      <alignment/>
      <protection/>
    </xf>
    <xf numFmtId="0" fontId="19" fillId="0" borderId="0" xfId="66" applyFont="1" applyBorder="1">
      <alignment/>
      <protection/>
    </xf>
    <xf numFmtId="0" fontId="25" fillId="0" borderId="0" xfId="67" applyFont="1" applyAlignment="1" applyProtection="1">
      <alignment horizontal="distributed"/>
      <protection/>
    </xf>
    <xf numFmtId="0" fontId="19" fillId="0" borderId="0" xfId="67" applyFont="1">
      <alignment/>
      <protection/>
    </xf>
    <xf numFmtId="188" fontId="6" fillId="0" borderId="44" xfId="67" applyNumberFormat="1" applyFont="1" applyBorder="1" applyProtection="1">
      <alignment/>
      <protection/>
    </xf>
    <xf numFmtId="0" fontId="6" fillId="0" borderId="44" xfId="67" applyFont="1" applyBorder="1" applyProtection="1">
      <alignment/>
      <protection/>
    </xf>
    <xf numFmtId="0" fontId="6" fillId="0" borderId="44" xfId="67" applyFont="1" applyBorder="1" applyAlignment="1" applyProtection="1">
      <alignment horizontal="right"/>
      <protection/>
    </xf>
    <xf numFmtId="188" fontId="6" fillId="0" borderId="32" xfId="67" applyNumberFormat="1" applyFont="1" applyBorder="1" applyProtection="1">
      <alignment/>
      <protection/>
    </xf>
    <xf numFmtId="0" fontId="6" fillId="0" borderId="0" xfId="67" applyFont="1" applyBorder="1" applyProtection="1">
      <alignment/>
      <protection/>
    </xf>
    <xf numFmtId="188" fontId="6" fillId="0" borderId="13" xfId="67" applyNumberFormat="1" applyFont="1" applyBorder="1" applyProtection="1">
      <alignment/>
      <protection/>
    </xf>
    <xf numFmtId="0" fontId="6" fillId="0" borderId="35" xfId="67" applyFont="1" applyBorder="1" applyAlignment="1" applyProtection="1">
      <alignment/>
      <protection/>
    </xf>
    <xf numFmtId="0" fontId="6" fillId="0" borderId="15" xfId="67" applyFont="1" applyBorder="1" applyAlignment="1" applyProtection="1">
      <alignment/>
      <protection/>
    </xf>
    <xf numFmtId="205" fontId="6" fillId="0" borderId="13" xfId="67" applyNumberFormat="1" applyFont="1" applyBorder="1" applyProtection="1">
      <alignment/>
      <protection/>
    </xf>
    <xf numFmtId="205" fontId="6" fillId="0" borderId="28" xfId="67" applyNumberFormat="1" applyFont="1" applyBorder="1" applyAlignment="1" applyProtection="1">
      <alignment horizontal="distributed"/>
      <protection/>
    </xf>
    <xf numFmtId="205" fontId="6" fillId="0" borderId="26" xfId="67" applyNumberFormat="1" applyFont="1" applyBorder="1" applyAlignment="1" applyProtection="1">
      <alignment horizontal="distributed"/>
      <protection/>
    </xf>
    <xf numFmtId="205" fontId="6" fillId="0" borderId="0" xfId="67" applyNumberFormat="1" applyFont="1" applyBorder="1" applyAlignment="1" applyProtection="1">
      <alignment horizontal="distributed"/>
      <protection/>
    </xf>
    <xf numFmtId="205" fontId="6" fillId="0" borderId="15" xfId="67" applyNumberFormat="1" applyFont="1" applyBorder="1" applyProtection="1">
      <alignment/>
      <protection/>
    </xf>
    <xf numFmtId="205" fontId="6" fillId="0" borderId="35" xfId="67" applyNumberFormat="1" applyFont="1" applyBorder="1" applyAlignment="1" applyProtection="1">
      <alignment horizontal="distributed"/>
      <protection/>
    </xf>
    <xf numFmtId="205" fontId="6" fillId="0" borderId="35" xfId="67" applyNumberFormat="1" applyFont="1" applyBorder="1" applyAlignment="1" applyProtection="1">
      <alignment horizontal="center"/>
      <protection/>
    </xf>
    <xf numFmtId="205" fontId="6" fillId="0" borderId="35" xfId="67" applyNumberFormat="1" applyFont="1" applyBorder="1" applyAlignment="1" applyProtection="1">
      <alignment horizontal="center"/>
      <protection/>
    </xf>
    <xf numFmtId="0" fontId="6" fillId="0" borderId="0" xfId="67" applyFont="1" applyProtection="1">
      <alignment/>
      <protection/>
    </xf>
    <xf numFmtId="0" fontId="6" fillId="0" borderId="0" xfId="67" applyFont="1" applyBorder="1" applyProtection="1">
      <alignment/>
      <protection/>
    </xf>
    <xf numFmtId="205" fontId="6" fillId="0" borderId="0" xfId="67" applyNumberFormat="1" applyFont="1" applyBorder="1" applyProtection="1">
      <alignment/>
      <protection/>
    </xf>
    <xf numFmtId="0" fontId="24" fillId="0" borderId="13" xfId="67" applyFont="1" applyBorder="1" applyAlignment="1" applyProtection="1">
      <alignment horizontal="center"/>
      <protection/>
    </xf>
    <xf numFmtId="177" fontId="14" fillId="0" borderId="0" xfId="67" applyNumberFormat="1" applyFont="1" applyProtection="1">
      <alignment/>
      <protection/>
    </xf>
    <xf numFmtId="177" fontId="14" fillId="0" borderId="0" xfId="67" applyNumberFormat="1" applyFont="1" applyBorder="1" applyProtection="1">
      <alignment/>
      <protection/>
    </xf>
    <xf numFmtId="177" fontId="6" fillId="0" borderId="0" xfId="67" applyNumberFormat="1" applyFont="1" applyProtection="1">
      <alignment/>
      <protection/>
    </xf>
    <xf numFmtId="188" fontId="6" fillId="0" borderId="13" xfId="67" applyNumberFormat="1" applyFont="1" applyBorder="1" applyProtection="1">
      <alignment/>
      <protection/>
    </xf>
    <xf numFmtId="177" fontId="6" fillId="0" borderId="0" xfId="67" applyNumberFormat="1" applyFont="1" applyBorder="1" applyProtection="1">
      <alignment/>
      <protection/>
    </xf>
    <xf numFmtId="188" fontId="19" fillId="0" borderId="0" xfId="67" applyNumberFormat="1" applyFont="1">
      <alignment/>
      <protection/>
    </xf>
    <xf numFmtId="0" fontId="6" fillId="0" borderId="0" xfId="67" applyFont="1" applyProtection="1">
      <alignment/>
      <protection/>
    </xf>
    <xf numFmtId="188" fontId="6" fillId="0" borderId="0" xfId="67" applyNumberFormat="1" applyFont="1" applyProtection="1">
      <alignment/>
      <protection/>
    </xf>
    <xf numFmtId="0" fontId="19" fillId="0" borderId="0" xfId="67" applyFont="1" applyBorder="1">
      <alignment/>
      <protection/>
    </xf>
    <xf numFmtId="188" fontId="25" fillId="0" borderId="0" xfId="68" applyNumberFormat="1" applyFont="1" applyAlignment="1" applyProtection="1">
      <alignment horizontal="centerContinuous"/>
      <protection/>
    </xf>
    <xf numFmtId="0" fontId="19" fillId="0" borderId="0" xfId="68" applyFont="1">
      <alignment/>
      <protection/>
    </xf>
    <xf numFmtId="188" fontId="6" fillId="0" borderId="44" xfId="68" applyNumberFormat="1" applyFont="1" applyBorder="1" applyProtection="1">
      <alignment/>
      <protection/>
    </xf>
    <xf numFmtId="0" fontId="6" fillId="0" borderId="44" xfId="68" applyFont="1" applyBorder="1" applyProtection="1">
      <alignment/>
      <protection/>
    </xf>
    <xf numFmtId="0" fontId="19" fillId="0" borderId="49" xfId="68" applyFont="1" applyBorder="1">
      <alignment/>
      <protection/>
    </xf>
    <xf numFmtId="188" fontId="6" fillId="0" borderId="0" xfId="68" applyNumberFormat="1" applyFont="1" applyProtection="1">
      <alignment/>
      <protection/>
    </xf>
    <xf numFmtId="0" fontId="6" fillId="0" borderId="54" xfId="68" applyFont="1" applyBorder="1" applyAlignment="1" applyProtection="1">
      <alignment/>
      <protection/>
    </xf>
    <xf numFmtId="0" fontId="6" fillId="0" borderId="34" xfId="68" applyFont="1" applyBorder="1" applyAlignment="1" applyProtection="1">
      <alignment/>
      <protection/>
    </xf>
    <xf numFmtId="0" fontId="6" fillId="0" borderId="35" xfId="68" applyFont="1" applyBorder="1" applyAlignment="1" applyProtection="1">
      <alignment/>
      <protection/>
    </xf>
    <xf numFmtId="0" fontId="6" fillId="0" borderId="14" xfId="68" applyFont="1" applyBorder="1" applyAlignment="1" applyProtection="1">
      <alignment/>
      <protection/>
    </xf>
    <xf numFmtId="0" fontId="6" fillId="0" borderId="15" xfId="68" applyFont="1" applyBorder="1" applyAlignment="1" applyProtection="1">
      <alignment/>
      <protection/>
    </xf>
    <xf numFmtId="205" fontId="6" fillId="0" borderId="0" xfId="68" applyNumberFormat="1" applyFont="1" applyProtection="1">
      <alignment/>
      <protection/>
    </xf>
    <xf numFmtId="205" fontId="6" fillId="0" borderId="28" xfId="68" applyNumberFormat="1" applyFont="1" applyBorder="1" applyAlignment="1" applyProtection="1">
      <alignment horizontal="distributed"/>
      <protection/>
    </xf>
    <xf numFmtId="205" fontId="6" fillId="0" borderId="26" xfId="68" applyNumberFormat="1" applyFont="1" applyBorder="1" applyAlignment="1" applyProtection="1">
      <alignment horizontal="distributed"/>
      <protection/>
    </xf>
    <xf numFmtId="205" fontId="6" fillId="0" borderId="14" xfId="68" applyNumberFormat="1" applyFont="1" applyBorder="1" applyProtection="1">
      <alignment/>
      <protection/>
    </xf>
    <xf numFmtId="205" fontId="6" fillId="0" borderId="35" xfId="68" applyNumberFormat="1" applyFont="1" applyBorder="1" applyAlignment="1" applyProtection="1">
      <alignment horizontal="distributed"/>
      <protection/>
    </xf>
    <xf numFmtId="205" fontId="6" fillId="0" borderId="35" xfId="68" applyNumberFormat="1" applyFont="1" applyBorder="1" applyAlignment="1" applyProtection="1">
      <alignment horizontal="center"/>
      <protection/>
    </xf>
    <xf numFmtId="205" fontId="6" fillId="0" borderId="35" xfId="68" applyNumberFormat="1" applyFont="1" applyBorder="1" applyAlignment="1" applyProtection="1">
      <alignment horizontal="center"/>
      <protection/>
    </xf>
    <xf numFmtId="0" fontId="6" fillId="0" borderId="0" xfId="68" applyFont="1" applyProtection="1">
      <alignment/>
      <protection/>
    </xf>
    <xf numFmtId="0" fontId="24" fillId="0" borderId="13" xfId="68" applyFont="1" applyBorder="1" applyAlignment="1" applyProtection="1">
      <alignment horizontal="center"/>
      <protection/>
    </xf>
    <xf numFmtId="177" fontId="14" fillId="0" borderId="0" xfId="68" applyNumberFormat="1" applyFont="1" applyProtection="1">
      <alignment/>
      <protection/>
    </xf>
    <xf numFmtId="177" fontId="14" fillId="0" borderId="0" xfId="68" applyNumberFormat="1" applyFont="1" applyBorder="1" applyProtection="1">
      <alignment/>
      <protection/>
    </xf>
    <xf numFmtId="205" fontId="14" fillId="0" borderId="0" xfId="68" applyNumberFormat="1" applyFont="1" applyProtection="1">
      <alignment/>
      <protection/>
    </xf>
    <xf numFmtId="205" fontId="14" fillId="0" borderId="0" xfId="68" applyNumberFormat="1" applyFont="1" applyBorder="1" applyProtection="1">
      <alignment/>
      <protection/>
    </xf>
    <xf numFmtId="188" fontId="6" fillId="0" borderId="13" xfId="68" applyNumberFormat="1" applyFont="1" applyBorder="1" applyProtection="1">
      <alignment/>
      <protection/>
    </xf>
    <xf numFmtId="188" fontId="19" fillId="0" borderId="0" xfId="68" applyNumberFormat="1" applyFont="1">
      <alignment/>
      <protection/>
    </xf>
    <xf numFmtId="177" fontId="6" fillId="0" borderId="0" xfId="68" applyNumberFormat="1" applyFont="1" applyBorder="1" applyProtection="1">
      <alignment/>
      <protection/>
    </xf>
    <xf numFmtId="177" fontId="6" fillId="0" borderId="0" xfId="68" applyNumberFormat="1" applyFont="1" applyProtection="1">
      <alignment/>
      <protection/>
    </xf>
    <xf numFmtId="0" fontId="6" fillId="0" borderId="0" xfId="68" applyFont="1" applyBorder="1" applyProtection="1">
      <alignment/>
      <protection/>
    </xf>
    <xf numFmtId="0" fontId="6" fillId="0" borderId="0" xfId="68" applyFont="1" applyBorder="1" applyProtection="1">
      <alignment/>
      <protection/>
    </xf>
    <xf numFmtId="0" fontId="6" fillId="0" borderId="0" xfId="68" applyFont="1" applyProtection="1">
      <alignment/>
      <protection/>
    </xf>
    <xf numFmtId="0" fontId="6" fillId="0" borderId="0" xfId="68" applyFont="1" applyFill="1" applyBorder="1" applyProtection="1">
      <alignment/>
      <protection/>
    </xf>
    <xf numFmtId="0" fontId="19" fillId="0" borderId="0" xfId="68" applyFont="1" applyBorder="1">
      <alignment/>
      <protection/>
    </xf>
    <xf numFmtId="0" fontId="22" fillId="0" borderId="0" xfId="69" applyFont="1" applyAlignment="1" applyProtection="1">
      <alignment/>
      <protection/>
    </xf>
    <xf numFmtId="0" fontId="19" fillId="0" borderId="0" xfId="69" applyFont="1">
      <alignment/>
      <protection/>
    </xf>
    <xf numFmtId="188" fontId="25" fillId="0" borderId="0" xfId="69" applyNumberFormat="1" applyFont="1" applyAlignment="1" applyProtection="1">
      <alignment horizontal="centerContinuous"/>
      <protection/>
    </xf>
    <xf numFmtId="188" fontId="6" fillId="0" borderId="44" xfId="69" applyNumberFormat="1" applyFont="1" applyBorder="1" applyProtection="1">
      <alignment/>
      <protection/>
    </xf>
    <xf numFmtId="0" fontId="6" fillId="0" borderId="44" xfId="69" applyFont="1" applyBorder="1" applyProtection="1">
      <alignment/>
      <protection/>
    </xf>
    <xf numFmtId="188" fontId="6" fillId="0" borderId="0" xfId="69" applyNumberFormat="1" applyFont="1" applyProtection="1">
      <alignment/>
      <protection/>
    </xf>
    <xf numFmtId="205" fontId="6" fillId="0" borderId="0" xfId="69" applyNumberFormat="1" applyFont="1" applyProtection="1">
      <alignment/>
      <protection/>
    </xf>
    <xf numFmtId="205" fontId="6" fillId="0" borderId="14" xfId="69" applyNumberFormat="1" applyFont="1" applyBorder="1" applyProtection="1">
      <alignment/>
      <protection/>
    </xf>
    <xf numFmtId="0" fontId="6" fillId="0" borderId="0" xfId="69" applyFont="1" applyBorder="1" applyProtection="1">
      <alignment/>
      <protection/>
    </xf>
    <xf numFmtId="0" fontId="6" fillId="0" borderId="0" xfId="69" applyFont="1" applyProtection="1">
      <alignment/>
      <protection/>
    </xf>
    <xf numFmtId="37" fontId="14" fillId="0" borderId="0" xfId="69" applyNumberFormat="1" applyFont="1" applyBorder="1" applyAlignment="1" applyProtection="1">
      <alignment horizontal="right"/>
      <protection/>
    </xf>
    <xf numFmtId="37" fontId="6" fillId="0" borderId="0" xfId="69" applyNumberFormat="1" applyFont="1" applyBorder="1" applyAlignment="1" applyProtection="1">
      <alignment horizontal="right"/>
      <protection/>
    </xf>
    <xf numFmtId="188" fontId="6" fillId="0" borderId="13" xfId="69" applyNumberFormat="1" applyFont="1" applyBorder="1" applyProtection="1">
      <alignment/>
      <protection/>
    </xf>
    <xf numFmtId="37" fontId="14" fillId="0" borderId="0" xfId="69" applyNumberFormat="1" applyFont="1" applyAlignment="1" applyProtection="1">
      <alignment horizontal="right"/>
      <protection/>
    </xf>
    <xf numFmtId="0" fontId="6" fillId="0" borderId="23" xfId="69" applyFont="1" applyBorder="1" applyProtection="1">
      <alignment/>
      <protection/>
    </xf>
    <xf numFmtId="0" fontId="6" fillId="0" borderId="0" xfId="69" applyFont="1" applyFill="1" applyBorder="1" applyProtection="1">
      <alignment/>
      <protection/>
    </xf>
    <xf numFmtId="0" fontId="19" fillId="0" borderId="0" xfId="69" applyFont="1" applyBorder="1">
      <alignment/>
      <protection/>
    </xf>
    <xf numFmtId="0" fontId="6" fillId="0" borderId="0" xfId="70" applyFont="1" applyAlignment="1" applyProtection="1">
      <alignment horizontal="centerContinuous"/>
      <protection/>
    </xf>
    <xf numFmtId="0" fontId="19" fillId="0" borderId="0" xfId="70" applyFont="1">
      <alignment/>
      <protection/>
    </xf>
    <xf numFmtId="188" fontId="6" fillId="0" borderId="44" xfId="70" applyNumberFormat="1" applyFont="1" applyBorder="1" applyProtection="1">
      <alignment/>
      <protection/>
    </xf>
    <xf numFmtId="0" fontId="6" fillId="0" borderId="44" xfId="70" applyFont="1" applyBorder="1" applyProtection="1">
      <alignment/>
      <protection/>
    </xf>
    <xf numFmtId="0" fontId="6" fillId="0" borderId="44" xfId="70" applyFont="1" applyBorder="1" applyAlignment="1" applyProtection="1">
      <alignment horizontal="right"/>
      <protection/>
    </xf>
    <xf numFmtId="188" fontId="6" fillId="0" borderId="0" xfId="70" applyNumberFormat="1" applyFont="1" applyProtection="1">
      <alignment/>
      <protection/>
    </xf>
    <xf numFmtId="205" fontId="6" fillId="0" borderId="0" xfId="70" applyNumberFormat="1" applyFont="1" applyProtection="1">
      <alignment/>
      <protection/>
    </xf>
    <xf numFmtId="205" fontId="6" fillId="0" borderId="14" xfId="70" applyNumberFormat="1" applyFont="1" applyBorder="1" applyProtection="1">
      <alignment/>
      <protection/>
    </xf>
    <xf numFmtId="0" fontId="6" fillId="0" borderId="0" xfId="70" applyFont="1" applyProtection="1">
      <alignment/>
      <protection/>
    </xf>
    <xf numFmtId="0" fontId="6" fillId="0" borderId="0" xfId="70" applyFont="1" applyBorder="1" applyProtection="1">
      <alignment/>
      <protection/>
    </xf>
    <xf numFmtId="37" fontId="14" fillId="0" borderId="0" xfId="70" applyNumberFormat="1" applyFont="1" applyBorder="1" applyAlignment="1" applyProtection="1">
      <alignment horizontal="right"/>
      <protection/>
    </xf>
    <xf numFmtId="37" fontId="6" fillId="0" borderId="0" xfId="70" applyNumberFormat="1" applyFont="1" applyBorder="1" applyAlignment="1" applyProtection="1">
      <alignment horizontal="right"/>
      <protection/>
    </xf>
    <xf numFmtId="188" fontId="6" fillId="0" borderId="13" xfId="70" applyNumberFormat="1" applyFont="1" applyBorder="1" applyProtection="1">
      <alignment/>
      <protection/>
    </xf>
    <xf numFmtId="0" fontId="19" fillId="0" borderId="0" xfId="70" applyFont="1" applyBorder="1">
      <alignment/>
      <protection/>
    </xf>
    <xf numFmtId="37" fontId="14" fillId="0" borderId="0" xfId="70" applyNumberFormat="1" applyFont="1" applyAlignment="1" applyProtection="1">
      <alignment horizontal="right"/>
      <protection/>
    </xf>
    <xf numFmtId="0" fontId="6" fillId="0" borderId="0" xfId="70" applyFont="1" applyBorder="1" applyProtection="1">
      <alignment/>
      <protection/>
    </xf>
    <xf numFmtId="0" fontId="6" fillId="0" borderId="0" xfId="70" applyFont="1" applyProtection="1">
      <alignment/>
      <protection/>
    </xf>
    <xf numFmtId="0" fontId="6" fillId="0" borderId="0" xfId="70" applyFont="1" applyFill="1" applyBorder="1" applyProtection="1">
      <alignment/>
      <protection/>
    </xf>
    <xf numFmtId="0" fontId="19" fillId="0" borderId="0" xfId="71" applyFont="1">
      <alignment/>
      <protection/>
    </xf>
    <xf numFmtId="188" fontId="6" fillId="0" borderId="44" xfId="71" applyNumberFormat="1" applyFont="1" applyBorder="1" applyProtection="1">
      <alignment/>
      <protection/>
    </xf>
    <xf numFmtId="188" fontId="6" fillId="0" borderId="0" xfId="71" applyNumberFormat="1" applyFont="1" applyProtection="1">
      <alignment/>
      <protection/>
    </xf>
    <xf numFmtId="205" fontId="6" fillId="0" borderId="0" xfId="71" applyNumberFormat="1" applyFont="1" applyProtection="1">
      <alignment/>
      <protection/>
    </xf>
    <xf numFmtId="205" fontId="6" fillId="0" borderId="14" xfId="71" applyNumberFormat="1" applyFont="1" applyBorder="1" applyProtection="1">
      <alignment/>
      <protection/>
    </xf>
    <xf numFmtId="188" fontId="6" fillId="0" borderId="0" xfId="71" applyNumberFormat="1" applyFont="1" applyProtection="1">
      <alignment/>
      <protection/>
    </xf>
    <xf numFmtId="37" fontId="19" fillId="0" borderId="0" xfId="71" applyNumberFormat="1" applyFont="1">
      <alignment/>
      <protection/>
    </xf>
    <xf numFmtId="0" fontId="6" fillId="0" borderId="0" xfId="71" applyFont="1" applyBorder="1" applyProtection="1">
      <alignment/>
      <protection/>
    </xf>
    <xf numFmtId="0" fontId="6" fillId="0" borderId="23" xfId="71" applyFont="1" applyBorder="1" applyProtection="1">
      <alignment/>
      <protection/>
    </xf>
    <xf numFmtId="0" fontId="6" fillId="0" borderId="0" xfId="71" applyFont="1" applyFill="1" applyBorder="1" applyProtection="1">
      <alignment/>
      <protection/>
    </xf>
    <xf numFmtId="0" fontId="19" fillId="0" borderId="0" xfId="71" applyFont="1" applyBorder="1">
      <alignment/>
      <protection/>
    </xf>
    <xf numFmtId="0" fontId="19" fillId="0" borderId="0" xfId="72" applyFont="1">
      <alignment/>
      <protection/>
    </xf>
    <xf numFmtId="188" fontId="6" fillId="0" borderId="44" xfId="72" applyNumberFormat="1" applyFont="1" applyBorder="1" applyProtection="1">
      <alignment/>
      <protection/>
    </xf>
    <xf numFmtId="188" fontId="6" fillId="0" borderId="0" xfId="72" applyNumberFormat="1" applyFont="1" applyProtection="1">
      <alignment/>
      <protection/>
    </xf>
    <xf numFmtId="205" fontId="6" fillId="0" borderId="0" xfId="72" applyNumberFormat="1" applyFont="1" applyProtection="1">
      <alignment/>
      <protection/>
    </xf>
    <xf numFmtId="205" fontId="6" fillId="0" borderId="14" xfId="72" applyNumberFormat="1" applyFont="1" applyBorder="1" applyProtection="1">
      <alignment/>
      <protection/>
    </xf>
    <xf numFmtId="188" fontId="6" fillId="0" borderId="29" xfId="72" applyNumberFormat="1" applyFont="1" applyBorder="1" applyProtection="1">
      <alignment/>
      <protection/>
    </xf>
    <xf numFmtId="0" fontId="19" fillId="0" borderId="0" xfId="72" applyFont="1" applyBorder="1">
      <alignment/>
      <protection/>
    </xf>
    <xf numFmtId="0" fontId="6" fillId="0" borderId="0" xfId="72" applyFont="1" applyBorder="1" applyProtection="1">
      <alignment/>
      <protection/>
    </xf>
    <xf numFmtId="0" fontId="6" fillId="0" borderId="0" xfId="72" applyFont="1" applyFill="1" applyBorder="1" applyProtection="1">
      <alignment/>
      <protection/>
    </xf>
    <xf numFmtId="37" fontId="6" fillId="0" borderId="19" xfId="61" applyNumberFormat="1" applyFont="1" applyBorder="1" applyProtection="1">
      <alignment/>
      <protection/>
    </xf>
    <xf numFmtId="0" fontId="6" fillId="0" borderId="0" xfId="66" applyFont="1" applyBorder="1" applyProtection="1">
      <alignment/>
      <protection/>
    </xf>
    <xf numFmtId="37" fontId="14" fillId="0" borderId="19" xfId="71" applyNumberFormat="1" applyFont="1" applyBorder="1" applyProtection="1">
      <alignment/>
      <protection/>
    </xf>
    <xf numFmtId="0" fontId="19" fillId="0" borderId="19" xfId="71" applyFont="1" applyBorder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19" xfId="0" applyNumberFormat="1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01" fontId="0" fillId="0" borderId="19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201" fontId="0" fillId="0" borderId="20" xfId="0" applyNumberFormat="1" applyFont="1" applyFill="1" applyBorder="1" applyAlignment="1">
      <alignment/>
    </xf>
    <xf numFmtId="202" fontId="0" fillId="0" borderId="16" xfId="0" applyNumberFormat="1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201" fontId="11" fillId="0" borderId="19" xfId="0" applyNumberFormat="1" applyFont="1" applyFill="1" applyBorder="1" applyAlignment="1">
      <alignment/>
    </xf>
    <xf numFmtId="202" fontId="11" fillId="0" borderId="31" xfId="0" applyNumberFormat="1" applyFont="1" applyFill="1" applyBorder="1" applyAlignment="1">
      <alignment/>
    </xf>
    <xf numFmtId="201" fontId="11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1" fillId="0" borderId="31" xfId="0" applyNumberFormat="1" applyFont="1" applyFill="1" applyBorder="1" applyAlignment="1">
      <alignment horizontal="right"/>
    </xf>
    <xf numFmtId="202" fontId="11" fillId="0" borderId="0" xfId="0" applyNumberFormat="1" applyFont="1" applyFill="1" applyBorder="1" applyAlignment="1">
      <alignment horizontal="right"/>
    </xf>
    <xf numFmtId="201" fontId="0" fillId="0" borderId="0" xfId="0" applyNumberFormat="1" applyFont="1" applyFill="1" applyBorder="1" applyAlignment="1">
      <alignment horizontal="right"/>
    </xf>
    <xf numFmtId="201" fontId="11" fillId="0" borderId="55" xfId="0" applyNumberFormat="1" applyFont="1" applyFill="1" applyBorder="1" applyAlignment="1">
      <alignment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37" fontId="11" fillId="0" borderId="0" xfId="0" applyNumberFormat="1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>
      <alignment horizontal="right" vertical="center"/>
    </xf>
    <xf numFmtId="37" fontId="11" fillId="0" borderId="48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>
      <alignment vertical="center"/>
    </xf>
    <xf numFmtId="37" fontId="11" fillId="0" borderId="3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16" xfId="0" applyNumberFormat="1" applyFont="1" applyFill="1" applyBorder="1" applyAlignment="1" applyProtection="1">
      <alignment vertical="center"/>
      <protection/>
    </xf>
    <xf numFmtId="38" fontId="11" fillId="0" borderId="23" xfId="49" applyFont="1" applyFill="1" applyBorder="1" applyAlignment="1" applyProtection="1">
      <alignment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>
      <alignment vertical="center"/>
    </xf>
    <xf numFmtId="202" fontId="0" fillId="0" borderId="0" xfId="49" applyNumberFormat="1" applyFont="1" applyFill="1" applyBorder="1" applyAlignment="1">
      <alignment horizontal="right" vertical="center"/>
    </xf>
    <xf numFmtId="183" fontId="0" fillId="0" borderId="28" xfId="0" applyNumberFormat="1" applyFont="1" applyFill="1" applyBorder="1" applyAlignment="1" applyProtection="1">
      <alignment vertical="center"/>
      <protection/>
    </xf>
    <xf numFmtId="183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83" fontId="0" fillId="0" borderId="48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02" fontId="0" fillId="0" borderId="35" xfId="0" applyNumberFormat="1" applyFont="1" applyFill="1" applyBorder="1" applyAlignment="1" applyProtection="1">
      <alignment vertical="center"/>
      <protection/>
    </xf>
    <xf numFmtId="202" fontId="0" fillId="0" borderId="14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204" fontId="0" fillId="0" borderId="23" xfId="0" applyNumberFormat="1" applyFont="1" applyFill="1" applyBorder="1" applyAlignment="1" applyProtection="1">
      <alignment vertical="center"/>
      <protection/>
    </xf>
    <xf numFmtId="204" fontId="0" fillId="0" borderId="0" xfId="0" applyNumberFormat="1" applyFont="1" applyFill="1" applyBorder="1" applyAlignment="1">
      <alignment horizontal="center" vertical="center"/>
    </xf>
    <xf numFmtId="204" fontId="0" fillId="0" borderId="0" xfId="0" applyNumberFormat="1" applyFont="1" applyFill="1" applyBorder="1" applyAlignment="1" applyProtection="1">
      <alignment vertical="center"/>
      <protection/>
    </xf>
    <xf numFmtId="204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203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 applyProtection="1" quotePrefix="1">
      <alignment vertical="center"/>
      <protection/>
    </xf>
    <xf numFmtId="176" fontId="11" fillId="0" borderId="28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61" applyFont="1" applyFill="1" applyAlignment="1" applyProtection="1">
      <alignment horizontal="center"/>
      <protection/>
    </xf>
    <xf numFmtId="37" fontId="11" fillId="0" borderId="28" xfId="61" applyNumberFormat="1" applyFont="1" applyFill="1" applyBorder="1" applyProtection="1">
      <alignment/>
      <protection/>
    </xf>
    <xf numFmtId="37" fontId="11" fillId="0" borderId="0" xfId="61" applyNumberFormat="1" applyFont="1" applyFill="1" applyBorder="1" applyProtection="1">
      <alignment/>
      <protection/>
    </xf>
    <xf numFmtId="0" fontId="13" fillId="0" borderId="0" xfId="61" applyFont="1" applyProtection="1">
      <alignment/>
      <protection/>
    </xf>
    <xf numFmtId="3" fontId="0" fillId="0" borderId="19" xfId="61" applyNumberFormat="1" applyFont="1" applyFill="1" applyBorder="1" applyAlignment="1">
      <alignment horizontal="right"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37" fontId="0" fillId="0" borderId="0" xfId="61" applyNumberFormat="1" applyFont="1" applyFill="1" applyBorder="1" applyProtection="1">
      <alignment/>
      <protection/>
    </xf>
    <xf numFmtId="37" fontId="11" fillId="0" borderId="19" xfId="61" applyNumberFormat="1" applyFont="1" applyFill="1" applyBorder="1" applyProtection="1">
      <alignment/>
      <protection/>
    </xf>
    <xf numFmtId="3" fontId="0" fillId="0" borderId="20" xfId="61" applyNumberFormat="1" applyFont="1" applyFill="1" applyBorder="1" applyAlignment="1">
      <alignment horizontal="right" vertical="center"/>
      <protection/>
    </xf>
    <xf numFmtId="37" fontId="0" fillId="0" borderId="16" xfId="61" applyNumberFormat="1" applyFont="1" applyFill="1" applyBorder="1" applyProtection="1">
      <alignment/>
      <protection/>
    </xf>
    <xf numFmtId="3" fontId="0" fillId="0" borderId="16" xfId="61" applyNumberFormat="1" applyFont="1" applyFill="1" applyBorder="1" applyAlignment="1">
      <alignment horizontal="right" vertical="center"/>
      <protection/>
    </xf>
    <xf numFmtId="3" fontId="0" fillId="0" borderId="14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Protection="1">
      <alignment/>
      <protection/>
    </xf>
    <xf numFmtId="0" fontId="19" fillId="0" borderId="0" xfId="61" applyFont="1" applyFill="1">
      <alignment/>
      <protection/>
    </xf>
    <xf numFmtId="0" fontId="22" fillId="0" borderId="0" xfId="61" applyFont="1" applyFill="1" applyAlignment="1" applyProtection="1">
      <alignment/>
      <protection/>
    </xf>
    <xf numFmtId="0" fontId="19" fillId="0" borderId="49" xfId="61" applyFont="1" applyFill="1" applyBorder="1">
      <alignment/>
      <protection/>
    </xf>
    <xf numFmtId="0" fontId="6" fillId="0" borderId="14" xfId="61" applyFont="1" applyFill="1" applyBorder="1" applyAlignment="1" applyProtection="1">
      <alignment/>
      <protection/>
    </xf>
    <xf numFmtId="0" fontId="0" fillId="0" borderId="51" xfId="61" applyFont="1" applyFill="1" applyBorder="1" applyAlignment="1" applyProtection="1">
      <alignment horizontal="center"/>
      <protection/>
    </xf>
    <xf numFmtId="0" fontId="6" fillId="0" borderId="0" xfId="61" applyFont="1" applyFill="1" applyBorder="1" applyProtection="1">
      <alignment/>
      <protection/>
    </xf>
    <xf numFmtId="37" fontId="6" fillId="0" borderId="0" xfId="61" applyNumberFormat="1" applyFont="1" applyFill="1" applyBorder="1" applyProtection="1">
      <alignment/>
      <protection/>
    </xf>
    <xf numFmtId="0" fontId="11" fillId="0" borderId="24" xfId="62" applyFont="1" applyFill="1" applyBorder="1" applyProtection="1">
      <alignment/>
      <protection/>
    </xf>
    <xf numFmtId="0" fontId="11" fillId="0" borderId="0" xfId="62" applyFont="1" applyFill="1" applyProtection="1">
      <alignment/>
      <protection/>
    </xf>
    <xf numFmtId="0" fontId="11" fillId="0" borderId="23" xfId="62" applyFont="1" applyFill="1" applyBorder="1" applyProtection="1">
      <alignment/>
      <protection/>
    </xf>
    <xf numFmtId="0" fontId="11" fillId="0" borderId="0" xfId="62" applyFont="1" applyFill="1" applyBorder="1" applyProtection="1">
      <alignment/>
      <protection/>
    </xf>
    <xf numFmtId="0" fontId="11" fillId="0" borderId="13" xfId="62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>
      <alignment horizontal="right" vertical="center"/>
      <protection/>
    </xf>
    <xf numFmtId="37" fontId="0" fillId="0" borderId="0" xfId="62" applyNumberFormat="1" applyFont="1" applyFill="1" applyBorder="1" applyProtection="1">
      <alignment/>
      <protection/>
    </xf>
    <xf numFmtId="3" fontId="0" fillId="0" borderId="0" xfId="62" applyNumberFormat="1" applyFont="1" applyFill="1" applyBorder="1" applyProtection="1">
      <alignment/>
      <protection/>
    </xf>
    <xf numFmtId="37" fontId="11" fillId="0" borderId="0" xfId="62" applyNumberFormat="1" applyFont="1" applyFill="1" applyBorder="1" applyProtection="1">
      <alignment/>
      <protection/>
    </xf>
    <xf numFmtId="3" fontId="0" fillId="0" borderId="14" xfId="62" applyNumberFormat="1" applyFont="1" applyFill="1" applyBorder="1" applyAlignment="1">
      <alignment horizontal="right" vertical="center"/>
      <protection/>
    </xf>
    <xf numFmtId="37" fontId="0" fillId="0" borderId="14" xfId="62" applyNumberFormat="1" applyFont="1" applyFill="1" applyBorder="1" applyProtection="1">
      <alignment/>
      <protection/>
    </xf>
    <xf numFmtId="3" fontId="0" fillId="0" borderId="14" xfId="62" applyNumberFormat="1" applyFont="1" applyFill="1" applyBorder="1" applyProtection="1">
      <alignment/>
      <protection/>
    </xf>
    <xf numFmtId="0" fontId="6" fillId="0" borderId="0" xfId="62" applyFont="1" applyBorder="1" applyProtection="1">
      <alignment/>
      <protection/>
    </xf>
    <xf numFmtId="3" fontId="0" fillId="0" borderId="35" xfId="61" applyNumberFormat="1" applyFont="1" applyFill="1" applyBorder="1" applyAlignment="1">
      <alignment horizontal="right" vertical="center"/>
      <protection/>
    </xf>
    <xf numFmtId="0" fontId="11" fillId="0" borderId="24" xfId="63" applyFont="1" applyFill="1" applyBorder="1" applyProtection="1">
      <alignment/>
      <protection/>
    </xf>
    <xf numFmtId="0" fontId="11" fillId="0" borderId="0" xfId="63" applyFont="1" applyFill="1" applyProtection="1">
      <alignment/>
      <protection/>
    </xf>
    <xf numFmtId="0" fontId="11" fillId="0" borderId="23" xfId="63" applyFont="1" applyFill="1" applyBorder="1" applyProtection="1">
      <alignment/>
      <protection/>
    </xf>
    <xf numFmtId="0" fontId="11" fillId="0" borderId="0" xfId="63" applyFont="1" applyFill="1">
      <alignment/>
      <protection/>
    </xf>
    <xf numFmtId="0" fontId="11" fillId="0" borderId="13" xfId="63" applyFont="1" applyFill="1" applyBorder="1" applyAlignment="1" applyProtection="1">
      <alignment horizont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7" fontId="0" fillId="0" borderId="0" xfId="63" applyNumberFormat="1" applyFont="1" applyFill="1" applyBorder="1" applyProtection="1">
      <alignment/>
      <protection/>
    </xf>
    <xf numFmtId="38" fontId="0" fillId="0" borderId="0" xfId="49" applyFont="1" applyFill="1" applyBorder="1" applyAlignment="1" applyProtection="1">
      <alignment/>
      <protection/>
    </xf>
    <xf numFmtId="37" fontId="11" fillId="0" borderId="0" xfId="63" applyNumberFormat="1" applyFont="1" applyFill="1" applyBorder="1" applyProtection="1">
      <alignment/>
      <protection/>
    </xf>
    <xf numFmtId="0" fontId="11" fillId="0" borderId="0" xfId="63" applyFont="1" applyFill="1" applyBorder="1" applyProtection="1">
      <alignment/>
      <protection/>
    </xf>
    <xf numFmtId="38" fontId="11" fillId="0" borderId="0" xfId="49" applyFont="1" applyFill="1" applyBorder="1" applyAlignment="1" applyProtection="1">
      <alignment/>
      <protection/>
    </xf>
    <xf numFmtId="3" fontId="0" fillId="0" borderId="0" xfId="63" applyNumberFormat="1" applyFont="1" applyFill="1" applyBorder="1" applyProtection="1">
      <alignment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38" fontId="0" fillId="0" borderId="16" xfId="49" applyFont="1" applyFill="1" applyBorder="1" applyAlignment="1" applyProtection="1">
      <alignment/>
      <protection/>
    </xf>
    <xf numFmtId="0" fontId="11" fillId="0" borderId="29" xfId="64" applyFont="1" applyFill="1" applyBorder="1" applyAlignment="1" applyProtection="1">
      <alignment horizontal="center"/>
      <protection/>
    </xf>
    <xf numFmtId="0" fontId="11" fillId="0" borderId="23" xfId="64" applyFont="1" applyFill="1" applyBorder="1" applyProtection="1">
      <alignment/>
      <protection/>
    </xf>
    <xf numFmtId="0" fontId="11" fillId="0" borderId="0" xfId="64" applyFont="1" applyFill="1" applyBorder="1" applyProtection="1">
      <alignment/>
      <protection/>
    </xf>
    <xf numFmtId="0" fontId="11" fillId="0" borderId="0" xfId="64" applyFont="1" applyFill="1" applyProtection="1">
      <alignment/>
      <protection/>
    </xf>
    <xf numFmtId="3" fontId="0" fillId="0" borderId="0" xfId="64" applyNumberFormat="1" applyFont="1" applyFill="1" applyBorder="1" applyAlignment="1">
      <alignment horizontal="right" vertical="center"/>
      <protection/>
    </xf>
    <xf numFmtId="37" fontId="11" fillId="0" borderId="0" xfId="64" applyNumberFormat="1" applyFont="1" applyFill="1" applyBorder="1" applyProtection="1">
      <alignment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205" fontId="11" fillId="0" borderId="0" xfId="65" applyNumberFormat="1" applyFont="1" applyFill="1" applyProtection="1">
      <alignment/>
      <protection/>
    </xf>
    <xf numFmtId="205" fontId="11" fillId="0" borderId="28" xfId="65" applyNumberFormat="1" applyFont="1" applyFill="1" applyBorder="1" applyProtection="1">
      <alignment/>
      <protection/>
    </xf>
    <xf numFmtId="188" fontId="11" fillId="0" borderId="0" xfId="65" applyNumberFormat="1" applyFont="1" applyFill="1" applyProtection="1">
      <alignment/>
      <protection/>
    </xf>
    <xf numFmtId="0" fontId="11" fillId="0" borderId="0" xfId="65" applyFont="1" applyFill="1" applyAlignment="1" applyProtection="1">
      <alignment horizontal="center"/>
      <protection/>
    </xf>
    <xf numFmtId="203" fontId="11" fillId="0" borderId="28" xfId="61" applyNumberFormat="1" applyFont="1" applyFill="1" applyBorder="1" applyProtection="1">
      <alignment/>
      <protection/>
    </xf>
    <xf numFmtId="203" fontId="11" fillId="0" borderId="0" xfId="61" applyNumberFormat="1" applyFont="1" applyFill="1" applyBorder="1" applyProtection="1">
      <alignment/>
      <protection/>
    </xf>
    <xf numFmtId="205" fontId="0" fillId="0" borderId="28" xfId="65" applyNumberFormat="1" applyFont="1" applyFill="1" applyBorder="1" applyProtection="1">
      <alignment/>
      <protection/>
    </xf>
    <xf numFmtId="205" fontId="0" fillId="0" borderId="0" xfId="65" applyNumberFormat="1" applyFont="1" applyFill="1" applyBorder="1" applyProtection="1">
      <alignment/>
      <protection/>
    </xf>
    <xf numFmtId="0" fontId="11" fillId="0" borderId="29" xfId="65" applyFont="1" applyFill="1" applyBorder="1" applyAlignment="1" applyProtection="1">
      <alignment horizontal="center"/>
      <protection/>
    </xf>
    <xf numFmtId="205" fontId="11" fillId="0" borderId="0" xfId="65" applyNumberFormat="1" applyFont="1" applyFill="1" applyBorder="1" applyProtection="1">
      <alignment/>
      <protection/>
    </xf>
    <xf numFmtId="205" fontId="0" fillId="0" borderId="35" xfId="65" applyNumberFormat="1" applyFont="1" applyFill="1" applyBorder="1" applyProtection="1">
      <alignment/>
      <protection/>
    </xf>
    <xf numFmtId="205" fontId="0" fillId="0" borderId="16" xfId="65" applyNumberFormat="1" applyFont="1" applyFill="1" applyBorder="1" applyProtection="1">
      <alignment/>
      <protection/>
    </xf>
    <xf numFmtId="205" fontId="0" fillId="0" borderId="14" xfId="65" applyNumberFormat="1" applyFont="1" applyFill="1" applyBorder="1" applyProtection="1">
      <alignment/>
      <protection/>
    </xf>
    <xf numFmtId="188" fontId="11" fillId="0" borderId="24" xfId="66" applyNumberFormat="1" applyFont="1" applyFill="1" applyBorder="1" applyProtection="1">
      <alignment/>
      <protection/>
    </xf>
    <xf numFmtId="188" fontId="11" fillId="0" borderId="0" xfId="66" applyNumberFormat="1" applyFont="1" applyFill="1" applyProtection="1">
      <alignment/>
      <protection/>
    </xf>
    <xf numFmtId="0" fontId="11" fillId="0" borderId="13" xfId="66" applyFont="1" applyFill="1" applyBorder="1" applyAlignment="1" applyProtection="1">
      <alignment horizontal="center"/>
      <protection/>
    </xf>
    <xf numFmtId="177" fontId="11" fillId="0" borderId="0" xfId="66" applyNumberFormat="1" applyFont="1" applyFill="1" applyProtection="1">
      <alignment/>
      <protection/>
    </xf>
    <xf numFmtId="205" fontId="0" fillId="0" borderId="0" xfId="66" applyNumberFormat="1" applyFont="1" applyFill="1" applyBorder="1" applyProtection="1">
      <alignment/>
      <protection/>
    </xf>
    <xf numFmtId="177" fontId="0" fillId="0" borderId="0" xfId="66" applyNumberFormat="1" applyFont="1" applyFill="1" applyProtection="1">
      <alignment/>
      <protection/>
    </xf>
    <xf numFmtId="188" fontId="11" fillId="0" borderId="13" xfId="66" applyNumberFormat="1" applyFont="1" applyFill="1" applyBorder="1" applyAlignment="1" applyProtection="1">
      <alignment horizontal="center"/>
      <protection/>
    </xf>
    <xf numFmtId="177" fontId="0" fillId="0" borderId="0" xfId="66" applyNumberFormat="1" applyFont="1" applyFill="1" applyBorder="1" applyProtection="1">
      <alignment/>
      <protection/>
    </xf>
    <xf numFmtId="205" fontId="0" fillId="0" borderId="48" xfId="66" applyNumberFormat="1" applyFont="1" applyFill="1" applyBorder="1" applyProtection="1">
      <alignment/>
      <protection/>
    </xf>
    <xf numFmtId="205" fontId="0" fillId="0" borderId="16" xfId="66" applyNumberFormat="1" applyFont="1" applyFill="1" applyBorder="1" applyProtection="1">
      <alignment/>
      <protection/>
    </xf>
    <xf numFmtId="177" fontId="0" fillId="0" borderId="16" xfId="66" applyNumberFormat="1" applyFont="1" applyFill="1" applyBorder="1" applyProtection="1">
      <alignment/>
      <protection/>
    </xf>
    <xf numFmtId="177" fontId="0" fillId="0" borderId="14" xfId="66" applyNumberFormat="1" applyFont="1" applyFill="1" applyBorder="1" applyProtection="1">
      <alignment/>
      <protection/>
    </xf>
    <xf numFmtId="188" fontId="11" fillId="0" borderId="24" xfId="67" applyNumberFormat="1" applyFont="1" applyFill="1" applyBorder="1" applyProtection="1">
      <alignment/>
      <protection/>
    </xf>
    <xf numFmtId="0" fontId="11" fillId="0" borderId="0" xfId="67" applyFont="1" applyFill="1" applyProtection="1">
      <alignment/>
      <protection/>
    </xf>
    <xf numFmtId="0" fontId="11" fillId="0" borderId="0" xfId="67" applyFont="1" applyFill="1" applyBorder="1" applyProtection="1">
      <alignment/>
      <protection/>
    </xf>
    <xf numFmtId="205" fontId="11" fillId="0" borderId="23" xfId="67" applyNumberFormat="1" applyFont="1" applyFill="1" applyBorder="1" applyProtection="1">
      <alignment/>
      <protection/>
    </xf>
    <xf numFmtId="205" fontId="11" fillId="0" borderId="0" xfId="67" applyNumberFormat="1" applyFont="1" applyFill="1" applyProtection="1">
      <alignment/>
      <protection/>
    </xf>
    <xf numFmtId="205" fontId="11" fillId="0" borderId="0" xfId="67" applyNumberFormat="1" applyFont="1" applyFill="1" applyBorder="1" applyProtection="1">
      <alignment/>
      <protection/>
    </xf>
    <xf numFmtId="0" fontId="11" fillId="0" borderId="13" xfId="67" applyFont="1" applyFill="1" applyBorder="1" applyAlignment="1" applyProtection="1">
      <alignment horizontal="center"/>
      <protection/>
    </xf>
    <xf numFmtId="177" fontId="11" fillId="0" borderId="0" xfId="67" applyNumberFormat="1" applyFont="1" applyFill="1" applyProtection="1">
      <alignment/>
      <protection/>
    </xf>
    <xf numFmtId="189" fontId="11" fillId="0" borderId="0" xfId="66" applyNumberFormat="1" applyFont="1" applyFill="1" applyProtection="1">
      <alignment/>
      <protection/>
    </xf>
    <xf numFmtId="177" fontId="0" fillId="0" borderId="0" xfId="67" applyNumberFormat="1" applyFont="1" applyFill="1" applyProtection="1">
      <alignment/>
      <protection/>
    </xf>
    <xf numFmtId="205" fontId="0" fillId="0" borderId="0" xfId="67" applyNumberFormat="1" applyFont="1" applyFill="1" applyBorder="1" applyProtection="1">
      <alignment/>
      <protection/>
    </xf>
    <xf numFmtId="188" fontId="11" fillId="0" borderId="13" xfId="67" applyNumberFormat="1" applyFont="1" applyFill="1" applyBorder="1" applyAlignment="1" applyProtection="1">
      <alignment horizontal="center"/>
      <protection/>
    </xf>
    <xf numFmtId="177" fontId="11" fillId="0" borderId="0" xfId="67" applyNumberFormat="1" applyFont="1" applyFill="1" applyBorder="1" applyProtection="1">
      <alignment/>
      <protection/>
    </xf>
    <xf numFmtId="177" fontId="0" fillId="0" borderId="48" xfId="67" applyNumberFormat="1" applyFont="1" applyFill="1" applyBorder="1" applyProtection="1">
      <alignment/>
      <protection/>
    </xf>
    <xf numFmtId="177" fontId="0" fillId="0" borderId="16" xfId="67" applyNumberFormat="1" applyFont="1" applyFill="1" applyBorder="1" applyProtection="1">
      <alignment/>
      <protection/>
    </xf>
    <xf numFmtId="205" fontId="0" fillId="0" borderId="16" xfId="67" applyNumberFormat="1" applyFont="1" applyFill="1" applyBorder="1" applyProtection="1">
      <alignment/>
      <protection/>
    </xf>
    <xf numFmtId="205" fontId="0" fillId="0" borderId="14" xfId="67" applyNumberFormat="1" applyFont="1" applyFill="1" applyBorder="1" applyProtection="1">
      <alignment/>
      <protection/>
    </xf>
    <xf numFmtId="0" fontId="8" fillId="0" borderId="0" xfId="67" applyFont="1" applyAlignment="1" applyProtection="1">
      <alignment vertical="top"/>
      <protection/>
    </xf>
    <xf numFmtId="0" fontId="8" fillId="0" borderId="0" xfId="68" applyFont="1" applyAlignment="1" applyProtection="1">
      <alignment vertical="top"/>
      <protection/>
    </xf>
    <xf numFmtId="188" fontId="11" fillId="0" borderId="24" xfId="68" applyNumberFormat="1" applyFont="1" applyFill="1" applyBorder="1" applyProtection="1">
      <alignment/>
      <protection/>
    </xf>
    <xf numFmtId="0" fontId="11" fillId="0" borderId="0" xfId="68" applyFont="1" applyFill="1" applyProtection="1">
      <alignment/>
      <protection/>
    </xf>
    <xf numFmtId="205" fontId="11" fillId="0" borderId="23" xfId="68" applyNumberFormat="1" applyFont="1" applyFill="1" applyBorder="1" applyProtection="1">
      <alignment/>
      <protection/>
    </xf>
    <xf numFmtId="205" fontId="11" fillId="0" borderId="0" xfId="68" applyNumberFormat="1" applyFont="1" applyFill="1" applyProtection="1">
      <alignment/>
      <protection/>
    </xf>
    <xf numFmtId="0" fontId="11" fillId="0" borderId="13" xfId="68" applyFont="1" applyFill="1" applyBorder="1" applyAlignment="1" applyProtection="1">
      <alignment horizontal="center"/>
      <protection/>
    </xf>
    <xf numFmtId="177" fontId="11" fillId="0" borderId="0" xfId="68" applyNumberFormat="1" applyFont="1" applyFill="1" applyProtection="1">
      <alignment/>
      <protection/>
    </xf>
    <xf numFmtId="205" fontId="11" fillId="0" borderId="0" xfId="68" applyNumberFormat="1" applyFont="1" applyFill="1" applyBorder="1" applyProtection="1">
      <alignment/>
      <protection/>
    </xf>
    <xf numFmtId="205" fontId="0" fillId="0" borderId="0" xfId="68" applyNumberFormat="1" applyFont="1" applyFill="1" applyBorder="1" applyProtection="1">
      <alignment/>
      <protection/>
    </xf>
    <xf numFmtId="188" fontId="11" fillId="0" borderId="13" xfId="68" applyNumberFormat="1" applyFont="1" applyFill="1" applyBorder="1" applyAlignment="1" applyProtection="1">
      <alignment horizontal="center"/>
      <protection/>
    </xf>
    <xf numFmtId="188" fontId="11" fillId="0" borderId="0" xfId="68" applyNumberFormat="1" applyFont="1" applyFill="1">
      <alignment/>
      <protection/>
    </xf>
    <xf numFmtId="177" fontId="11" fillId="0" borderId="0" xfId="68" applyNumberFormat="1" applyFont="1" applyFill="1" applyBorder="1" applyProtection="1">
      <alignment/>
      <protection/>
    </xf>
    <xf numFmtId="205" fontId="0" fillId="0" borderId="0" xfId="68" applyNumberFormat="1" applyFont="1" applyFill="1" applyProtection="1">
      <alignment/>
      <protection/>
    </xf>
    <xf numFmtId="205" fontId="0" fillId="0" borderId="14" xfId="68" applyNumberFormat="1" applyFont="1" applyFill="1" applyBorder="1" applyProtection="1">
      <alignment/>
      <protection/>
    </xf>
    <xf numFmtId="205" fontId="0" fillId="0" borderId="16" xfId="68" applyNumberFormat="1" applyFont="1" applyFill="1" applyBorder="1" applyProtection="1">
      <alignment/>
      <protection/>
    </xf>
    <xf numFmtId="188" fontId="11" fillId="0" borderId="24" xfId="69" applyNumberFormat="1" applyFont="1" applyFill="1" applyBorder="1" applyProtection="1">
      <alignment/>
      <protection/>
    </xf>
    <xf numFmtId="0" fontId="11" fillId="0" borderId="0" xfId="69" applyFont="1" applyFill="1" applyBorder="1" applyProtection="1">
      <alignment/>
      <protection/>
    </xf>
    <xf numFmtId="0" fontId="11" fillId="0" borderId="0" xfId="69" applyFont="1" applyFill="1" applyProtection="1">
      <alignment/>
      <protection/>
    </xf>
    <xf numFmtId="0" fontId="11" fillId="0" borderId="23" xfId="69" applyFont="1" applyFill="1" applyBorder="1" applyProtection="1">
      <alignment/>
      <protection/>
    </xf>
    <xf numFmtId="0" fontId="11" fillId="0" borderId="13" xfId="69" applyFont="1" applyFill="1" applyBorder="1" applyAlignment="1">
      <alignment horizontal="center"/>
      <protection/>
    </xf>
    <xf numFmtId="37" fontId="11" fillId="0" borderId="0" xfId="69" applyNumberFormat="1" applyFont="1" applyFill="1" applyBorder="1" applyAlignment="1" applyProtection="1">
      <alignment horizontal="right"/>
      <protection/>
    </xf>
    <xf numFmtId="191" fontId="11" fillId="0" borderId="0" xfId="66" applyNumberFormat="1" applyFont="1" applyFill="1" applyProtection="1">
      <alignment/>
      <protection/>
    </xf>
    <xf numFmtId="37" fontId="0" fillId="0" borderId="0" xfId="69" applyNumberFormat="1" applyFont="1" applyFill="1" applyBorder="1" applyAlignment="1" applyProtection="1">
      <alignment horizontal="right"/>
      <protection/>
    </xf>
    <xf numFmtId="188" fontId="11" fillId="0" borderId="13" xfId="69" applyNumberFormat="1" applyFont="1" applyFill="1" applyBorder="1" applyAlignment="1" applyProtection="1">
      <alignment horizontal="center"/>
      <protection/>
    </xf>
    <xf numFmtId="0" fontId="11" fillId="0" borderId="0" xfId="69" applyFont="1" applyFill="1">
      <alignment/>
      <protection/>
    </xf>
    <xf numFmtId="37" fontId="11" fillId="0" borderId="0" xfId="69" applyNumberFormat="1" applyFont="1" applyFill="1" applyProtection="1">
      <alignment/>
      <protection/>
    </xf>
    <xf numFmtId="37" fontId="11" fillId="0" borderId="0" xfId="69" applyNumberFormat="1" applyFont="1" applyFill="1" applyAlignment="1" applyProtection="1">
      <alignment horizontal="right"/>
      <protection/>
    </xf>
    <xf numFmtId="37" fontId="0" fillId="0" borderId="0" xfId="69" applyNumberFormat="1" applyFont="1" applyFill="1" applyAlignment="1" applyProtection="1">
      <alignment horizontal="right"/>
      <protection/>
    </xf>
    <xf numFmtId="37" fontId="0" fillId="0" borderId="14" xfId="69" applyNumberFormat="1" applyFont="1" applyFill="1" applyBorder="1" applyAlignment="1" applyProtection="1">
      <alignment horizontal="right"/>
      <protection/>
    </xf>
    <xf numFmtId="37" fontId="0" fillId="0" borderId="16" xfId="69" applyNumberFormat="1" applyFont="1" applyFill="1" applyBorder="1" applyAlignment="1" applyProtection="1">
      <alignment horizontal="right"/>
      <protection/>
    </xf>
    <xf numFmtId="188" fontId="11" fillId="0" borderId="24" xfId="70" applyNumberFormat="1" applyFont="1" applyFill="1" applyBorder="1" applyProtection="1">
      <alignment/>
      <protection/>
    </xf>
    <xf numFmtId="0" fontId="11" fillId="0" borderId="0" xfId="70" applyFont="1" applyFill="1" applyProtection="1">
      <alignment/>
      <protection/>
    </xf>
    <xf numFmtId="0" fontId="11" fillId="0" borderId="0" xfId="70" applyFont="1" applyFill="1" applyBorder="1" applyProtection="1">
      <alignment/>
      <protection/>
    </xf>
    <xf numFmtId="0" fontId="11" fillId="0" borderId="13" xfId="70" applyFont="1" applyFill="1" applyBorder="1" applyAlignment="1">
      <alignment horizontal="center"/>
      <protection/>
    </xf>
    <xf numFmtId="37" fontId="11" fillId="0" borderId="0" xfId="70" applyNumberFormat="1" applyFont="1" applyFill="1" applyBorder="1" applyAlignment="1" applyProtection="1">
      <alignment horizontal="right"/>
      <protection/>
    </xf>
    <xf numFmtId="37" fontId="0" fillId="0" borderId="0" xfId="70" applyNumberFormat="1" applyFont="1" applyFill="1" applyBorder="1" applyAlignment="1" applyProtection="1">
      <alignment horizontal="right"/>
      <protection/>
    </xf>
    <xf numFmtId="188" fontId="11" fillId="0" borderId="13" xfId="70" applyNumberFormat="1" applyFont="1" applyFill="1" applyBorder="1" applyAlignment="1" applyProtection="1">
      <alignment horizontal="center"/>
      <protection/>
    </xf>
    <xf numFmtId="0" fontId="11" fillId="0" borderId="0" xfId="70" applyFont="1" applyFill="1">
      <alignment/>
      <protection/>
    </xf>
    <xf numFmtId="37" fontId="11" fillId="0" borderId="0" xfId="70" applyNumberFormat="1" applyFont="1" applyFill="1" applyProtection="1">
      <alignment/>
      <protection/>
    </xf>
    <xf numFmtId="37" fontId="11" fillId="0" borderId="0" xfId="70" applyNumberFormat="1" applyFont="1" applyFill="1" applyBorder="1" applyProtection="1">
      <alignment/>
      <protection/>
    </xf>
    <xf numFmtId="37" fontId="11" fillId="0" borderId="0" xfId="70" applyNumberFormat="1" applyFont="1" applyFill="1" applyAlignment="1" applyProtection="1">
      <alignment horizontal="right"/>
      <protection/>
    </xf>
    <xf numFmtId="37" fontId="0" fillId="0" borderId="0" xfId="70" applyNumberFormat="1" applyFont="1" applyFill="1" applyAlignment="1" applyProtection="1">
      <alignment horizontal="right"/>
      <protection/>
    </xf>
    <xf numFmtId="37" fontId="0" fillId="0" borderId="14" xfId="70" applyNumberFormat="1" applyFont="1" applyFill="1" applyBorder="1" applyAlignment="1" applyProtection="1">
      <alignment horizontal="right"/>
      <protection/>
    </xf>
    <xf numFmtId="37" fontId="0" fillId="0" borderId="16" xfId="70" applyNumberFormat="1" applyFont="1" applyFill="1" applyBorder="1" applyAlignment="1" applyProtection="1">
      <alignment horizontal="right"/>
      <protection/>
    </xf>
    <xf numFmtId="188" fontId="11" fillId="0" borderId="0" xfId="71" applyNumberFormat="1" applyFont="1" applyProtection="1">
      <alignment/>
      <protection/>
    </xf>
    <xf numFmtId="0" fontId="11" fillId="0" borderId="26" xfId="71" applyFont="1" applyBorder="1" applyProtection="1">
      <alignment/>
      <protection/>
    </xf>
    <xf numFmtId="0" fontId="11" fillId="0" borderId="0" xfId="71" applyFont="1" applyProtection="1">
      <alignment/>
      <protection/>
    </xf>
    <xf numFmtId="0" fontId="11" fillId="0" borderId="0" xfId="71" applyFont="1" applyAlignment="1">
      <alignment horizontal="center"/>
      <protection/>
    </xf>
    <xf numFmtId="191" fontId="11" fillId="0" borderId="19" xfId="66" applyNumberFormat="1" applyFont="1" applyFill="1" applyBorder="1" applyProtection="1">
      <alignment/>
      <protection/>
    </xf>
    <xf numFmtId="37" fontId="11" fillId="0" borderId="0" xfId="71" applyNumberFormat="1" applyFont="1" applyFill="1" applyProtection="1">
      <alignment/>
      <protection/>
    </xf>
    <xf numFmtId="37" fontId="0" fillId="0" borderId="19" xfId="71" applyNumberFormat="1" applyFont="1" applyFill="1" applyBorder="1" applyProtection="1">
      <alignment/>
      <protection/>
    </xf>
    <xf numFmtId="37" fontId="0" fillId="0" borderId="0" xfId="71" applyNumberFormat="1" applyFont="1" applyFill="1" applyProtection="1">
      <alignment/>
      <protection/>
    </xf>
    <xf numFmtId="188" fontId="11" fillId="0" borderId="0" xfId="71" applyNumberFormat="1" applyFont="1" applyFill="1" applyAlignment="1" applyProtection="1">
      <alignment horizontal="center"/>
      <protection/>
    </xf>
    <xf numFmtId="0" fontId="11" fillId="0" borderId="19" xfId="71" applyFont="1" applyFill="1" applyBorder="1">
      <alignment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>
      <alignment horizontal="center"/>
      <protection/>
    </xf>
    <xf numFmtId="37" fontId="0" fillId="0" borderId="28" xfId="71" applyNumberFormat="1" applyFont="1" applyFill="1" applyBorder="1" applyProtection="1">
      <alignment/>
      <protection/>
    </xf>
    <xf numFmtId="37" fontId="0" fillId="0" borderId="35" xfId="71" applyNumberFormat="1" applyFont="1" applyFill="1" applyBorder="1" applyProtection="1">
      <alignment/>
      <protection/>
    </xf>
    <xf numFmtId="37" fontId="0" fillId="0" borderId="14" xfId="71" applyNumberFormat="1" applyFont="1" applyFill="1" applyBorder="1" applyProtection="1">
      <alignment/>
      <protection/>
    </xf>
    <xf numFmtId="188" fontId="11" fillId="0" borderId="56" xfId="72" applyNumberFormat="1" applyFont="1" applyFill="1" applyBorder="1" applyProtection="1">
      <alignment/>
      <protection/>
    </xf>
    <xf numFmtId="0" fontId="11" fillId="0" borderId="0" xfId="72" applyFont="1" applyFill="1" applyProtection="1">
      <alignment/>
      <protection/>
    </xf>
    <xf numFmtId="0" fontId="11" fillId="0" borderId="0" xfId="72" applyFont="1" applyFill="1" applyBorder="1" applyProtection="1">
      <alignment/>
      <protection/>
    </xf>
    <xf numFmtId="0" fontId="11" fillId="0" borderId="29" xfId="72" applyFont="1" applyFill="1" applyBorder="1" applyAlignment="1">
      <alignment horizontal="center"/>
      <protection/>
    </xf>
    <xf numFmtId="37" fontId="11" fillId="0" borderId="0" xfId="72" applyNumberFormat="1" applyFont="1" applyFill="1" applyProtection="1">
      <alignment/>
      <protection/>
    </xf>
    <xf numFmtId="37" fontId="0" fillId="0" borderId="0" xfId="72" applyNumberFormat="1" applyFont="1" applyFill="1" applyProtection="1">
      <alignment/>
      <protection/>
    </xf>
    <xf numFmtId="37" fontId="0" fillId="0" borderId="0" xfId="72" applyNumberFormat="1" applyFont="1" applyFill="1" applyBorder="1" applyProtection="1">
      <alignment/>
      <protection/>
    </xf>
    <xf numFmtId="188" fontId="11" fillId="0" borderId="29" xfId="72" applyNumberFormat="1" applyFont="1" applyFill="1" applyBorder="1" applyAlignment="1" applyProtection="1">
      <alignment horizontal="center"/>
      <protection/>
    </xf>
    <xf numFmtId="0" fontId="11" fillId="0" borderId="0" xfId="72" applyFont="1" applyFill="1">
      <alignment/>
      <protection/>
    </xf>
    <xf numFmtId="37" fontId="11" fillId="0" borderId="0" xfId="72" applyNumberFormat="1" applyFont="1" applyFill="1" applyBorder="1" applyProtection="1">
      <alignment/>
      <protection/>
    </xf>
    <xf numFmtId="37" fontId="0" fillId="0" borderId="14" xfId="72" applyNumberFormat="1" applyFont="1" applyFill="1" applyBorder="1" applyProtection="1">
      <alignment/>
      <protection/>
    </xf>
    <xf numFmtId="0" fontId="8" fillId="0" borderId="0" xfId="72" applyFont="1" applyAlignment="1" applyProtection="1">
      <alignment horizontal="left" vertical="top"/>
      <protection/>
    </xf>
    <xf numFmtId="0" fontId="6" fillId="0" borderId="13" xfId="69" applyFont="1" applyBorder="1" applyAlignment="1" quotePrefix="1">
      <alignment horizontal="center"/>
      <protection/>
    </xf>
    <xf numFmtId="0" fontId="6" fillId="0" borderId="13" xfId="69" applyFont="1" applyBorder="1" applyAlignment="1">
      <alignment/>
      <protection/>
    </xf>
    <xf numFmtId="0" fontId="6" fillId="0" borderId="13" xfId="70" applyFont="1" applyFill="1" applyBorder="1">
      <alignment/>
      <protection/>
    </xf>
    <xf numFmtId="38" fontId="8" fillId="0" borderId="0" xfId="49" applyFont="1" applyAlignment="1" applyProtection="1">
      <alignment vertical="top"/>
      <protection/>
    </xf>
    <xf numFmtId="205" fontId="8" fillId="0" borderId="0" xfId="65" applyNumberFormat="1" applyFont="1" applyAlignment="1" applyProtection="1">
      <alignment vertical="top"/>
      <protection/>
    </xf>
    <xf numFmtId="0" fontId="8" fillId="0" borderId="0" xfId="66" applyFont="1" applyAlignment="1" applyProtection="1">
      <alignment vertical="top"/>
      <protection/>
    </xf>
    <xf numFmtId="0" fontId="8" fillId="0" borderId="0" xfId="69" applyFont="1" applyAlignment="1" applyProtection="1">
      <alignment vertical="top"/>
      <protection/>
    </xf>
    <xf numFmtId="0" fontId="8" fillId="0" borderId="0" xfId="70" applyFont="1" applyAlignment="1" applyProtection="1">
      <alignment vertical="top"/>
      <protection/>
    </xf>
    <xf numFmtId="0" fontId="8" fillId="0" borderId="0" xfId="71" applyFont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6" fillId="0" borderId="0" xfId="0" applyFont="1" applyBorder="1" applyAlignment="1">
      <alignment horizontal="distributed"/>
    </xf>
    <xf numFmtId="0" fontId="16" fillId="0" borderId="29" xfId="0" applyFont="1" applyBorder="1" applyAlignment="1">
      <alignment horizontal="distributed"/>
    </xf>
    <xf numFmtId="0" fontId="16" fillId="0" borderId="16" xfId="0" applyFont="1" applyBorder="1" applyAlignment="1">
      <alignment horizontal="distributed"/>
    </xf>
    <xf numFmtId="0" fontId="16" fillId="0" borderId="58" xfId="0" applyFont="1" applyBorder="1" applyAlignment="1">
      <alignment horizontal="distributed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6" fillId="0" borderId="6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29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37" fontId="0" fillId="0" borderId="40" xfId="0" applyNumberFormat="1" applyFont="1" applyFill="1" applyBorder="1" applyAlignment="1" applyProtection="1">
      <alignment horizontal="center" vertical="center" wrapText="1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37" fontId="0" fillId="0" borderId="51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4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1" fillId="0" borderId="23" xfId="0" applyFont="1" applyFill="1" applyBorder="1" applyAlignment="1" applyProtection="1">
      <alignment horizontal="distributed" vertical="center"/>
      <protection/>
    </xf>
    <xf numFmtId="0" fontId="11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3" xfId="0" applyFont="1" applyFill="1" applyBorder="1" applyAlignment="1" applyProtection="1" quotePrefix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 quotePrefix="1">
      <alignment vertical="center"/>
      <protection/>
    </xf>
    <xf numFmtId="0" fontId="1" fillId="0" borderId="13" xfId="0" applyFont="1" applyFill="1" applyBorder="1" applyAlignment="1" applyProtection="1" quotePrefix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51" xfId="61" applyFont="1" applyBorder="1" applyAlignment="1" applyProtection="1">
      <alignment horizontal="distributed"/>
      <protection/>
    </xf>
    <xf numFmtId="0" fontId="6" fillId="0" borderId="10" xfId="61" applyFont="1" applyBorder="1" applyAlignment="1" applyProtection="1">
      <alignment horizontal="distributed"/>
      <protection/>
    </xf>
    <xf numFmtId="0" fontId="6" fillId="0" borderId="11" xfId="61" applyFont="1" applyBorder="1" applyAlignment="1" applyProtection="1">
      <alignment horizontal="distributed"/>
      <protection/>
    </xf>
    <xf numFmtId="0" fontId="6" fillId="0" borderId="51" xfId="61" applyFont="1" applyBorder="1" applyAlignment="1" applyProtection="1">
      <alignment horizontal="center"/>
      <protection/>
    </xf>
    <xf numFmtId="0" fontId="6" fillId="0" borderId="10" xfId="61" applyFont="1" applyBorder="1" applyAlignment="1" applyProtection="1">
      <alignment horizontal="center"/>
      <protection/>
    </xf>
    <xf numFmtId="0" fontId="6" fillId="0" borderId="11" xfId="61" applyFont="1" applyBorder="1" applyAlignment="1" applyProtection="1">
      <alignment horizontal="center"/>
      <protection/>
    </xf>
    <xf numFmtId="0" fontId="22" fillId="0" borderId="0" xfId="61" applyFont="1" applyAlignment="1" applyProtection="1">
      <alignment horizontal="center"/>
      <protection/>
    </xf>
    <xf numFmtId="0" fontId="6" fillId="0" borderId="57" xfId="61" applyFont="1" applyBorder="1" applyAlignment="1" applyProtection="1">
      <alignment horizontal="distributed" vertical="center"/>
      <protection/>
    </xf>
    <xf numFmtId="0" fontId="6" fillId="0" borderId="33" xfId="61" applyFont="1" applyBorder="1" applyAlignment="1" applyProtection="1">
      <alignment horizontal="distributed" vertical="center"/>
      <protection/>
    </xf>
    <xf numFmtId="0" fontId="6" fillId="0" borderId="32" xfId="61" applyFont="1" applyBorder="1" applyAlignment="1" applyProtection="1">
      <alignment horizontal="distributed" vertical="center"/>
      <protection/>
    </xf>
    <xf numFmtId="0" fontId="6" fillId="0" borderId="35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2" xfId="61" applyFont="1" applyBorder="1" applyAlignment="1" applyProtection="1">
      <alignment horizontal="distributed"/>
      <protection/>
    </xf>
    <xf numFmtId="0" fontId="6" fillId="0" borderId="51" xfId="61" applyFont="1" applyBorder="1" applyAlignment="1" applyProtection="1">
      <alignment horizontal="distributed"/>
      <protection/>
    </xf>
    <xf numFmtId="0" fontId="6" fillId="0" borderId="10" xfId="61" applyFont="1" applyBorder="1" applyAlignment="1" applyProtection="1">
      <alignment horizontal="distributed"/>
      <protection/>
    </xf>
    <xf numFmtId="0" fontId="22" fillId="0" borderId="0" xfId="62" applyFont="1" applyAlignment="1" applyProtection="1">
      <alignment horizontal="distributed"/>
      <protection/>
    </xf>
    <xf numFmtId="0" fontId="6" fillId="0" borderId="10" xfId="62" applyFont="1" applyBorder="1" applyAlignment="1" applyProtection="1">
      <alignment horizontal="center"/>
      <protection/>
    </xf>
    <xf numFmtId="0" fontId="6" fillId="0" borderId="11" xfId="62" applyFont="1" applyBorder="1" applyAlignment="1" applyProtection="1">
      <alignment horizontal="center"/>
      <protection/>
    </xf>
    <xf numFmtId="0" fontId="6" fillId="0" borderId="51" xfId="62" applyFont="1" applyBorder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6" fillId="0" borderId="57" xfId="63" applyFont="1" applyBorder="1" applyAlignment="1" applyProtection="1">
      <alignment horizontal="center" vertical="center"/>
      <protection/>
    </xf>
    <xf numFmtId="0" fontId="6" fillId="0" borderId="33" xfId="63" applyFont="1" applyBorder="1" applyAlignment="1" applyProtection="1">
      <alignment horizontal="center" vertical="center"/>
      <protection/>
    </xf>
    <xf numFmtId="0" fontId="6" fillId="0" borderId="35" xfId="63" applyFont="1" applyBorder="1" applyAlignment="1" applyProtection="1">
      <alignment horizontal="center" vertical="center"/>
      <protection/>
    </xf>
    <xf numFmtId="0" fontId="6" fillId="0" borderId="14" xfId="63" applyFont="1" applyBorder="1" applyAlignment="1" applyProtection="1">
      <alignment horizontal="center" vertical="center"/>
      <protection/>
    </xf>
    <xf numFmtId="0" fontId="22" fillId="0" borderId="0" xfId="63" applyFont="1" applyAlignment="1" applyProtection="1">
      <alignment horizontal="center"/>
      <protection/>
    </xf>
    <xf numFmtId="0" fontId="6" fillId="0" borderId="51" xfId="63" applyFont="1" applyBorder="1" applyAlignment="1" applyProtection="1">
      <alignment horizontal="center" vertical="center"/>
      <protection/>
    </xf>
    <xf numFmtId="0" fontId="6" fillId="0" borderId="10" xfId="63" applyFont="1" applyBorder="1" applyAlignment="1" applyProtection="1">
      <alignment horizontal="center" vertical="center"/>
      <protection/>
    </xf>
    <xf numFmtId="0" fontId="6" fillId="0" borderId="32" xfId="63" applyFont="1" applyBorder="1" applyAlignment="1" applyProtection="1">
      <alignment horizontal="center" vertical="center"/>
      <protection/>
    </xf>
    <xf numFmtId="0" fontId="6" fillId="0" borderId="35" xfId="63" applyFont="1" applyBorder="1" applyAlignment="1">
      <alignment vertical="center"/>
      <protection/>
    </xf>
    <xf numFmtId="0" fontId="6" fillId="0" borderId="14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5" xfId="63" applyFont="1" applyBorder="1" applyAlignment="1" applyProtection="1">
      <alignment horizontal="center" vertical="center"/>
      <protection/>
    </xf>
    <xf numFmtId="0" fontId="6" fillId="0" borderId="34" xfId="63" applyFont="1" applyBorder="1" applyAlignment="1" applyProtection="1">
      <alignment horizontal="center" vertical="center"/>
      <protection/>
    </xf>
    <xf numFmtId="0" fontId="6" fillId="0" borderId="51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38" fontId="22" fillId="0" borderId="0" xfId="49" applyFont="1" applyAlignment="1" applyProtection="1">
      <alignment horizont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57" xfId="64" applyFont="1" applyBorder="1" applyAlignment="1" applyProtection="1">
      <alignment horizontal="center" vertical="center"/>
      <protection/>
    </xf>
    <xf numFmtId="0" fontId="6" fillId="0" borderId="33" xfId="64" applyFont="1" applyBorder="1" applyAlignment="1" applyProtection="1">
      <alignment horizontal="center" vertical="center"/>
      <protection/>
    </xf>
    <xf numFmtId="0" fontId="6" fillId="0" borderId="32" xfId="64" applyFont="1" applyBorder="1" applyAlignment="1" applyProtection="1">
      <alignment horizontal="center" vertical="center"/>
      <protection/>
    </xf>
    <xf numFmtId="0" fontId="6" fillId="0" borderId="35" xfId="64" applyFont="1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1" xfId="64" applyFont="1" applyBorder="1" applyAlignment="1" applyProtection="1">
      <alignment horizontal="center"/>
      <protection/>
    </xf>
    <xf numFmtId="0" fontId="6" fillId="0" borderId="10" xfId="64" applyFont="1" applyBorder="1">
      <alignment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28" xfId="64" applyFont="1" applyBorder="1" applyAlignment="1" applyProtection="1">
      <alignment horizontal="left" vertical="center"/>
      <protection/>
    </xf>
    <xf numFmtId="0" fontId="6" fillId="0" borderId="0" xfId="64" applyFont="1" applyBorder="1" applyAlignment="1" applyProtection="1">
      <alignment horizontal="left" vertical="center"/>
      <protection/>
    </xf>
    <xf numFmtId="0" fontId="6" fillId="0" borderId="35" xfId="64" applyFont="1" applyBorder="1" applyAlignment="1" applyProtection="1">
      <alignment horizontal="center" vertical="center"/>
      <protection/>
    </xf>
    <xf numFmtId="0" fontId="6" fillId="0" borderId="14" xfId="64" applyFont="1" applyBorder="1" applyAlignment="1" applyProtection="1">
      <alignment horizontal="center" vertical="center"/>
      <protection/>
    </xf>
    <xf numFmtId="0" fontId="6" fillId="0" borderId="15" xfId="64" applyFont="1" applyBorder="1" applyAlignment="1" applyProtection="1">
      <alignment horizontal="center" vertical="center"/>
      <protection/>
    </xf>
    <xf numFmtId="205" fontId="6" fillId="0" borderId="57" xfId="65" applyNumberFormat="1" applyFont="1" applyBorder="1" applyAlignment="1" applyProtection="1">
      <alignment horizontal="distributed"/>
      <protection/>
    </xf>
    <xf numFmtId="205" fontId="6" fillId="0" borderId="33" xfId="65" applyNumberFormat="1" applyFont="1" applyBorder="1" applyAlignment="1" applyProtection="1">
      <alignment horizontal="distributed"/>
      <protection/>
    </xf>
    <xf numFmtId="205" fontId="6" fillId="0" borderId="32" xfId="65" applyNumberFormat="1" applyFont="1" applyBorder="1" applyAlignment="1" applyProtection="1">
      <alignment horizontal="distributed"/>
      <protection/>
    </xf>
    <xf numFmtId="205" fontId="6" fillId="0" borderId="14" xfId="65" applyNumberFormat="1" applyFont="1" applyBorder="1" applyAlignment="1" applyProtection="1">
      <alignment horizontal="distributed"/>
      <protection/>
    </xf>
    <xf numFmtId="205" fontId="22" fillId="0" borderId="0" xfId="65" applyNumberFormat="1" applyFont="1" applyAlignment="1" applyProtection="1">
      <alignment horizontal="center"/>
      <protection/>
    </xf>
    <xf numFmtId="205" fontId="6" fillId="0" borderId="28" xfId="65" applyNumberFormat="1" applyFont="1" applyBorder="1" applyAlignment="1" applyProtection="1">
      <alignment horizontal="distributed"/>
      <protection/>
    </xf>
    <xf numFmtId="205" fontId="6" fillId="0" borderId="0" xfId="65" applyNumberFormat="1" applyFont="1" applyBorder="1" applyAlignment="1" applyProtection="1">
      <alignment horizontal="distributed"/>
      <protection/>
    </xf>
    <xf numFmtId="188" fontId="6" fillId="0" borderId="51" xfId="65" applyNumberFormat="1" applyFont="1" applyBorder="1" applyAlignment="1" applyProtection="1">
      <alignment horizontal="center"/>
      <protection/>
    </xf>
    <xf numFmtId="188" fontId="6" fillId="0" borderId="10" xfId="65" applyNumberFormat="1" applyFont="1" applyBorder="1" applyAlignment="1" applyProtection="1">
      <alignment horizontal="center"/>
      <protection/>
    </xf>
    <xf numFmtId="188" fontId="6" fillId="0" borderId="11" xfId="65" applyNumberFormat="1" applyFont="1" applyBorder="1" applyAlignment="1" applyProtection="1">
      <alignment horizontal="center"/>
      <protection/>
    </xf>
    <xf numFmtId="188" fontId="6" fillId="0" borderId="51" xfId="65" applyNumberFormat="1" applyFont="1" applyBorder="1" applyAlignment="1" applyProtection="1">
      <alignment horizontal="center"/>
      <protection/>
    </xf>
    <xf numFmtId="188" fontId="6" fillId="0" borderId="10" xfId="65" applyNumberFormat="1" applyFont="1" applyBorder="1" applyAlignment="1" applyProtection="1">
      <alignment horizontal="center"/>
      <protection/>
    </xf>
    <xf numFmtId="205" fontId="6" fillId="0" borderId="51" xfId="65" applyNumberFormat="1" applyFont="1" applyBorder="1" applyAlignment="1" applyProtection="1">
      <alignment horizontal="center"/>
      <protection/>
    </xf>
    <xf numFmtId="205" fontId="6" fillId="0" borderId="10" xfId="65" applyNumberFormat="1" applyFont="1" applyBorder="1" applyAlignment="1" applyProtection="1">
      <alignment horizontal="center"/>
      <protection/>
    </xf>
    <xf numFmtId="205" fontId="6" fillId="0" borderId="11" xfId="65" applyNumberFormat="1" applyFont="1" applyBorder="1" applyAlignment="1" applyProtection="1">
      <alignment horizontal="center"/>
      <protection/>
    </xf>
    <xf numFmtId="205" fontId="6" fillId="0" borderId="51" xfId="65" applyNumberFormat="1" applyFont="1" applyBorder="1" applyAlignment="1" applyProtection="1">
      <alignment/>
      <protection/>
    </xf>
    <xf numFmtId="205" fontId="6" fillId="0" borderId="10" xfId="65" applyNumberFormat="1" applyFont="1" applyBorder="1" applyAlignment="1" applyProtection="1">
      <alignment/>
      <protection/>
    </xf>
    <xf numFmtId="205" fontId="6" fillId="0" borderId="11" xfId="65" applyNumberFormat="1" applyFont="1" applyBorder="1" applyAlignment="1" applyProtection="1">
      <alignment/>
      <protection/>
    </xf>
    <xf numFmtId="0" fontId="22" fillId="0" borderId="0" xfId="66" applyFont="1" applyAlignment="1" applyProtection="1">
      <alignment horizontal="center"/>
      <protection/>
    </xf>
    <xf numFmtId="0" fontId="6" fillId="0" borderId="34" xfId="66" applyFont="1" applyBorder="1" applyAlignment="1" applyProtection="1">
      <alignment horizontal="center"/>
      <protection/>
    </xf>
    <xf numFmtId="188" fontId="6" fillId="0" borderId="74" xfId="66" applyNumberFormat="1" applyFont="1" applyBorder="1" applyAlignment="1" applyProtection="1">
      <alignment horizontal="center"/>
      <protection/>
    </xf>
    <xf numFmtId="188" fontId="6" fillId="0" borderId="10" xfId="66" applyNumberFormat="1" applyFont="1" applyBorder="1" applyAlignment="1" applyProtection="1">
      <alignment horizontal="center"/>
      <protection/>
    </xf>
    <xf numFmtId="188" fontId="6" fillId="0" borderId="11" xfId="66" applyNumberFormat="1" applyFont="1" applyBorder="1" applyAlignment="1" applyProtection="1">
      <alignment horizontal="center"/>
      <protection/>
    </xf>
    <xf numFmtId="188" fontId="6" fillId="0" borderId="51" xfId="66" applyNumberFormat="1" applyFont="1" applyBorder="1" applyAlignment="1" applyProtection="1">
      <alignment horizontal="center"/>
      <protection/>
    </xf>
    <xf numFmtId="188" fontId="6" fillId="0" borderId="75" xfId="66" applyNumberFormat="1" applyFont="1" applyBorder="1" applyAlignment="1" applyProtection="1">
      <alignment horizontal="center"/>
      <protection/>
    </xf>
    <xf numFmtId="0" fontId="6" fillId="0" borderId="57" xfId="67" applyFont="1" applyBorder="1" applyAlignment="1" applyProtection="1">
      <alignment horizontal="center" vertical="center"/>
      <protection/>
    </xf>
    <xf numFmtId="0" fontId="6" fillId="0" borderId="33" xfId="67" applyFont="1" applyBorder="1" applyAlignment="1" applyProtection="1">
      <alignment horizontal="center" vertical="center"/>
      <protection/>
    </xf>
    <xf numFmtId="0" fontId="6" fillId="0" borderId="32" xfId="67" applyFont="1" applyBorder="1" applyAlignment="1" applyProtection="1">
      <alignment horizontal="center" vertical="center"/>
      <protection/>
    </xf>
    <xf numFmtId="0" fontId="6" fillId="0" borderId="35" xfId="67" applyFont="1" applyBorder="1" applyAlignment="1" applyProtection="1">
      <alignment horizontal="center" vertical="center"/>
      <protection/>
    </xf>
    <xf numFmtId="0" fontId="6" fillId="0" borderId="14" xfId="67" applyFont="1" applyBorder="1" applyAlignment="1" applyProtection="1">
      <alignment horizontal="center" vertical="center"/>
      <protection/>
    </xf>
    <xf numFmtId="0" fontId="6" fillId="0" borderId="15" xfId="67" applyFont="1" applyBorder="1" applyAlignment="1" applyProtection="1">
      <alignment horizontal="center" vertical="center"/>
      <protection/>
    </xf>
    <xf numFmtId="0" fontId="22" fillId="0" borderId="0" xfId="67" applyFont="1" applyAlignment="1" applyProtection="1">
      <alignment horizontal="center"/>
      <protection/>
    </xf>
    <xf numFmtId="0" fontId="6" fillId="0" borderId="33" xfId="67" applyFont="1" applyBorder="1" applyAlignment="1">
      <alignment horizontal="center" vertical="center"/>
      <protection/>
    </xf>
    <xf numFmtId="0" fontId="6" fillId="0" borderId="35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6" fillId="0" borderId="51" xfId="67" applyFont="1" applyBorder="1" applyAlignment="1" applyProtection="1">
      <alignment horizontal="center"/>
      <protection/>
    </xf>
    <xf numFmtId="0" fontId="6" fillId="0" borderId="10" xfId="67" applyFont="1" applyBorder="1" applyAlignment="1" applyProtection="1">
      <alignment horizontal="center"/>
      <protection/>
    </xf>
    <xf numFmtId="0" fontId="6" fillId="0" borderId="11" xfId="67" applyFont="1" applyBorder="1" applyAlignment="1" applyProtection="1">
      <alignment horizontal="center"/>
      <protection/>
    </xf>
    <xf numFmtId="0" fontId="6" fillId="0" borderId="54" xfId="67" applyFont="1" applyBorder="1" applyAlignment="1" applyProtection="1">
      <alignment horizontal="center"/>
      <protection/>
    </xf>
    <xf numFmtId="0" fontId="6" fillId="0" borderId="34" xfId="67" applyFont="1" applyBorder="1" applyAlignment="1" applyProtection="1">
      <alignment horizontal="center"/>
      <protection/>
    </xf>
    <xf numFmtId="0" fontId="6" fillId="0" borderId="46" xfId="67" applyFont="1" applyBorder="1" applyAlignment="1" applyProtection="1">
      <alignment horizontal="center"/>
      <protection/>
    </xf>
    <xf numFmtId="0" fontId="6" fillId="0" borderId="51" xfId="68" applyFont="1" applyBorder="1" applyAlignment="1" applyProtection="1">
      <alignment horizontal="center"/>
      <protection/>
    </xf>
    <xf numFmtId="0" fontId="6" fillId="0" borderId="10" xfId="68" applyFont="1" applyBorder="1" applyAlignment="1" applyProtection="1">
      <alignment horizontal="center"/>
      <protection/>
    </xf>
    <xf numFmtId="0" fontId="6" fillId="0" borderId="11" xfId="68" applyFont="1" applyBorder="1" applyAlignment="1" applyProtection="1">
      <alignment horizontal="center"/>
      <protection/>
    </xf>
    <xf numFmtId="0" fontId="22" fillId="0" borderId="0" xfId="68" applyFont="1" applyAlignment="1" applyProtection="1">
      <alignment horizontal="distributed"/>
      <protection/>
    </xf>
    <xf numFmtId="0" fontId="6" fillId="0" borderId="57" xfId="68" applyFont="1" applyBorder="1" applyAlignment="1" applyProtection="1">
      <alignment horizontal="center"/>
      <protection/>
    </xf>
    <xf numFmtId="0" fontId="6" fillId="0" borderId="33" xfId="68" applyFont="1" applyBorder="1" applyAlignment="1" applyProtection="1">
      <alignment horizontal="center"/>
      <protection/>
    </xf>
    <xf numFmtId="0" fontId="6" fillId="0" borderId="32" xfId="68" applyFont="1" applyBorder="1" applyAlignment="1" applyProtection="1">
      <alignment horizontal="center"/>
      <protection/>
    </xf>
    <xf numFmtId="0" fontId="6" fillId="0" borderId="34" xfId="68" applyFont="1" applyBorder="1" applyAlignment="1" applyProtection="1">
      <alignment horizontal="center"/>
      <protection/>
    </xf>
    <xf numFmtId="0" fontId="22" fillId="0" borderId="0" xfId="68" applyFont="1" applyAlignment="1" applyProtection="1">
      <alignment horizontal="center"/>
      <protection/>
    </xf>
    <xf numFmtId="0" fontId="22" fillId="0" borderId="0" xfId="69" applyFont="1" applyAlignment="1" applyProtection="1">
      <alignment horizontal="center"/>
      <protection/>
    </xf>
    <xf numFmtId="0" fontId="6" fillId="0" borderId="41" xfId="69" applyFont="1" applyBorder="1" applyAlignment="1">
      <alignment vertical="center"/>
      <protection/>
    </xf>
    <xf numFmtId="0" fontId="6" fillId="0" borderId="42" xfId="69" applyFont="1" applyBorder="1" applyAlignment="1">
      <alignment vertical="center"/>
      <protection/>
    </xf>
    <xf numFmtId="0" fontId="6" fillId="0" borderId="37" xfId="69" applyFont="1" applyBorder="1" applyAlignment="1" applyProtection="1">
      <alignment horizontal="center" vertical="center" wrapText="1"/>
      <protection/>
    </xf>
    <xf numFmtId="0" fontId="6" fillId="0" borderId="41" xfId="69" applyFont="1" applyBorder="1" applyAlignment="1" applyProtection="1">
      <alignment horizontal="center" vertical="center" wrapText="1"/>
      <protection/>
    </xf>
    <xf numFmtId="0" fontId="6" fillId="0" borderId="42" xfId="69" applyFont="1" applyBorder="1" applyAlignment="1" applyProtection="1">
      <alignment horizontal="center" vertical="center" wrapText="1"/>
      <protection/>
    </xf>
    <xf numFmtId="0" fontId="6" fillId="0" borderId="40" xfId="69" applyFont="1" applyBorder="1" applyAlignment="1">
      <alignment vertical="center"/>
      <protection/>
    </xf>
    <xf numFmtId="0" fontId="6" fillId="0" borderId="44" xfId="69" applyFont="1" applyBorder="1" applyAlignment="1" applyProtection="1">
      <alignment horizontal="right"/>
      <protection/>
    </xf>
    <xf numFmtId="0" fontId="6" fillId="0" borderId="40" xfId="70" applyFont="1" applyBorder="1" applyAlignment="1">
      <alignment vertical="center"/>
      <protection/>
    </xf>
    <xf numFmtId="0" fontId="6" fillId="0" borderId="41" xfId="70" applyFont="1" applyBorder="1" applyAlignment="1">
      <alignment vertical="center"/>
      <protection/>
    </xf>
    <xf numFmtId="0" fontId="22" fillId="0" borderId="0" xfId="70" applyFont="1" applyAlignment="1" applyProtection="1">
      <alignment horizontal="center"/>
      <protection/>
    </xf>
    <xf numFmtId="0" fontId="6" fillId="0" borderId="37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42" xfId="70" applyFont="1" applyBorder="1" applyAlignment="1">
      <alignment vertical="center"/>
      <protection/>
    </xf>
    <xf numFmtId="0" fontId="6" fillId="0" borderId="40" xfId="70" applyFont="1" applyBorder="1" applyAlignment="1">
      <alignment horizontal="center" vertical="center" wrapText="1"/>
      <protection/>
    </xf>
    <xf numFmtId="0" fontId="6" fillId="0" borderId="54" xfId="70" applyFont="1" applyBorder="1" applyAlignment="1">
      <alignment horizontal="center" vertical="center" wrapText="1"/>
      <protection/>
    </xf>
    <xf numFmtId="0" fontId="6" fillId="0" borderId="34" xfId="70" applyFont="1" applyBorder="1" applyAlignment="1">
      <alignment horizontal="center" vertical="center" wrapText="1"/>
      <protection/>
    </xf>
    <xf numFmtId="0" fontId="6" fillId="0" borderId="46" xfId="70" applyFont="1" applyBorder="1" applyAlignment="1">
      <alignment horizontal="center" vertical="center" wrapText="1"/>
      <protection/>
    </xf>
    <xf numFmtId="0" fontId="22" fillId="0" borderId="0" xfId="71" applyFont="1" applyAlignment="1" applyProtection="1">
      <alignment horizontal="center"/>
      <protection/>
    </xf>
    <xf numFmtId="0" fontId="6" fillId="0" borderId="41" xfId="71" applyFont="1" applyBorder="1" applyAlignment="1">
      <alignment vertical="center"/>
      <protection/>
    </xf>
    <xf numFmtId="0" fontId="6" fillId="0" borderId="42" xfId="71" applyFont="1" applyBorder="1" applyAlignment="1">
      <alignment vertical="center"/>
      <protection/>
    </xf>
    <xf numFmtId="0" fontId="6" fillId="0" borderId="37" xfId="71" applyFont="1" applyBorder="1" applyAlignment="1" applyProtection="1">
      <alignment horizontal="center" vertical="center" wrapText="1"/>
      <protection/>
    </xf>
    <xf numFmtId="0" fontId="6" fillId="0" borderId="41" xfId="71" applyFont="1" applyBorder="1" applyAlignment="1" applyProtection="1">
      <alignment horizontal="center" vertical="center" wrapText="1"/>
      <protection/>
    </xf>
    <xf numFmtId="0" fontId="6" fillId="0" borderId="42" xfId="71" applyFont="1" applyBorder="1" applyAlignment="1" applyProtection="1">
      <alignment horizontal="center" vertical="center" wrapText="1"/>
      <protection/>
    </xf>
    <xf numFmtId="0" fontId="6" fillId="0" borderId="40" xfId="71" applyFont="1" applyBorder="1" applyAlignment="1">
      <alignment vertical="center"/>
      <protection/>
    </xf>
    <xf numFmtId="0" fontId="22" fillId="0" borderId="0" xfId="72" applyFont="1" applyAlignment="1" applyProtection="1">
      <alignment horizontal="center"/>
      <protection/>
    </xf>
    <xf numFmtId="0" fontId="6" fillId="0" borderId="37" xfId="72" applyFont="1" applyBorder="1" applyAlignment="1">
      <alignment horizontal="center" vertical="center" wrapText="1"/>
      <protection/>
    </xf>
    <xf numFmtId="0" fontId="6" fillId="0" borderId="41" xfId="72" applyFont="1" applyBorder="1" applyAlignment="1">
      <alignment horizontal="center" vertical="center" wrapText="1"/>
      <protection/>
    </xf>
    <xf numFmtId="0" fontId="6" fillId="0" borderId="42" xfId="72" applyFont="1" applyBorder="1" applyAlignment="1">
      <alignment horizontal="center" vertical="center" wrapText="1"/>
      <protection/>
    </xf>
    <xf numFmtId="0" fontId="6" fillId="0" borderId="41" xfId="72" applyFont="1" applyBorder="1" applyAlignment="1">
      <alignment vertical="center"/>
      <protection/>
    </xf>
    <xf numFmtId="0" fontId="6" fillId="0" borderId="42" xfId="72" applyFont="1" applyBorder="1" applyAlignment="1">
      <alignment vertical="center"/>
      <protection/>
    </xf>
    <xf numFmtId="0" fontId="6" fillId="0" borderId="40" xfId="72" applyFont="1" applyBorder="1" applyAlignment="1">
      <alignment vertical="center"/>
      <protection/>
    </xf>
    <xf numFmtId="0" fontId="6" fillId="0" borderId="40" xfId="72" applyFont="1" applyBorder="1" applyAlignment="1">
      <alignment horizontal="center" vertical="center" wrapText="1"/>
      <protection/>
    </xf>
    <xf numFmtId="0" fontId="6" fillId="0" borderId="54" xfId="72" applyFont="1" applyBorder="1" applyAlignment="1">
      <alignment horizontal="center" vertical="center" wrapText="1"/>
      <protection/>
    </xf>
    <xf numFmtId="0" fontId="6" fillId="0" borderId="34" xfId="72" applyFont="1" applyBorder="1" applyAlignment="1">
      <alignment horizontal="center" vertical="center" wrapText="1"/>
      <protection/>
    </xf>
    <xf numFmtId="0" fontId="6" fillId="0" borderId="46" xfId="72" applyFont="1" applyBorder="1" applyAlignment="1">
      <alignment horizontal="center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0‐161" xfId="61"/>
    <cellStyle name="標準_162‐163" xfId="62"/>
    <cellStyle name="標準_164‐165" xfId="63"/>
    <cellStyle name="標準_166‐167" xfId="64"/>
    <cellStyle name="標準_168‐169" xfId="65"/>
    <cellStyle name="標準_170‐171" xfId="66"/>
    <cellStyle name="標準_172‐173" xfId="67"/>
    <cellStyle name="標準_174‐175" xfId="68"/>
    <cellStyle name="標準_176‐177" xfId="69"/>
    <cellStyle name="標準_178‐179" xfId="70"/>
    <cellStyle name="標準_180‐181" xfId="71"/>
    <cellStyle name="標準_182‐183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862492"/>
        <c:axId val="7762429"/>
      </c:barChart>
      <c:catAx>
        <c:axId val="8624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6249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7739062"/>
        <c:axId val="26998375"/>
      </c:barChart>
      <c:catAx>
        <c:axId val="47739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998375"/>
        <c:crosses val="autoZero"/>
        <c:auto val="1"/>
        <c:lblOffset val="100"/>
        <c:tickLblSkip val="1"/>
        <c:noMultiLvlLbl val="0"/>
      </c:catAx>
      <c:valAx>
        <c:axId val="26998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7390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1658784"/>
        <c:axId val="39384737"/>
      </c:barChart>
      <c:catAx>
        <c:axId val="416587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9384737"/>
        <c:crosses val="autoZero"/>
        <c:auto val="0"/>
        <c:lblOffset val="100"/>
        <c:tickLblSkip val="1"/>
        <c:noMultiLvlLbl val="0"/>
      </c:catAx>
      <c:valAx>
        <c:axId val="39384737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658784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8918314"/>
        <c:axId val="36047099"/>
      </c:barChart>
      <c:catAx>
        <c:axId val="18918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047099"/>
        <c:crosses val="autoZero"/>
        <c:auto val="1"/>
        <c:lblOffset val="100"/>
        <c:tickLblSkip val="1"/>
        <c:noMultiLvlLbl val="0"/>
      </c:catAx>
      <c:valAx>
        <c:axId val="360470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91831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5988436"/>
        <c:axId val="34133877"/>
      </c:barChart>
      <c:catAx>
        <c:axId val="55988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133877"/>
        <c:crosses val="autoZero"/>
        <c:auto val="1"/>
        <c:lblOffset val="100"/>
        <c:tickLblSkip val="1"/>
        <c:noMultiLvlLbl val="0"/>
      </c:catAx>
      <c:valAx>
        <c:axId val="34133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98843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8769438"/>
        <c:axId val="13380623"/>
      </c:barChart>
      <c:catAx>
        <c:axId val="38769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380623"/>
        <c:crosses val="autoZero"/>
        <c:auto val="1"/>
        <c:lblOffset val="100"/>
        <c:tickLblSkip val="1"/>
        <c:noMultiLvlLbl val="0"/>
      </c:catAx>
      <c:valAx>
        <c:axId val="133806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76943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3316744"/>
        <c:axId val="10088649"/>
      </c:barChart>
      <c:catAx>
        <c:axId val="53316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088649"/>
        <c:crosses val="autoZero"/>
        <c:auto val="1"/>
        <c:lblOffset val="100"/>
        <c:tickLblSkip val="1"/>
        <c:noMultiLvlLbl val="0"/>
      </c:catAx>
      <c:valAx>
        <c:axId val="10088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31674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3688978"/>
        <c:axId val="11874211"/>
      </c:barChart>
      <c:catAx>
        <c:axId val="23688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874211"/>
        <c:crosses val="autoZero"/>
        <c:auto val="1"/>
        <c:lblOffset val="100"/>
        <c:tickLblSkip val="1"/>
        <c:noMultiLvlLbl val="0"/>
      </c:catAx>
      <c:valAx>
        <c:axId val="118742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68897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752998"/>
        <c:axId val="24776983"/>
      </c:barChart>
      <c:catAx>
        <c:axId val="2752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776983"/>
        <c:crosses val="autoZero"/>
        <c:auto val="1"/>
        <c:lblOffset val="100"/>
        <c:tickLblSkip val="1"/>
        <c:noMultiLvlLbl val="0"/>
      </c:catAx>
      <c:valAx>
        <c:axId val="247769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5299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21666256"/>
        <c:axId val="60778577"/>
      </c:barChart>
      <c:catAx>
        <c:axId val="21666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0778577"/>
        <c:crosses val="autoZero"/>
        <c:auto val="0"/>
        <c:lblOffset val="100"/>
        <c:tickLblSkip val="1"/>
        <c:noMultiLvlLbl val="0"/>
      </c:catAx>
      <c:valAx>
        <c:axId val="60778577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666256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0136282"/>
        <c:axId val="24117675"/>
      </c:barChart>
      <c:catAx>
        <c:axId val="10136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117675"/>
        <c:crosses val="autoZero"/>
        <c:auto val="1"/>
        <c:lblOffset val="100"/>
        <c:tickLblSkip val="1"/>
        <c:noMultiLvlLbl val="0"/>
      </c:catAx>
      <c:valAx>
        <c:axId val="241176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13628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5732484"/>
        <c:axId val="7374629"/>
      </c:barChart>
      <c:catAx>
        <c:axId val="1573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374629"/>
        <c:crosses val="autoZero"/>
        <c:auto val="1"/>
        <c:lblOffset val="100"/>
        <c:tickLblSkip val="1"/>
        <c:noMultiLvlLbl val="0"/>
      </c:catAx>
      <c:valAx>
        <c:axId val="73746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73248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371662"/>
        <c:axId val="60474047"/>
      </c:barChart>
      <c:catAx>
        <c:axId val="66371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3716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7395512"/>
        <c:axId val="66559609"/>
      </c:barChart>
      <c:catAx>
        <c:axId val="7395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559609"/>
        <c:crosses val="autoZero"/>
        <c:auto val="1"/>
        <c:lblOffset val="100"/>
        <c:tickLblSkip val="1"/>
        <c:noMultiLvlLbl val="0"/>
      </c:catAx>
      <c:valAx>
        <c:axId val="665596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39551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2165570"/>
        <c:axId val="22619219"/>
      </c:barChart>
      <c:catAx>
        <c:axId val="62165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619219"/>
        <c:crosses val="autoZero"/>
        <c:auto val="1"/>
        <c:lblOffset val="100"/>
        <c:tickLblSkip val="1"/>
        <c:noMultiLvlLbl val="0"/>
      </c:catAx>
      <c:valAx>
        <c:axId val="226192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16557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246380"/>
        <c:axId val="20217421"/>
      </c:barChart>
      <c:catAx>
        <c:axId val="2246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217421"/>
        <c:crosses val="autoZero"/>
        <c:auto val="1"/>
        <c:lblOffset val="100"/>
        <c:tickLblSkip val="1"/>
        <c:noMultiLvlLbl val="0"/>
      </c:catAx>
      <c:valAx>
        <c:axId val="202174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4638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19050</xdr:rowOff>
    </xdr:from>
    <xdr:to>
      <xdr:col>8</xdr:col>
      <xdr:colOff>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10458450" y="27622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10458450" y="7191375"/>
        <a:ext cx="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71</xdr:row>
      <xdr:rowOff>19050</xdr:rowOff>
    </xdr:to>
    <xdr:graphicFrame>
      <xdr:nvGraphicFramePr>
        <xdr:cNvPr id="3" name="Chart 3"/>
        <xdr:cNvGraphicFramePr/>
      </xdr:nvGraphicFramePr>
      <xdr:xfrm>
        <a:off x="10458450" y="12134850"/>
        <a:ext cx="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62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1348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61</xdr:row>
      <xdr:rowOff>161925</xdr:rowOff>
    </xdr:from>
    <xdr:to>
      <xdr:col>8</xdr:col>
      <xdr:colOff>0</xdr:colOff>
      <xdr:row>62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1443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36</xdr:row>
      <xdr:rowOff>19050</xdr:rowOff>
    </xdr:from>
    <xdr:to>
      <xdr:col>8</xdr:col>
      <xdr:colOff>0</xdr:colOff>
      <xdr:row>46</xdr:row>
      <xdr:rowOff>171450</xdr:rowOff>
    </xdr:to>
    <xdr:graphicFrame>
      <xdr:nvGraphicFramePr>
        <xdr:cNvPr id="8" name="Chart 8"/>
        <xdr:cNvGraphicFramePr/>
      </xdr:nvGraphicFramePr>
      <xdr:xfrm>
        <a:off x="10458450" y="7200900"/>
        <a:ext cx="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75</xdr:row>
      <xdr:rowOff>19050</xdr:rowOff>
    </xdr:to>
    <xdr:graphicFrame>
      <xdr:nvGraphicFramePr>
        <xdr:cNvPr id="9" name="Chart 9"/>
        <xdr:cNvGraphicFramePr/>
      </xdr:nvGraphicFramePr>
      <xdr:xfrm>
        <a:off x="10458450" y="11630025"/>
        <a:ext cx="0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19050</xdr:rowOff>
    </xdr:from>
    <xdr:to>
      <xdr:col>8</xdr:col>
      <xdr:colOff>0</xdr:colOff>
      <xdr:row>69</xdr:row>
      <xdr:rowOff>171450</xdr:rowOff>
    </xdr:to>
    <xdr:graphicFrame>
      <xdr:nvGraphicFramePr>
        <xdr:cNvPr id="10" name="Chart 10"/>
        <xdr:cNvGraphicFramePr/>
      </xdr:nvGraphicFramePr>
      <xdr:xfrm>
        <a:off x="10458450" y="11639550"/>
        <a:ext cx="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19050</xdr:rowOff>
    </xdr:from>
    <xdr:to>
      <xdr:col>8</xdr:col>
      <xdr:colOff>0</xdr:colOff>
      <xdr:row>46</xdr:row>
      <xdr:rowOff>171450</xdr:rowOff>
    </xdr:to>
    <xdr:graphicFrame>
      <xdr:nvGraphicFramePr>
        <xdr:cNvPr id="11" name="Chart 11"/>
        <xdr:cNvGraphicFramePr/>
      </xdr:nvGraphicFramePr>
      <xdr:xfrm>
        <a:off x="10458450" y="7200900"/>
        <a:ext cx="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19050</xdr:rowOff>
    </xdr:from>
    <xdr:to>
      <xdr:col>8</xdr:col>
      <xdr:colOff>0</xdr:colOff>
      <xdr:row>69</xdr:row>
      <xdr:rowOff>171450</xdr:rowOff>
    </xdr:to>
    <xdr:graphicFrame>
      <xdr:nvGraphicFramePr>
        <xdr:cNvPr id="12" name="Chart 12"/>
        <xdr:cNvGraphicFramePr/>
      </xdr:nvGraphicFramePr>
      <xdr:xfrm>
        <a:off x="10458450" y="1163955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19050</xdr:rowOff>
    </xdr:from>
    <xdr:to>
      <xdr:col>19</xdr:col>
      <xdr:colOff>0</xdr:colOff>
      <xdr:row>23</xdr:row>
      <xdr:rowOff>171450</xdr:rowOff>
    </xdr:to>
    <xdr:graphicFrame>
      <xdr:nvGraphicFramePr>
        <xdr:cNvPr id="13" name="Chart 13"/>
        <xdr:cNvGraphicFramePr/>
      </xdr:nvGraphicFramePr>
      <xdr:xfrm>
        <a:off x="23802975" y="2762250"/>
        <a:ext cx="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52</xdr:row>
      <xdr:rowOff>19050</xdr:rowOff>
    </xdr:to>
    <xdr:graphicFrame>
      <xdr:nvGraphicFramePr>
        <xdr:cNvPr id="14" name="Chart 14"/>
        <xdr:cNvGraphicFramePr/>
      </xdr:nvGraphicFramePr>
      <xdr:xfrm>
        <a:off x="23802975" y="7191375"/>
        <a:ext cx="0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71</xdr:row>
      <xdr:rowOff>19050</xdr:rowOff>
    </xdr:to>
    <xdr:graphicFrame>
      <xdr:nvGraphicFramePr>
        <xdr:cNvPr id="15" name="Chart 15"/>
        <xdr:cNvGraphicFramePr/>
      </xdr:nvGraphicFramePr>
      <xdr:xfrm>
        <a:off x="23802975" y="12134850"/>
        <a:ext cx="0" cy="1724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62</xdr:row>
      <xdr:rowOff>133350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1348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61</xdr:row>
      <xdr:rowOff>161925</xdr:rowOff>
    </xdr:from>
    <xdr:to>
      <xdr:col>19</xdr:col>
      <xdr:colOff>0</xdr:colOff>
      <xdr:row>62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1443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36</xdr:row>
      <xdr:rowOff>19050</xdr:rowOff>
    </xdr:from>
    <xdr:to>
      <xdr:col>19</xdr:col>
      <xdr:colOff>0</xdr:colOff>
      <xdr:row>46</xdr:row>
      <xdr:rowOff>171450</xdr:rowOff>
    </xdr:to>
    <xdr:graphicFrame>
      <xdr:nvGraphicFramePr>
        <xdr:cNvPr id="20" name="Chart 20"/>
        <xdr:cNvGraphicFramePr/>
      </xdr:nvGraphicFramePr>
      <xdr:xfrm>
        <a:off x="23802975" y="7200900"/>
        <a:ext cx="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75</xdr:row>
      <xdr:rowOff>19050</xdr:rowOff>
    </xdr:to>
    <xdr:graphicFrame>
      <xdr:nvGraphicFramePr>
        <xdr:cNvPr id="21" name="Chart 21"/>
        <xdr:cNvGraphicFramePr/>
      </xdr:nvGraphicFramePr>
      <xdr:xfrm>
        <a:off x="23802975" y="11630025"/>
        <a:ext cx="0" cy="3000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19050</xdr:rowOff>
    </xdr:from>
    <xdr:to>
      <xdr:col>19</xdr:col>
      <xdr:colOff>0</xdr:colOff>
      <xdr:row>69</xdr:row>
      <xdr:rowOff>171450</xdr:rowOff>
    </xdr:to>
    <xdr:graphicFrame>
      <xdr:nvGraphicFramePr>
        <xdr:cNvPr id="22" name="Chart 22"/>
        <xdr:cNvGraphicFramePr/>
      </xdr:nvGraphicFramePr>
      <xdr:xfrm>
        <a:off x="23802975" y="11639550"/>
        <a:ext cx="0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19050</xdr:rowOff>
    </xdr:from>
    <xdr:to>
      <xdr:col>19</xdr:col>
      <xdr:colOff>0</xdr:colOff>
      <xdr:row>46</xdr:row>
      <xdr:rowOff>171450</xdr:rowOff>
    </xdr:to>
    <xdr:graphicFrame>
      <xdr:nvGraphicFramePr>
        <xdr:cNvPr id="23" name="Chart 23"/>
        <xdr:cNvGraphicFramePr/>
      </xdr:nvGraphicFramePr>
      <xdr:xfrm>
        <a:off x="23802975" y="7200900"/>
        <a:ext cx="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19050</xdr:rowOff>
    </xdr:from>
    <xdr:to>
      <xdr:col>19</xdr:col>
      <xdr:colOff>0</xdr:colOff>
      <xdr:row>69</xdr:row>
      <xdr:rowOff>171450</xdr:rowOff>
    </xdr:to>
    <xdr:graphicFrame>
      <xdr:nvGraphicFramePr>
        <xdr:cNvPr id="24" name="Chart 24"/>
        <xdr:cNvGraphicFramePr/>
      </xdr:nvGraphicFramePr>
      <xdr:xfrm>
        <a:off x="23802975" y="11639550"/>
        <a:ext cx="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0</xdr:col>
      <xdr:colOff>1847850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8478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62000"/>
          <a:ext cx="20669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8478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62000"/>
          <a:ext cx="18478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45</xdr:row>
      <xdr:rowOff>85725</xdr:rowOff>
    </xdr:from>
    <xdr:to>
      <xdr:col>13</xdr:col>
      <xdr:colOff>0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9020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49</xdr:row>
      <xdr:rowOff>76200</xdr:rowOff>
    </xdr:from>
    <xdr:to>
      <xdr:col>13</xdr:col>
      <xdr:colOff>9525</xdr:colOff>
      <xdr:row>50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7726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52</xdr:row>
      <xdr:rowOff>76200</xdr:rowOff>
    </xdr:from>
    <xdr:to>
      <xdr:col>13</xdr:col>
      <xdr:colOff>0</xdr:colOff>
      <xdr:row>54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3441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56</xdr:row>
      <xdr:rowOff>85725</xdr:rowOff>
    </xdr:from>
    <xdr:to>
      <xdr:col>13</xdr:col>
      <xdr:colOff>9525</xdr:colOff>
      <xdr:row>58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220575" y="111156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60</xdr:row>
      <xdr:rowOff>85725</xdr:rowOff>
    </xdr:from>
    <xdr:to>
      <xdr:col>12</xdr:col>
      <xdr:colOff>190500</xdr:colOff>
      <xdr:row>61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201525" y="118776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63</xdr:row>
      <xdr:rowOff>95250</xdr:rowOff>
    </xdr:from>
    <xdr:to>
      <xdr:col>13</xdr:col>
      <xdr:colOff>0</xdr:colOff>
      <xdr:row>65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4587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95250</xdr:rowOff>
    </xdr:from>
    <xdr:to>
      <xdr:col>10</xdr:col>
      <xdr:colOff>104775</xdr:colOff>
      <xdr:row>53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0896600" y="9220200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95250</xdr:rowOff>
    </xdr:from>
    <xdr:to>
      <xdr:col>10</xdr:col>
      <xdr:colOff>104775</xdr:colOff>
      <xdr:row>64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315700"/>
          <a:ext cx="104775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180975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95250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240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62000"/>
          <a:ext cx="17716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33425"/>
          <a:ext cx="18764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18859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zoomScalePageLayoutView="0" workbookViewId="0" topLeftCell="A25">
      <selection activeCell="A50" sqref="A50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7" width="13.59765625" style="3" customWidth="1"/>
    <col min="18" max="16384" width="10.59765625" style="3" customWidth="1"/>
  </cols>
  <sheetData>
    <row r="1" spans="1:17" s="238" customFormat="1" ht="19.5" customHeight="1">
      <c r="A1" s="1" t="s">
        <v>341</v>
      </c>
      <c r="Q1" s="2" t="s">
        <v>342</v>
      </c>
    </row>
    <row r="2" spans="1:17" s="239" customFormat="1" ht="24.75" customHeight="1">
      <c r="A2" s="858" t="s">
        <v>38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17" s="239" customFormat="1" ht="19.5" customHeight="1">
      <c r="A3" s="859" t="s">
        <v>340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</row>
    <row r="4" spans="1:17" s="239" customFormat="1" ht="18" customHeight="1" thickBot="1">
      <c r="A4" s="240"/>
      <c r="B4" s="241"/>
      <c r="Q4" s="242" t="s">
        <v>306</v>
      </c>
    </row>
    <row r="5" spans="1:20" s="239" customFormat="1" ht="14.25" customHeight="1">
      <c r="A5" s="860" t="s">
        <v>39</v>
      </c>
      <c r="B5" s="861"/>
      <c r="C5" s="865" t="s">
        <v>40</v>
      </c>
      <c r="D5" s="866"/>
      <c r="E5" s="861"/>
      <c r="F5" s="870" t="s">
        <v>307</v>
      </c>
      <c r="G5" s="871"/>
      <c r="H5" s="871"/>
      <c r="I5" s="871"/>
      <c r="J5" s="871"/>
      <c r="K5" s="871"/>
      <c r="L5" s="871"/>
      <c r="M5" s="871"/>
      <c r="N5" s="872"/>
      <c r="O5" s="865" t="s">
        <v>308</v>
      </c>
      <c r="P5" s="866"/>
      <c r="Q5" s="866"/>
      <c r="R5" s="243"/>
      <c r="S5" s="243"/>
      <c r="T5" s="243"/>
    </row>
    <row r="6" spans="1:18" ht="14.25" customHeight="1">
      <c r="A6" s="862"/>
      <c r="B6" s="856"/>
      <c r="C6" s="867"/>
      <c r="D6" s="868"/>
      <c r="E6" s="869"/>
      <c r="F6" s="877" t="s">
        <v>309</v>
      </c>
      <c r="G6" s="878"/>
      <c r="H6" s="879"/>
      <c r="I6" s="877" t="s">
        <v>310</v>
      </c>
      <c r="J6" s="878"/>
      <c r="K6" s="879"/>
      <c r="L6" s="877" t="s">
        <v>311</v>
      </c>
      <c r="M6" s="878"/>
      <c r="N6" s="879"/>
      <c r="O6" s="867"/>
      <c r="P6" s="868"/>
      <c r="Q6" s="868"/>
      <c r="R6" s="9"/>
    </row>
    <row r="7" spans="1:20" ht="14.25" customHeight="1">
      <c r="A7" s="863"/>
      <c r="B7" s="864"/>
      <c r="C7" s="7" t="s">
        <v>309</v>
      </c>
      <c r="D7" s="10" t="s">
        <v>312</v>
      </c>
      <c r="E7" s="8" t="s">
        <v>313</v>
      </c>
      <c r="F7" s="8" t="s">
        <v>309</v>
      </c>
      <c r="G7" s="8" t="s">
        <v>312</v>
      </c>
      <c r="H7" s="7" t="s">
        <v>313</v>
      </c>
      <c r="I7" s="10" t="s">
        <v>309</v>
      </c>
      <c r="J7" s="7" t="s">
        <v>312</v>
      </c>
      <c r="K7" s="10" t="s">
        <v>313</v>
      </c>
      <c r="L7" s="8" t="s">
        <v>309</v>
      </c>
      <c r="M7" s="8" t="s">
        <v>312</v>
      </c>
      <c r="N7" s="7" t="s">
        <v>313</v>
      </c>
      <c r="O7" s="10" t="s">
        <v>309</v>
      </c>
      <c r="P7" s="8" t="s">
        <v>312</v>
      </c>
      <c r="Q7" s="7" t="s">
        <v>313</v>
      </c>
      <c r="R7" s="11"/>
      <c r="S7" s="11"/>
      <c r="T7" s="11"/>
    </row>
    <row r="8" spans="1:20" ht="14.25" customHeight="1">
      <c r="A8" s="880" t="s">
        <v>41</v>
      </c>
      <c r="B8" s="881"/>
      <c r="C8" s="12">
        <v>947070</v>
      </c>
      <c r="D8" s="11">
        <v>451155</v>
      </c>
      <c r="E8" s="11">
        <v>495915</v>
      </c>
      <c r="F8" s="12">
        <v>620231</v>
      </c>
      <c r="G8" s="11">
        <v>350346</v>
      </c>
      <c r="H8" s="11">
        <v>269885</v>
      </c>
      <c r="I8" s="12">
        <v>606265</v>
      </c>
      <c r="J8" s="11">
        <v>341329</v>
      </c>
      <c r="K8" s="11">
        <v>264936</v>
      </c>
      <c r="L8" s="12">
        <v>13966</v>
      </c>
      <c r="M8" s="11">
        <v>9017</v>
      </c>
      <c r="N8" s="11">
        <v>4949</v>
      </c>
      <c r="O8" s="12">
        <v>325779</v>
      </c>
      <c r="P8" s="11">
        <v>100327</v>
      </c>
      <c r="Q8" s="11">
        <v>225452</v>
      </c>
      <c r="R8" s="11"/>
      <c r="S8" s="12"/>
      <c r="T8" s="11"/>
    </row>
    <row r="9" spans="1:20" ht="14.25" customHeight="1">
      <c r="A9" s="873" t="s">
        <v>42</v>
      </c>
      <c r="B9" s="874"/>
      <c r="C9" s="12">
        <v>990243</v>
      </c>
      <c r="D9" s="11">
        <v>473937</v>
      </c>
      <c r="E9" s="11">
        <v>516306</v>
      </c>
      <c r="F9" s="12">
        <v>652627</v>
      </c>
      <c r="G9" s="11">
        <v>370106</v>
      </c>
      <c r="H9" s="11">
        <v>282521</v>
      </c>
      <c r="I9" s="12">
        <v>631322</v>
      </c>
      <c r="J9" s="11">
        <v>356828</v>
      </c>
      <c r="K9" s="11">
        <v>274494</v>
      </c>
      <c r="L9" s="12">
        <v>21305</v>
      </c>
      <c r="M9" s="11">
        <v>13278</v>
      </c>
      <c r="N9" s="11">
        <v>8027</v>
      </c>
      <c r="O9" s="12">
        <v>335785</v>
      </c>
      <c r="P9" s="11">
        <v>102653</v>
      </c>
      <c r="Q9" s="11">
        <v>233132</v>
      </c>
      <c r="R9" s="11"/>
      <c r="S9" s="12"/>
      <c r="T9" s="11"/>
    </row>
    <row r="10" spans="1:20" s="15" customFormat="1" ht="14.25" customHeight="1">
      <c r="A10" s="873" t="s">
        <v>43</v>
      </c>
      <c r="B10" s="874"/>
      <c r="C10" s="12">
        <v>1000803</v>
      </c>
      <c r="D10" s="11">
        <v>479465</v>
      </c>
      <c r="E10" s="11">
        <v>521338</v>
      </c>
      <c r="F10" s="12">
        <v>637733</v>
      </c>
      <c r="G10" s="11">
        <v>361282</v>
      </c>
      <c r="H10" s="11">
        <v>276451</v>
      </c>
      <c r="I10" s="12">
        <v>614469</v>
      </c>
      <c r="J10" s="11">
        <v>347095</v>
      </c>
      <c r="K10" s="11">
        <v>267374</v>
      </c>
      <c r="L10" s="12">
        <v>23264</v>
      </c>
      <c r="M10" s="11">
        <v>14187</v>
      </c>
      <c r="N10" s="11">
        <v>9077</v>
      </c>
      <c r="O10" s="12">
        <v>358494</v>
      </c>
      <c r="P10" s="11">
        <v>115264</v>
      </c>
      <c r="Q10" s="11">
        <v>243230</v>
      </c>
      <c r="R10" s="14"/>
      <c r="S10" s="13"/>
      <c r="T10" s="14"/>
    </row>
    <row r="11" spans="1:20" ht="14.25" customHeight="1">
      <c r="A11" s="875" t="s">
        <v>708</v>
      </c>
      <c r="B11" s="876"/>
      <c r="C11" s="61">
        <f>SUM(C13:C22,C24,C27,C30,C34,C38,C41)</f>
        <v>1006996</v>
      </c>
      <c r="D11" s="61">
        <f aca="true" t="shared" si="0" ref="D11:Q11">SUM(D13:D22,D24,D27,D30,D34,D38,D41)</f>
        <v>481677</v>
      </c>
      <c r="E11" s="61">
        <f t="shared" si="0"/>
        <v>525319</v>
      </c>
      <c r="F11" s="61">
        <f t="shared" si="0"/>
        <v>625787</v>
      </c>
      <c r="G11" s="61">
        <f t="shared" si="0"/>
        <v>351128</v>
      </c>
      <c r="H11" s="61">
        <f t="shared" si="0"/>
        <v>274659</v>
      </c>
      <c r="I11" s="61">
        <f t="shared" si="0"/>
        <v>596324</v>
      </c>
      <c r="J11" s="61">
        <f t="shared" si="0"/>
        <v>332302</v>
      </c>
      <c r="K11" s="61">
        <f t="shared" si="0"/>
        <v>264022</v>
      </c>
      <c r="L11" s="61">
        <f t="shared" si="0"/>
        <v>29463</v>
      </c>
      <c r="M11" s="61">
        <f t="shared" si="0"/>
        <v>18826</v>
      </c>
      <c r="N11" s="61">
        <f t="shared" si="0"/>
        <v>10637</v>
      </c>
      <c r="O11" s="61">
        <f t="shared" si="0"/>
        <v>363359</v>
      </c>
      <c r="P11" s="61">
        <f t="shared" si="0"/>
        <v>118172</v>
      </c>
      <c r="Q11" s="61">
        <f t="shared" si="0"/>
        <v>245187</v>
      </c>
      <c r="R11" s="11"/>
      <c r="S11" s="12"/>
      <c r="T11" s="11"/>
    </row>
    <row r="12" spans="1:20" s="239" customFormat="1" ht="14.25" customHeight="1">
      <c r="A12" s="855"/>
      <c r="B12" s="856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245"/>
      <c r="S12" s="246"/>
      <c r="T12" s="245"/>
    </row>
    <row r="13" spans="1:20" ht="14.25" customHeight="1">
      <c r="A13" s="855" t="s">
        <v>314</v>
      </c>
      <c r="B13" s="857"/>
      <c r="C13" s="61">
        <f>SUM(D13:E13)</f>
        <v>390907</v>
      </c>
      <c r="D13" s="600">
        <v>188107</v>
      </c>
      <c r="E13" s="600">
        <v>202800</v>
      </c>
      <c r="F13" s="61">
        <f>SUM(G13:H13)</f>
        <v>237738</v>
      </c>
      <c r="G13" s="600">
        <f>SUM(J13,M13)</f>
        <v>134131</v>
      </c>
      <c r="H13" s="600">
        <f aca="true" t="shared" si="1" ref="H13:H22">SUM(K13,N13)</f>
        <v>103607</v>
      </c>
      <c r="I13" s="61">
        <f>SUM(J13:K13)</f>
        <v>226659</v>
      </c>
      <c r="J13" s="600">
        <v>127373</v>
      </c>
      <c r="K13" s="600">
        <v>99286</v>
      </c>
      <c r="L13" s="61">
        <f aca="true" t="shared" si="2" ref="L13:L22">SUM(M13:N13)</f>
        <v>11079</v>
      </c>
      <c r="M13" s="600">
        <v>6758</v>
      </c>
      <c r="N13" s="600">
        <v>4321</v>
      </c>
      <c r="O13" s="61">
        <f>SUM(P13:Q13)</f>
        <v>141404</v>
      </c>
      <c r="P13" s="600">
        <v>45803</v>
      </c>
      <c r="Q13" s="600">
        <v>95601</v>
      </c>
      <c r="R13" s="11"/>
      <c r="S13" s="11"/>
      <c r="T13" s="11"/>
    </row>
    <row r="14" spans="1:20" ht="14.25" customHeight="1">
      <c r="A14" s="855" t="s">
        <v>315</v>
      </c>
      <c r="B14" s="857"/>
      <c r="C14" s="61">
        <f aca="true" t="shared" si="3" ref="C14:C22">SUM(D14:E14)</f>
        <v>53841</v>
      </c>
      <c r="D14" s="600">
        <v>25088</v>
      </c>
      <c r="E14" s="600">
        <v>28753</v>
      </c>
      <c r="F14" s="61">
        <f aca="true" t="shared" si="4" ref="F14:F22">SUM(G14:H14)</f>
        <v>33221</v>
      </c>
      <c r="G14" s="600">
        <f aca="true" t="shared" si="5" ref="G14:G22">SUM(J14,M14)</f>
        <v>18126</v>
      </c>
      <c r="H14" s="600">
        <f t="shared" si="1"/>
        <v>15095</v>
      </c>
      <c r="I14" s="61">
        <f aca="true" t="shared" si="6" ref="I14:I22">SUM(J14:K14)</f>
        <v>31453</v>
      </c>
      <c r="J14" s="600">
        <v>16872</v>
      </c>
      <c r="K14" s="600">
        <v>14581</v>
      </c>
      <c r="L14" s="61">
        <f t="shared" si="2"/>
        <v>1768</v>
      </c>
      <c r="M14" s="600">
        <v>1254</v>
      </c>
      <c r="N14" s="600">
        <v>514</v>
      </c>
      <c r="O14" s="61">
        <f aca="true" t="shared" si="7" ref="O14:O22">SUM(P14:Q14)</f>
        <v>20025</v>
      </c>
      <c r="P14" s="600">
        <v>6563</v>
      </c>
      <c r="Q14" s="600">
        <v>13462</v>
      </c>
      <c r="R14" s="11"/>
      <c r="S14" s="12"/>
      <c r="T14" s="11"/>
    </row>
    <row r="15" spans="1:20" ht="14.25" customHeight="1">
      <c r="A15" s="855" t="s">
        <v>316</v>
      </c>
      <c r="B15" s="857"/>
      <c r="C15" s="61">
        <f t="shared" si="3"/>
        <v>92158</v>
      </c>
      <c r="D15" s="600">
        <v>44137</v>
      </c>
      <c r="E15" s="600">
        <v>48021</v>
      </c>
      <c r="F15" s="61">
        <f t="shared" si="4"/>
        <v>59872</v>
      </c>
      <c r="G15" s="600">
        <f t="shared" si="5"/>
        <v>33784</v>
      </c>
      <c r="H15" s="600">
        <f t="shared" si="1"/>
        <v>26088</v>
      </c>
      <c r="I15" s="61">
        <f t="shared" si="6"/>
        <v>57246</v>
      </c>
      <c r="J15" s="600">
        <v>32120</v>
      </c>
      <c r="K15" s="600">
        <v>25126</v>
      </c>
      <c r="L15" s="61">
        <f t="shared" si="2"/>
        <v>2626</v>
      </c>
      <c r="M15" s="600">
        <v>1664</v>
      </c>
      <c r="N15" s="600">
        <v>962</v>
      </c>
      <c r="O15" s="61">
        <f t="shared" si="7"/>
        <v>30853</v>
      </c>
      <c r="P15" s="600">
        <v>9411</v>
      </c>
      <c r="Q15" s="600">
        <v>21442</v>
      </c>
      <c r="R15" s="11"/>
      <c r="S15" s="12"/>
      <c r="T15" s="11"/>
    </row>
    <row r="16" spans="1:20" ht="14.25" customHeight="1">
      <c r="A16" s="855" t="s">
        <v>317</v>
      </c>
      <c r="B16" s="857"/>
      <c r="C16" s="61">
        <f t="shared" si="3"/>
        <v>22349</v>
      </c>
      <c r="D16" s="600">
        <v>10766</v>
      </c>
      <c r="E16" s="600">
        <v>11583</v>
      </c>
      <c r="F16" s="61">
        <f t="shared" si="4"/>
        <v>13218</v>
      </c>
      <c r="G16" s="600">
        <f t="shared" si="5"/>
        <v>7425</v>
      </c>
      <c r="H16" s="600">
        <f t="shared" si="1"/>
        <v>5793</v>
      </c>
      <c r="I16" s="61">
        <f t="shared" si="6"/>
        <v>12621</v>
      </c>
      <c r="J16" s="600">
        <v>6976</v>
      </c>
      <c r="K16" s="600">
        <v>5645</v>
      </c>
      <c r="L16" s="61">
        <f t="shared" si="2"/>
        <v>597</v>
      </c>
      <c r="M16" s="600">
        <v>449</v>
      </c>
      <c r="N16" s="600">
        <v>148</v>
      </c>
      <c r="O16" s="61">
        <f t="shared" si="7"/>
        <v>9082</v>
      </c>
      <c r="P16" s="600">
        <v>3320</v>
      </c>
      <c r="Q16" s="600">
        <v>5762</v>
      </c>
      <c r="R16" s="11"/>
      <c r="S16" s="12"/>
      <c r="T16" s="11"/>
    </row>
    <row r="17" spans="1:20" ht="14.25" customHeight="1">
      <c r="A17" s="855" t="s">
        <v>318</v>
      </c>
      <c r="B17" s="857"/>
      <c r="C17" s="61">
        <f t="shared" si="3"/>
        <v>16172</v>
      </c>
      <c r="D17" s="600">
        <v>7331</v>
      </c>
      <c r="E17" s="600">
        <v>8841</v>
      </c>
      <c r="F17" s="61">
        <f t="shared" si="4"/>
        <v>9574</v>
      </c>
      <c r="G17" s="600">
        <f t="shared" si="5"/>
        <v>5239</v>
      </c>
      <c r="H17" s="600">
        <f t="shared" si="1"/>
        <v>4335</v>
      </c>
      <c r="I17" s="61">
        <f t="shared" si="6"/>
        <v>9170</v>
      </c>
      <c r="J17" s="600">
        <v>4958</v>
      </c>
      <c r="K17" s="600">
        <v>4212</v>
      </c>
      <c r="L17" s="61">
        <f t="shared" si="2"/>
        <v>404</v>
      </c>
      <c r="M17" s="600">
        <v>281</v>
      </c>
      <c r="N17" s="600">
        <v>123</v>
      </c>
      <c r="O17" s="61">
        <f t="shared" si="7"/>
        <v>6590</v>
      </c>
      <c r="P17" s="600">
        <v>2089</v>
      </c>
      <c r="Q17" s="600">
        <v>4501</v>
      </c>
      <c r="R17" s="11"/>
      <c r="S17" s="12"/>
      <c r="T17" s="11"/>
    </row>
    <row r="18" spans="1:20" ht="14.25" customHeight="1">
      <c r="A18" s="855" t="s">
        <v>319</v>
      </c>
      <c r="B18" s="857"/>
      <c r="C18" s="61">
        <f t="shared" si="3"/>
        <v>65095</v>
      </c>
      <c r="D18" s="600">
        <v>29733</v>
      </c>
      <c r="E18" s="600">
        <v>35362</v>
      </c>
      <c r="F18" s="61">
        <f t="shared" si="4"/>
        <v>42499</v>
      </c>
      <c r="G18" s="600">
        <f t="shared" si="5"/>
        <v>22524</v>
      </c>
      <c r="H18" s="600">
        <f t="shared" si="1"/>
        <v>19975</v>
      </c>
      <c r="I18" s="61">
        <f t="shared" si="6"/>
        <v>39831</v>
      </c>
      <c r="J18" s="600">
        <v>20919</v>
      </c>
      <c r="K18" s="600">
        <v>18912</v>
      </c>
      <c r="L18" s="61">
        <f t="shared" si="2"/>
        <v>2668</v>
      </c>
      <c r="M18" s="600">
        <v>1605</v>
      </c>
      <c r="N18" s="600">
        <v>1063</v>
      </c>
      <c r="O18" s="61">
        <f t="shared" si="7"/>
        <v>22498</v>
      </c>
      <c r="P18" s="600">
        <v>7164</v>
      </c>
      <c r="Q18" s="600">
        <v>15334</v>
      </c>
      <c r="R18" s="11"/>
      <c r="S18" s="12"/>
      <c r="T18" s="11"/>
    </row>
    <row r="19" spans="1:20" ht="14.25" customHeight="1">
      <c r="A19" s="855" t="s">
        <v>320</v>
      </c>
      <c r="B19" s="857"/>
      <c r="C19" s="61">
        <f t="shared" si="3"/>
        <v>21398</v>
      </c>
      <c r="D19" s="600">
        <v>10015</v>
      </c>
      <c r="E19" s="600">
        <v>11383</v>
      </c>
      <c r="F19" s="61">
        <f t="shared" si="4"/>
        <v>12800</v>
      </c>
      <c r="G19" s="600">
        <f t="shared" si="5"/>
        <v>7245</v>
      </c>
      <c r="H19" s="600">
        <f t="shared" si="1"/>
        <v>5555</v>
      </c>
      <c r="I19" s="61">
        <f t="shared" si="6"/>
        <v>12034</v>
      </c>
      <c r="J19" s="600">
        <v>6727</v>
      </c>
      <c r="K19" s="600">
        <v>5307</v>
      </c>
      <c r="L19" s="61">
        <f t="shared" si="2"/>
        <v>766</v>
      </c>
      <c r="M19" s="600">
        <v>518</v>
      </c>
      <c r="N19" s="600">
        <v>248</v>
      </c>
      <c r="O19" s="61">
        <f t="shared" si="7"/>
        <v>8543</v>
      </c>
      <c r="P19" s="600">
        <v>2731</v>
      </c>
      <c r="Q19" s="600">
        <v>5812</v>
      </c>
      <c r="R19" s="11"/>
      <c r="S19" s="12"/>
      <c r="T19" s="11"/>
    </row>
    <row r="20" spans="1:20" ht="14.25" customHeight="1">
      <c r="A20" s="855" t="s">
        <v>44</v>
      </c>
      <c r="B20" s="857"/>
      <c r="C20" s="61">
        <f t="shared" si="3"/>
        <v>29465</v>
      </c>
      <c r="D20" s="600">
        <v>13845</v>
      </c>
      <c r="E20" s="600">
        <v>15620</v>
      </c>
      <c r="F20" s="61">
        <f t="shared" si="4"/>
        <v>18872</v>
      </c>
      <c r="G20" s="600">
        <f t="shared" si="5"/>
        <v>10413</v>
      </c>
      <c r="H20" s="600">
        <f t="shared" si="1"/>
        <v>8459</v>
      </c>
      <c r="I20" s="61">
        <f t="shared" si="6"/>
        <v>17958</v>
      </c>
      <c r="J20" s="600">
        <v>9821</v>
      </c>
      <c r="K20" s="600">
        <v>8137</v>
      </c>
      <c r="L20" s="61">
        <f t="shared" si="2"/>
        <v>914</v>
      </c>
      <c r="M20" s="600">
        <v>592</v>
      </c>
      <c r="N20" s="600">
        <v>322</v>
      </c>
      <c r="O20" s="61">
        <f t="shared" si="7"/>
        <v>10471</v>
      </c>
      <c r="P20" s="600">
        <v>3348</v>
      </c>
      <c r="Q20" s="600">
        <v>7123</v>
      </c>
      <c r="R20" s="11"/>
      <c r="S20" s="11"/>
      <c r="T20" s="11"/>
    </row>
    <row r="21" spans="1:20" ht="14.25" customHeight="1">
      <c r="A21" s="855" t="s">
        <v>322</v>
      </c>
      <c r="B21" s="857"/>
      <c r="C21" s="61">
        <f t="shared" si="3"/>
        <v>92372</v>
      </c>
      <c r="D21" s="600">
        <v>44264</v>
      </c>
      <c r="E21" s="600">
        <v>48108</v>
      </c>
      <c r="F21" s="61">
        <f t="shared" si="4"/>
        <v>60719</v>
      </c>
      <c r="G21" s="600">
        <f t="shared" si="5"/>
        <v>34230</v>
      </c>
      <c r="H21" s="600">
        <f t="shared" si="1"/>
        <v>26489</v>
      </c>
      <c r="I21" s="61">
        <f t="shared" si="6"/>
        <v>58262</v>
      </c>
      <c r="J21" s="600">
        <v>32683</v>
      </c>
      <c r="K21" s="600">
        <v>25579</v>
      </c>
      <c r="L21" s="61">
        <f t="shared" si="2"/>
        <v>2457</v>
      </c>
      <c r="M21" s="600">
        <v>1547</v>
      </c>
      <c r="N21" s="600">
        <v>910</v>
      </c>
      <c r="O21" s="61">
        <f t="shared" si="7"/>
        <v>30894</v>
      </c>
      <c r="P21" s="600">
        <v>9524</v>
      </c>
      <c r="Q21" s="600">
        <v>21370</v>
      </c>
      <c r="R21" s="11"/>
      <c r="S21" s="12"/>
      <c r="T21" s="11"/>
    </row>
    <row r="22" spans="1:20" ht="14.25" customHeight="1">
      <c r="A22" s="855" t="s">
        <v>323</v>
      </c>
      <c r="B22" s="857"/>
      <c r="C22" s="61">
        <f t="shared" si="3"/>
        <v>39358</v>
      </c>
      <c r="D22" s="600">
        <v>19361</v>
      </c>
      <c r="E22" s="600">
        <v>19997</v>
      </c>
      <c r="F22" s="61">
        <f t="shared" si="4"/>
        <v>25472</v>
      </c>
      <c r="G22" s="600">
        <f t="shared" si="5"/>
        <v>14597</v>
      </c>
      <c r="H22" s="600">
        <f t="shared" si="1"/>
        <v>10875</v>
      </c>
      <c r="I22" s="61">
        <f t="shared" si="6"/>
        <v>24362</v>
      </c>
      <c r="J22" s="600">
        <v>13872</v>
      </c>
      <c r="K22" s="600">
        <v>10490</v>
      </c>
      <c r="L22" s="61">
        <f t="shared" si="2"/>
        <v>1110</v>
      </c>
      <c r="M22" s="600">
        <v>725</v>
      </c>
      <c r="N22" s="600">
        <v>385</v>
      </c>
      <c r="O22" s="61">
        <f t="shared" si="7"/>
        <v>13695</v>
      </c>
      <c r="P22" s="600">
        <v>4637</v>
      </c>
      <c r="Q22" s="600">
        <v>9058</v>
      </c>
      <c r="R22" s="11"/>
      <c r="S22" s="12"/>
      <c r="T22" s="11"/>
    </row>
    <row r="23" spans="1:20" ht="14.25" customHeight="1">
      <c r="A23" s="5"/>
      <c r="B23" s="17"/>
      <c r="C23" s="600"/>
      <c r="D23" s="600"/>
      <c r="E23" s="600"/>
      <c r="F23" s="600"/>
      <c r="G23" s="600"/>
      <c r="H23" s="600"/>
      <c r="I23" s="61"/>
      <c r="J23" s="600"/>
      <c r="K23" s="600"/>
      <c r="L23" s="600"/>
      <c r="M23" s="61"/>
      <c r="N23" s="600"/>
      <c r="O23" s="600"/>
      <c r="P23" s="600"/>
      <c r="Q23" s="600"/>
      <c r="R23" s="11"/>
      <c r="S23" s="12"/>
      <c r="T23" s="11"/>
    </row>
    <row r="24" spans="1:20" ht="14.25" customHeight="1">
      <c r="A24" s="855" t="s">
        <v>324</v>
      </c>
      <c r="B24" s="856"/>
      <c r="C24" s="61">
        <f aca="true" t="shared" si="8" ref="C24:Q24">SUM(C25)</f>
        <v>4606</v>
      </c>
      <c r="D24" s="61">
        <f t="shared" si="8"/>
        <v>2221</v>
      </c>
      <c r="E24" s="61">
        <f t="shared" si="8"/>
        <v>2385</v>
      </c>
      <c r="F24" s="61">
        <f t="shared" si="8"/>
        <v>3064</v>
      </c>
      <c r="G24" s="61">
        <f t="shared" si="8"/>
        <v>1747</v>
      </c>
      <c r="H24" s="61">
        <f t="shared" si="8"/>
        <v>1317</v>
      </c>
      <c r="I24" s="61">
        <f t="shared" si="8"/>
        <v>2971</v>
      </c>
      <c r="J24" s="61">
        <f t="shared" si="8"/>
        <v>1694</v>
      </c>
      <c r="K24" s="61">
        <f t="shared" si="8"/>
        <v>1277</v>
      </c>
      <c r="L24" s="61">
        <f t="shared" si="8"/>
        <v>93</v>
      </c>
      <c r="M24" s="61">
        <f t="shared" si="8"/>
        <v>53</v>
      </c>
      <c r="N24" s="61">
        <f t="shared" si="8"/>
        <v>40</v>
      </c>
      <c r="O24" s="61">
        <f t="shared" si="8"/>
        <v>1539</v>
      </c>
      <c r="P24" s="61">
        <f t="shared" si="8"/>
        <v>474</v>
      </c>
      <c r="Q24" s="61">
        <f t="shared" si="8"/>
        <v>1065</v>
      </c>
      <c r="R24" s="11"/>
      <c r="S24" s="11"/>
      <c r="T24" s="11"/>
    </row>
    <row r="25" spans="1:20" s="239" customFormat="1" ht="14.25" customHeight="1">
      <c r="A25" s="5"/>
      <c r="B25" s="17" t="s">
        <v>325</v>
      </c>
      <c r="C25" s="601">
        <f>SUM(D25:E25)</f>
        <v>4606</v>
      </c>
      <c r="D25" s="601">
        <v>2221</v>
      </c>
      <c r="E25" s="601">
        <v>2385</v>
      </c>
      <c r="F25" s="601">
        <f>SUM(G25:H25)</f>
        <v>3064</v>
      </c>
      <c r="G25" s="602">
        <f>SUM(J25,M25)</f>
        <v>1747</v>
      </c>
      <c r="H25" s="602">
        <f>SUM(K25,N25)</f>
        <v>1317</v>
      </c>
      <c r="I25" s="601">
        <f>SUM(J25:K25)</f>
        <v>2971</v>
      </c>
      <c r="J25" s="601">
        <v>1694</v>
      </c>
      <c r="K25" s="601">
        <v>1277</v>
      </c>
      <c r="L25" s="601">
        <f>SUM(M25:N25)</f>
        <v>93</v>
      </c>
      <c r="M25" s="601">
        <v>53</v>
      </c>
      <c r="N25" s="601">
        <v>40</v>
      </c>
      <c r="O25" s="601">
        <f>SUM(P25:Q25)</f>
        <v>1539</v>
      </c>
      <c r="P25" s="601">
        <v>474</v>
      </c>
      <c r="Q25" s="601">
        <v>1065</v>
      </c>
      <c r="R25" s="245"/>
      <c r="S25" s="246"/>
      <c r="T25" s="245"/>
    </row>
    <row r="26" spans="1:20" s="239" customFormat="1" ht="14.25" customHeight="1">
      <c r="A26" s="241"/>
      <c r="B26" s="191"/>
      <c r="C26" s="602"/>
      <c r="D26" s="602"/>
      <c r="E26" s="602"/>
      <c r="F26" s="602"/>
      <c r="G26" s="602"/>
      <c r="H26" s="602"/>
      <c r="I26" s="601"/>
      <c r="J26" s="602"/>
      <c r="K26" s="602"/>
      <c r="L26" s="602"/>
      <c r="M26" s="601"/>
      <c r="N26" s="602"/>
      <c r="O26" s="602"/>
      <c r="P26" s="602"/>
      <c r="Q26" s="602"/>
      <c r="R26" s="245"/>
      <c r="S26" s="246"/>
      <c r="T26" s="245"/>
    </row>
    <row r="27" spans="1:20" ht="14.25" customHeight="1">
      <c r="A27" s="855" t="s">
        <v>326</v>
      </c>
      <c r="B27" s="856"/>
      <c r="C27" s="61">
        <f aca="true" t="shared" si="9" ref="C27:Q27">SUM(C28)</f>
        <v>41012</v>
      </c>
      <c r="D27" s="61">
        <f t="shared" si="9"/>
        <v>21707</v>
      </c>
      <c r="E27" s="61">
        <f t="shared" si="9"/>
        <v>19305</v>
      </c>
      <c r="F27" s="61">
        <f t="shared" si="9"/>
        <v>24842</v>
      </c>
      <c r="G27" s="61">
        <f t="shared" si="9"/>
        <v>14416</v>
      </c>
      <c r="H27" s="61">
        <f t="shared" si="9"/>
        <v>10426</v>
      </c>
      <c r="I27" s="61">
        <f t="shared" si="9"/>
        <v>23733</v>
      </c>
      <c r="J27" s="61">
        <f t="shared" si="9"/>
        <v>13733</v>
      </c>
      <c r="K27" s="61">
        <f t="shared" si="9"/>
        <v>10000</v>
      </c>
      <c r="L27" s="61">
        <f t="shared" si="9"/>
        <v>1109</v>
      </c>
      <c r="M27" s="61">
        <f t="shared" si="9"/>
        <v>683</v>
      </c>
      <c r="N27" s="61">
        <f t="shared" si="9"/>
        <v>426</v>
      </c>
      <c r="O27" s="61">
        <f t="shared" si="9"/>
        <v>14014</v>
      </c>
      <c r="P27" s="61">
        <f t="shared" si="9"/>
        <v>5647</v>
      </c>
      <c r="Q27" s="61">
        <f t="shared" si="9"/>
        <v>8367</v>
      </c>
      <c r="R27" s="11"/>
      <c r="S27" s="12"/>
      <c r="T27" s="11"/>
    </row>
    <row r="28" spans="1:20" ht="14.25" customHeight="1">
      <c r="A28" s="5"/>
      <c r="B28" s="17" t="s">
        <v>327</v>
      </c>
      <c r="C28" s="601">
        <f>SUM(D28:E28)</f>
        <v>41012</v>
      </c>
      <c r="D28" s="602">
        <v>21707</v>
      </c>
      <c r="E28" s="602">
        <v>19305</v>
      </c>
      <c r="F28" s="601">
        <f>SUM(G28:H28)</f>
        <v>24842</v>
      </c>
      <c r="G28" s="602">
        <f>SUM(J28,M28)</f>
        <v>14416</v>
      </c>
      <c r="H28" s="602">
        <f>SUM(K28,N28)</f>
        <v>10426</v>
      </c>
      <c r="I28" s="601">
        <f>SUM(J28:K28)</f>
        <v>23733</v>
      </c>
      <c r="J28" s="602">
        <v>13733</v>
      </c>
      <c r="K28" s="602">
        <v>10000</v>
      </c>
      <c r="L28" s="601">
        <f>SUM(M28:N28)</f>
        <v>1109</v>
      </c>
      <c r="M28" s="601">
        <v>683</v>
      </c>
      <c r="N28" s="602">
        <v>426</v>
      </c>
      <c r="O28" s="601">
        <f>SUM(P28:Q28)</f>
        <v>14014</v>
      </c>
      <c r="P28" s="602">
        <v>5647</v>
      </c>
      <c r="Q28" s="602">
        <v>8367</v>
      </c>
      <c r="R28" s="11"/>
      <c r="S28" s="12"/>
      <c r="T28" s="11"/>
    </row>
    <row r="29" spans="1:20" ht="14.25" customHeight="1">
      <c r="A29" s="5"/>
      <c r="B29" s="17"/>
      <c r="C29" s="602"/>
      <c r="D29" s="602"/>
      <c r="E29" s="602"/>
      <c r="F29" s="602"/>
      <c r="G29" s="602"/>
      <c r="H29" s="602"/>
      <c r="I29" s="601"/>
      <c r="J29" s="602"/>
      <c r="K29" s="602"/>
      <c r="L29" s="602"/>
      <c r="M29" s="601"/>
      <c r="N29" s="602"/>
      <c r="O29" s="602"/>
      <c r="P29" s="602"/>
      <c r="Q29" s="602"/>
      <c r="R29" s="11"/>
      <c r="S29" s="12"/>
      <c r="T29" s="11"/>
    </row>
    <row r="30" spans="1:20" ht="14.25" customHeight="1">
      <c r="A30" s="855" t="s">
        <v>328</v>
      </c>
      <c r="B30" s="856"/>
      <c r="C30" s="61">
        <f>SUM(C31:C32)</f>
        <v>51752</v>
      </c>
      <c r="D30" s="61">
        <f aca="true" t="shared" si="10" ref="D30:Q30">SUM(D31:D32)</f>
        <v>24810</v>
      </c>
      <c r="E30" s="61">
        <f t="shared" si="10"/>
        <v>26942</v>
      </c>
      <c r="F30" s="61">
        <f t="shared" si="10"/>
        <v>33305</v>
      </c>
      <c r="G30" s="61">
        <f t="shared" si="10"/>
        <v>18722</v>
      </c>
      <c r="H30" s="61">
        <f t="shared" si="10"/>
        <v>14583</v>
      </c>
      <c r="I30" s="61">
        <f t="shared" si="10"/>
        <v>31786</v>
      </c>
      <c r="J30" s="61">
        <f t="shared" si="10"/>
        <v>17716</v>
      </c>
      <c r="K30" s="61">
        <f t="shared" si="10"/>
        <v>14070</v>
      </c>
      <c r="L30" s="61">
        <f t="shared" si="10"/>
        <v>1519</v>
      </c>
      <c r="M30" s="61">
        <f t="shared" si="10"/>
        <v>1006</v>
      </c>
      <c r="N30" s="61">
        <f t="shared" si="10"/>
        <v>513</v>
      </c>
      <c r="O30" s="61">
        <f t="shared" si="10"/>
        <v>17917</v>
      </c>
      <c r="P30" s="61">
        <f t="shared" si="10"/>
        <v>5730</v>
      </c>
      <c r="Q30" s="61">
        <f t="shared" si="10"/>
        <v>12187</v>
      </c>
      <c r="R30" s="11"/>
      <c r="S30" s="11"/>
      <c r="T30" s="11"/>
    </row>
    <row r="31" spans="1:20" s="239" customFormat="1" ht="14.25" customHeight="1">
      <c r="A31" s="9"/>
      <c r="B31" s="17" t="s">
        <v>329</v>
      </c>
      <c r="C31" s="601">
        <f>SUM(D31:E31)</f>
        <v>29252</v>
      </c>
      <c r="D31" s="601">
        <v>14124</v>
      </c>
      <c r="E31" s="601">
        <v>15128</v>
      </c>
      <c r="F31" s="601">
        <f>SUM(G31:H31)</f>
        <v>18980</v>
      </c>
      <c r="G31" s="602">
        <f>SUM(J31,M31)</f>
        <v>10754</v>
      </c>
      <c r="H31" s="602">
        <f>SUM(K31,N31)</f>
        <v>8226</v>
      </c>
      <c r="I31" s="601">
        <f>SUM(J31:K31)</f>
        <v>18162</v>
      </c>
      <c r="J31" s="601">
        <v>10213</v>
      </c>
      <c r="K31" s="601">
        <v>7949</v>
      </c>
      <c r="L31" s="601">
        <f>SUM(M31:N31)</f>
        <v>818</v>
      </c>
      <c r="M31" s="601">
        <v>541</v>
      </c>
      <c r="N31" s="601">
        <v>277</v>
      </c>
      <c r="O31" s="601">
        <f>SUM(P31:Q31)</f>
        <v>10014</v>
      </c>
      <c r="P31" s="601">
        <v>3194</v>
      </c>
      <c r="Q31" s="601">
        <v>6820</v>
      </c>
      <c r="R31" s="245"/>
      <c r="S31" s="245"/>
      <c r="T31" s="245"/>
    </row>
    <row r="32" spans="1:20" s="239" customFormat="1" ht="14.25" customHeight="1">
      <c r="A32" s="241"/>
      <c r="B32" s="191" t="s">
        <v>330</v>
      </c>
      <c r="C32" s="601">
        <f>SUM(D32:E32)</f>
        <v>22500</v>
      </c>
      <c r="D32" s="602">
        <v>10686</v>
      </c>
      <c r="E32" s="602">
        <v>11814</v>
      </c>
      <c r="F32" s="601">
        <f>SUM(G32:H32)</f>
        <v>14325</v>
      </c>
      <c r="G32" s="602">
        <f>SUM(J32,M32)</f>
        <v>7968</v>
      </c>
      <c r="H32" s="602">
        <f>SUM(K32,N32)</f>
        <v>6357</v>
      </c>
      <c r="I32" s="601">
        <f>SUM(J32:K32)</f>
        <v>13624</v>
      </c>
      <c r="J32" s="602">
        <v>7503</v>
      </c>
      <c r="K32" s="602">
        <v>6121</v>
      </c>
      <c r="L32" s="601">
        <f>SUM(M32:N32)</f>
        <v>701</v>
      </c>
      <c r="M32" s="601">
        <v>465</v>
      </c>
      <c r="N32" s="602">
        <v>236</v>
      </c>
      <c r="O32" s="601">
        <f>SUM(P32:Q32)</f>
        <v>7903</v>
      </c>
      <c r="P32" s="602">
        <v>2536</v>
      </c>
      <c r="Q32" s="602">
        <v>5367</v>
      </c>
      <c r="R32" s="245"/>
      <c r="S32" s="246"/>
      <c r="T32" s="245"/>
    </row>
    <row r="33" spans="1:20" s="239" customFormat="1" ht="14.25" customHeight="1">
      <c r="A33" s="241"/>
      <c r="B33" s="191"/>
      <c r="C33" s="602"/>
      <c r="D33" s="602"/>
      <c r="E33" s="602"/>
      <c r="F33" s="602"/>
      <c r="G33" s="602"/>
      <c r="H33" s="602"/>
      <c r="I33" s="601"/>
      <c r="J33" s="602"/>
      <c r="K33" s="602"/>
      <c r="L33" s="602"/>
      <c r="M33" s="601"/>
      <c r="N33" s="602"/>
      <c r="O33" s="602"/>
      <c r="P33" s="602"/>
      <c r="Q33" s="602"/>
      <c r="R33" s="245"/>
      <c r="S33" s="246"/>
      <c r="T33" s="245"/>
    </row>
    <row r="34" spans="1:20" ht="14.25" customHeight="1">
      <c r="A34" s="855" t="s">
        <v>331</v>
      </c>
      <c r="B34" s="856"/>
      <c r="C34" s="61">
        <f aca="true" t="shared" si="11" ref="C34:Q34">SUM(C35:C36)</f>
        <v>34113</v>
      </c>
      <c r="D34" s="61">
        <f t="shared" si="11"/>
        <v>16031</v>
      </c>
      <c r="E34" s="61">
        <f t="shared" si="11"/>
        <v>18082</v>
      </c>
      <c r="F34" s="61">
        <f t="shared" si="11"/>
        <v>20575</v>
      </c>
      <c r="G34" s="61">
        <f t="shared" si="11"/>
        <v>11710</v>
      </c>
      <c r="H34" s="61">
        <f t="shared" si="11"/>
        <v>8865</v>
      </c>
      <c r="I34" s="61">
        <f t="shared" si="11"/>
        <v>19659</v>
      </c>
      <c r="J34" s="61">
        <f t="shared" si="11"/>
        <v>11079</v>
      </c>
      <c r="K34" s="61">
        <f t="shared" si="11"/>
        <v>8580</v>
      </c>
      <c r="L34" s="61">
        <f t="shared" si="11"/>
        <v>916</v>
      </c>
      <c r="M34" s="61">
        <f t="shared" si="11"/>
        <v>631</v>
      </c>
      <c r="N34" s="61">
        <f t="shared" si="11"/>
        <v>285</v>
      </c>
      <c r="O34" s="61">
        <f t="shared" si="11"/>
        <v>13512</v>
      </c>
      <c r="P34" s="61">
        <f t="shared" si="11"/>
        <v>4310</v>
      </c>
      <c r="Q34" s="61">
        <f t="shared" si="11"/>
        <v>9202</v>
      </c>
      <c r="R34" s="11"/>
      <c r="S34" s="12"/>
      <c r="T34" s="11"/>
    </row>
    <row r="35" spans="1:20" ht="14.25" customHeight="1">
      <c r="A35" s="9"/>
      <c r="B35" s="17" t="s">
        <v>332</v>
      </c>
      <c r="C35" s="601">
        <f>SUM(D35:E35)</f>
        <v>20994</v>
      </c>
      <c r="D35" s="602">
        <v>9928</v>
      </c>
      <c r="E35" s="602">
        <v>11066</v>
      </c>
      <c r="F35" s="601">
        <f>SUM(G35:H35)</f>
        <v>12695</v>
      </c>
      <c r="G35" s="602">
        <f>SUM(J35,M35)</f>
        <v>7285</v>
      </c>
      <c r="H35" s="602">
        <f>SUM(K35,N35)</f>
        <v>5410</v>
      </c>
      <c r="I35" s="601">
        <f>SUM(J35:K35)</f>
        <v>12209</v>
      </c>
      <c r="J35" s="602">
        <v>6956</v>
      </c>
      <c r="K35" s="602">
        <v>5253</v>
      </c>
      <c r="L35" s="601">
        <f>SUM(M35:N35)</f>
        <v>486</v>
      </c>
      <c r="M35" s="601">
        <v>329</v>
      </c>
      <c r="N35" s="602">
        <v>157</v>
      </c>
      <c r="O35" s="601">
        <f>SUM(P35:Q35)</f>
        <v>8280</v>
      </c>
      <c r="P35" s="602">
        <v>2633</v>
      </c>
      <c r="Q35" s="602">
        <v>5647</v>
      </c>
      <c r="R35" s="13"/>
      <c r="S35" s="11"/>
      <c r="T35" s="11"/>
    </row>
    <row r="36" spans="1:20" ht="14.25" customHeight="1">
      <c r="A36" s="5"/>
      <c r="B36" s="17" t="s">
        <v>333</v>
      </c>
      <c r="C36" s="601">
        <f>SUM(D36:E36)</f>
        <v>13119</v>
      </c>
      <c r="D36" s="602">
        <v>6103</v>
      </c>
      <c r="E36" s="602">
        <v>7016</v>
      </c>
      <c r="F36" s="601">
        <f>SUM(G36:H36)</f>
        <v>7880</v>
      </c>
      <c r="G36" s="602">
        <f>SUM(J36,M36)</f>
        <v>4425</v>
      </c>
      <c r="H36" s="602">
        <f>SUM(K36,N36)</f>
        <v>3455</v>
      </c>
      <c r="I36" s="601">
        <f>SUM(J36:K36)</f>
        <v>7450</v>
      </c>
      <c r="J36" s="602">
        <v>4123</v>
      </c>
      <c r="K36" s="602">
        <v>3327</v>
      </c>
      <c r="L36" s="601">
        <f>SUM(M36:N36)</f>
        <v>430</v>
      </c>
      <c r="M36" s="602">
        <v>302</v>
      </c>
      <c r="N36" s="602">
        <v>128</v>
      </c>
      <c r="O36" s="601">
        <f>SUM(P36:Q36)</f>
        <v>5232</v>
      </c>
      <c r="P36" s="602">
        <v>1677</v>
      </c>
      <c r="Q36" s="602">
        <v>3555</v>
      </c>
      <c r="R36" s="11"/>
      <c r="S36" s="12"/>
      <c r="T36" s="11"/>
    </row>
    <row r="37" spans="1:20" ht="14.25" customHeight="1">
      <c r="A37" s="5"/>
      <c r="B37" s="17"/>
      <c r="C37" s="602"/>
      <c r="D37" s="602"/>
      <c r="E37" s="602"/>
      <c r="F37" s="602"/>
      <c r="G37" s="602"/>
      <c r="H37" s="602"/>
      <c r="I37" s="601"/>
      <c r="J37" s="602"/>
      <c r="K37" s="602"/>
      <c r="L37" s="602"/>
      <c r="M37" s="602"/>
      <c r="N37" s="602"/>
      <c r="O37" s="602"/>
      <c r="P37" s="602"/>
      <c r="Q37" s="602"/>
      <c r="R37" s="11"/>
      <c r="S37" s="12"/>
      <c r="T37" s="11"/>
    </row>
    <row r="38" spans="1:20" ht="14.25" customHeight="1">
      <c r="A38" s="855" t="s">
        <v>334</v>
      </c>
      <c r="B38" s="856"/>
      <c r="C38" s="61">
        <f>SUM(C39)</f>
        <v>16432</v>
      </c>
      <c r="D38" s="61">
        <f aca="true" t="shared" si="12" ref="D38:Q38">SUM(D39)</f>
        <v>7746</v>
      </c>
      <c r="E38" s="61">
        <f t="shared" si="12"/>
        <v>8686</v>
      </c>
      <c r="F38" s="61">
        <f t="shared" si="12"/>
        <v>10165</v>
      </c>
      <c r="G38" s="61">
        <f t="shared" si="12"/>
        <v>5673</v>
      </c>
      <c r="H38" s="61">
        <f t="shared" si="12"/>
        <v>4492</v>
      </c>
      <c r="I38" s="61">
        <f t="shared" si="12"/>
        <v>9658</v>
      </c>
      <c r="J38" s="61">
        <f t="shared" si="12"/>
        <v>5314</v>
      </c>
      <c r="K38" s="61">
        <f t="shared" si="12"/>
        <v>4344</v>
      </c>
      <c r="L38" s="61">
        <f t="shared" si="12"/>
        <v>507</v>
      </c>
      <c r="M38" s="61">
        <f t="shared" si="12"/>
        <v>359</v>
      </c>
      <c r="N38" s="61">
        <f t="shared" si="12"/>
        <v>148</v>
      </c>
      <c r="O38" s="61">
        <f t="shared" si="12"/>
        <v>6254</v>
      </c>
      <c r="P38" s="61">
        <f t="shared" si="12"/>
        <v>2067</v>
      </c>
      <c r="Q38" s="61">
        <f t="shared" si="12"/>
        <v>4187</v>
      </c>
      <c r="R38" s="11"/>
      <c r="S38" s="12"/>
      <c r="T38" s="11"/>
    </row>
    <row r="39" spans="1:20" ht="14.25" customHeight="1">
      <c r="A39" s="5"/>
      <c r="B39" s="17" t="s">
        <v>335</v>
      </c>
      <c r="C39" s="601">
        <f>SUM(D39:E39)</f>
        <v>16432</v>
      </c>
      <c r="D39" s="602">
        <v>7746</v>
      </c>
      <c r="E39" s="602">
        <v>8686</v>
      </c>
      <c r="F39" s="601">
        <f>SUM(G39:H39)</f>
        <v>10165</v>
      </c>
      <c r="G39" s="602">
        <f>SUM(J39,M39)</f>
        <v>5673</v>
      </c>
      <c r="H39" s="602">
        <f>SUM(K39,N39)</f>
        <v>4492</v>
      </c>
      <c r="I39" s="601">
        <f>SUM(J39:K39)</f>
        <v>9658</v>
      </c>
      <c r="J39" s="602">
        <v>5314</v>
      </c>
      <c r="K39" s="602">
        <v>4344</v>
      </c>
      <c r="L39" s="601">
        <f>SUM(M39:N39)</f>
        <v>507</v>
      </c>
      <c r="M39" s="601">
        <v>359</v>
      </c>
      <c r="N39" s="602">
        <v>148</v>
      </c>
      <c r="O39" s="601">
        <f>SUM(P39:Q39)</f>
        <v>6254</v>
      </c>
      <c r="P39" s="602">
        <v>2067</v>
      </c>
      <c r="Q39" s="602">
        <v>4187</v>
      </c>
      <c r="R39" s="11"/>
      <c r="S39" s="12"/>
      <c r="T39" s="11"/>
    </row>
    <row r="40" spans="1:20" s="239" customFormat="1" ht="14.25" customHeight="1">
      <c r="A40" s="855"/>
      <c r="B40" s="856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245"/>
      <c r="S40" s="246"/>
      <c r="T40" s="245"/>
    </row>
    <row r="41" spans="1:20" ht="14.25" customHeight="1">
      <c r="A41" s="855" t="s">
        <v>336</v>
      </c>
      <c r="B41" s="856"/>
      <c r="C41" s="61">
        <f>SUM(C42:C44)</f>
        <v>35966</v>
      </c>
      <c r="D41" s="61">
        <f>SUM(D42:D44)</f>
        <v>16515</v>
      </c>
      <c r="E41" s="61">
        <f aca="true" t="shared" si="13" ref="E41:Q41">SUM(E42:E44)</f>
        <v>19451</v>
      </c>
      <c r="F41" s="61">
        <f t="shared" si="13"/>
        <v>19851</v>
      </c>
      <c r="G41" s="61">
        <f t="shared" si="13"/>
        <v>11146</v>
      </c>
      <c r="H41" s="61">
        <f t="shared" si="13"/>
        <v>8705</v>
      </c>
      <c r="I41" s="61">
        <f t="shared" si="13"/>
        <v>18921</v>
      </c>
      <c r="J41" s="61">
        <f t="shared" si="13"/>
        <v>10445</v>
      </c>
      <c r="K41" s="61">
        <f t="shared" si="13"/>
        <v>8476</v>
      </c>
      <c r="L41" s="61">
        <f t="shared" si="13"/>
        <v>930</v>
      </c>
      <c r="M41" s="61">
        <f t="shared" si="13"/>
        <v>701</v>
      </c>
      <c r="N41" s="61">
        <f t="shared" si="13"/>
        <v>229</v>
      </c>
      <c r="O41" s="61">
        <f t="shared" si="13"/>
        <v>16068</v>
      </c>
      <c r="P41" s="61">
        <f t="shared" si="13"/>
        <v>5354</v>
      </c>
      <c r="Q41" s="61">
        <f t="shared" si="13"/>
        <v>10714</v>
      </c>
      <c r="R41" s="11"/>
      <c r="S41" s="12"/>
      <c r="T41" s="11"/>
    </row>
    <row r="42" spans="1:20" ht="14.25" customHeight="1">
      <c r="A42" s="5"/>
      <c r="B42" s="17" t="s">
        <v>337</v>
      </c>
      <c r="C42" s="601">
        <f>SUM(D42:E42)</f>
        <v>9495</v>
      </c>
      <c r="D42" s="602">
        <v>4435</v>
      </c>
      <c r="E42" s="602">
        <v>5060</v>
      </c>
      <c r="F42" s="601">
        <f>SUM(G42:H42)</f>
        <v>5141</v>
      </c>
      <c r="G42" s="602">
        <f aca="true" t="shared" si="14" ref="G42:H44">SUM(J42,M42)</f>
        <v>2901</v>
      </c>
      <c r="H42" s="602">
        <f t="shared" si="14"/>
        <v>2240</v>
      </c>
      <c r="I42" s="601">
        <f>SUM(J42:K42)</f>
        <v>4901</v>
      </c>
      <c r="J42" s="602">
        <v>2720</v>
      </c>
      <c r="K42" s="602">
        <v>2181</v>
      </c>
      <c r="L42" s="601">
        <f>SUM(M42:N42)</f>
        <v>240</v>
      </c>
      <c r="M42" s="601">
        <v>181</v>
      </c>
      <c r="N42" s="602">
        <v>59</v>
      </c>
      <c r="O42" s="601">
        <f>SUM(P42:Q42)</f>
        <v>4350</v>
      </c>
      <c r="P42" s="602">
        <v>1532</v>
      </c>
      <c r="Q42" s="602">
        <v>2818</v>
      </c>
      <c r="R42" s="11"/>
      <c r="S42" s="12"/>
      <c r="T42" s="11"/>
    </row>
    <row r="43" spans="1:20" ht="14.25" customHeight="1">
      <c r="A43" s="5"/>
      <c r="B43" s="17" t="s">
        <v>338</v>
      </c>
      <c r="C43" s="601">
        <f>SUM(D43:E43)</f>
        <v>7006</v>
      </c>
      <c r="D43" s="602">
        <v>3161</v>
      </c>
      <c r="E43" s="602">
        <v>3845</v>
      </c>
      <c r="F43" s="601">
        <f>SUM(G43:H43)</f>
        <v>3570</v>
      </c>
      <c r="G43" s="602">
        <f t="shared" si="14"/>
        <v>1992</v>
      </c>
      <c r="H43" s="602">
        <f t="shared" si="14"/>
        <v>1578</v>
      </c>
      <c r="I43" s="601">
        <f>SUM(J43:K43)</f>
        <v>3431</v>
      </c>
      <c r="J43" s="602">
        <v>1873</v>
      </c>
      <c r="K43" s="602">
        <v>1558</v>
      </c>
      <c r="L43" s="601">
        <f>SUM(M43:N43)</f>
        <v>139</v>
      </c>
      <c r="M43" s="602">
        <v>119</v>
      </c>
      <c r="N43" s="602">
        <v>20</v>
      </c>
      <c r="O43" s="601">
        <f>SUM(P43:Q43)</f>
        <v>3432</v>
      </c>
      <c r="P43" s="602">
        <v>1168</v>
      </c>
      <c r="Q43" s="602">
        <v>2264</v>
      </c>
      <c r="R43" s="11"/>
      <c r="S43" s="12"/>
      <c r="T43" s="11"/>
    </row>
    <row r="44" spans="1:20" ht="14.25" customHeight="1">
      <c r="A44" s="5"/>
      <c r="B44" s="17" t="s">
        <v>339</v>
      </c>
      <c r="C44" s="601">
        <f>SUM(D44:E44)</f>
        <v>19465</v>
      </c>
      <c r="D44" s="602">
        <v>8919</v>
      </c>
      <c r="E44" s="602">
        <v>10546</v>
      </c>
      <c r="F44" s="601">
        <f>SUM(G44:H44)</f>
        <v>11140</v>
      </c>
      <c r="G44" s="602">
        <f t="shared" si="14"/>
        <v>6253</v>
      </c>
      <c r="H44" s="602">
        <f t="shared" si="14"/>
        <v>4887</v>
      </c>
      <c r="I44" s="601">
        <f>SUM(J44:K44)</f>
        <v>10589</v>
      </c>
      <c r="J44" s="602">
        <v>5852</v>
      </c>
      <c r="K44" s="602">
        <v>4737</v>
      </c>
      <c r="L44" s="601">
        <f>SUM(M44:N44)</f>
        <v>551</v>
      </c>
      <c r="M44" s="601">
        <v>401</v>
      </c>
      <c r="N44" s="602">
        <v>150</v>
      </c>
      <c r="O44" s="601">
        <f>SUM(P44:Q44)</f>
        <v>8286</v>
      </c>
      <c r="P44" s="602">
        <v>2654</v>
      </c>
      <c r="Q44" s="602">
        <v>5632</v>
      </c>
      <c r="R44" s="11"/>
      <c r="S44" s="12"/>
      <c r="T44" s="11"/>
    </row>
    <row r="45" spans="1:20" ht="14.25" customHeight="1">
      <c r="A45" s="18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1"/>
      <c r="S45" s="12"/>
      <c r="T45" s="11"/>
    </row>
    <row r="46" spans="1:20" ht="14.25">
      <c r="A46" s="3" t="s">
        <v>321</v>
      </c>
      <c r="B46" s="5"/>
      <c r="C46" s="4"/>
      <c r="D46" s="4"/>
      <c r="E46" s="4"/>
      <c r="F46" s="4"/>
      <c r="G46" s="4"/>
      <c r="H46" s="11"/>
      <c r="I46" s="12"/>
      <c r="J46" s="11"/>
      <c r="K46" s="11"/>
      <c r="L46" s="11"/>
      <c r="M46" s="12"/>
      <c r="N46" s="11"/>
      <c r="O46" s="11"/>
      <c r="P46" s="11"/>
      <c r="Q46" s="11"/>
      <c r="R46" s="11"/>
      <c r="S46" s="12"/>
      <c r="T46" s="11"/>
    </row>
    <row r="47" spans="1:20" ht="14.25">
      <c r="A47" s="4" t="s">
        <v>343</v>
      </c>
      <c r="B47" s="5"/>
      <c r="C47" s="4"/>
      <c r="D47" s="4"/>
      <c r="E47" s="4"/>
      <c r="F47" s="4"/>
      <c r="G47" s="4"/>
      <c r="H47" s="11"/>
      <c r="I47" s="12"/>
      <c r="J47" s="11"/>
      <c r="K47" s="11"/>
      <c r="L47" s="11"/>
      <c r="M47" s="12"/>
      <c r="N47" s="11"/>
      <c r="O47" s="11"/>
      <c r="P47" s="11"/>
      <c r="Q47" s="11"/>
      <c r="R47" s="11"/>
      <c r="S47" s="12"/>
      <c r="T47" s="11"/>
    </row>
    <row r="48" spans="1:20" ht="14.25">
      <c r="A48" s="4"/>
      <c r="B48" s="5"/>
      <c r="C48" s="4"/>
      <c r="D48" s="4"/>
      <c r="E48" s="4"/>
      <c r="F48" s="4"/>
      <c r="G48" s="4"/>
      <c r="H48" s="11"/>
      <c r="I48" s="12"/>
      <c r="J48" s="11"/>
      <c r="K48" s="11"/>
      <c r="L48" s="11"/>
      <c r="M48" s="12"/>
      <c r="N48" s="11"/>
      <c r="O48" s="11"/>
      <c r="P48" s="11"/>
      <c r="Q48" s="11"/>
      <c r="R48" s="11"/>
      <c r="S48" s="12"/>
      <c r="T48" s="11"/>
    </row>
    <row r="49" spans="1:20" ht="14.25">
      <c r="A49" s="4"/>
      <c r="B49" s="5"/>
      <c r="C49" s="4"/>
      <c r="D49" s="4"/>
      <c r="E49" s="4"/>
      <c r="F49" s="4"/>
      <c r="G49" s="4"/>
      <c r="H49" s="11"/>
      <c r="I49" s="12"/>
      <c r="J49" s="11"/>
      <c r="K49" s="11"/>
      <c r="L49" s="11"/>
      <c r="M49" s="12"/>
      <c r="N49" s="11"/>
      <c r="O49" s="11"/>
      <c r="P49" s="11"/>
      <c r="Q49" s="11"/>
      <c r="R49" s="11"/>
      <c r="S49" s="12"/>
      <c r="T49" s="11"/>
    </row>
    <row r="50" spans="1:20" ht="14.25">
      <c r="A50" s="4"/>
      <c r="B50" s="5"/>
      <c r="C50" s="4"/>
      <c r="D50" s="4"/>
      <c r="E50" s="4"/>
      <c r="F50" s="4"/>
      <c r="G50" s="4"/>
      <c r="H50" s="11"/>
      <c r="I50" s="12"/>
      <c r="J50" s="11"/>
      <c r="K50" s="11"/>
      <c r="L50" s="11"/>
      <c r="M50" s="12"/>
      <c r="N50" s="11"/>
      <c r="O50" s="11"/>
      <c r="P50" s="11"/>
      <c r="Q50" s="11"/>
      <c r="R50" s="11"/>
      <c r="S50" s="12"/>
      <c r="T50" s="11"/>
    </row>
    <row r="51" spans="1:20" ht="14.25">
      <c r="A51" s="4"/>
      <c r="B51" s="5"/>
      <c r="C51" s="4"/>
      <c r="D51" s="4"/>
      <c r="E51" s="4"/>
      <c r="F51" s="4"/>
      <c r="G51" s="4"/>
      <c r="H51" s="11"/>
      <c r="I51" s="12"/>
      <c r="J51" s="11"/>
      <c r="K51" s="11"/>
      <c r="L51" s="11"/>
      <c r="M51" s="12"/>
      <c r="N51" s="11"/>
      <c r="O51" s="11"/>
      <c r="P51" s="11"/>
      <c r="Q51" s="11"/>
      <c r="R51" s="11"/>
      <c r="S51" s="12"/>
      <c r="T51" s="11"/>
    </row>
    <row r="52" spans="1:20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11"/>
      <c r="L53" s="11"/>
      <c r="M53" s="11"/>
      <c r="N53" s="11"/>
      <c r="O53" s="11"/>
      <c r="P53" s="11"/>
      <c r="Q53" s="11"/>
      <c r="R53" s="11"/>
      <c r="S53" s="11"/>
      <c r="T53" s="11"/>
    </row>
  </sheetData>
  <sheetProtection/>
  <mergeCells count="31">
    <mergeCell ref="A10:B10"/>
    <mergeCell ref="A11:B11"/>
    <mergeCell ref="O5:Q6"/>
    <mergeCell ref="F6:H6"/>
    <mergeCell ref="I6:K6"/>
    <mergeCell ref="L6:N6"/>
    <mergeCell ref="A8:B8"/>
    <mergeCell ref="A9:B9"/>
    <mergeCell ref="A41:B41"/>
    <mergeCell ref="A2:Q2"/>
    <mergeCell ref="A3:Q3"/>
    <mergeCell ref="A5:B7"/>
    <mergeCell ref="C5:E6"/>
    <mergeCell ref="F5:N5"/>
    <mergeCell ref="A21:B21"/>
    <mergeCell ref="A24:B24"/>
    <mergeCell ref="A12:B12"/>
    <mergeCell ref="A13:B13"/>
    <mergeCell ref="A16:B16"/>
    <mergeCell ref="A17:B17"/>
    <mergeCell ref="A18:B18"/>
    <mergeCell ref="A19:B19"/>
    <mergeCell ref="A14:B14"/>
    <mergeCell ref="A15:B15"/>
    <mergeCell ref="A40:B40"/>
    <mergeCell ref="A22:B22"/>
    <mergeCell ref="A27:B27"/>
    <mergeCell ref="A34:B34"/>
    <mergeCell ref="A38:B38"/>
    <mergeCell ref="A20:B20"/>
    <mergeCell ref="A30:B30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V1">
      <selection activeCell="AG1" sqref="AG1"/>
    </sheetView>
  </sheetViews>
  <sheetFormatPr defaultColWidth="11" defaultRowHeight="15"/>
  <cols>
    <col min="1" max="1" width="17.8984375" style="425" customWidth="1"/>
    <col min="2" max="16384" width="11" style="425" customWidth="1"/>
  </cols>
  <sheetData>
    <row r="1" spans="1:33" ht="17.25">
      <c r="A1" s="850" t="s">
        <v>261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138"/>
      <c r="AG1" s="139" t="s">
        <v>262</v>
      </c>
    </row>
    <row r="2" spans="1:33" ht="21">
      <c r="A2" s="1140" t="s">
        <v>705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0"/>
      <c r="AC2" s="1140"/>
      <c r="AD2" s="1140"/>
      <c r="AE2" s="1140"/>
      <c r="AF2" s="1140"/>
      <c r="AG2" s="1140"/>
    </row>
    <row r="3" spans="1:33" ht="18" thickBot="1">
      <c r="A3" s="426" t="s">
        <v>557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 t="s">
        <v>618</v>
      </c>
      <c r="Q3" s="426"/>
      <c r="R3" s="426"/>
      <c r="S3" s="426"/>
      <c r="T3" s="426"/>
      <c r="U3" s="426"/>
      <c r="V3" s="426"/>
      <c r="W3" s="426"/>
      <c r="X3" s="426"/>
      <c r="Y3" s="427"/>
      <c r="Z3" s="428"/>
      <c r="AA3" s="428"/>
      <c r="AB3" s="428"/>
      <c r="AC3" s="428"/>
      <c r="AD3" s="428"/>
      <c r="AE3" s="428"/>
      <c r="AF3" s="428"/>
      <c r="AG3" s="427" t="s">
        <v>263</v>
      </c>
    </row>
    <row r="4" spans="1:25" ht="17.25">
      <c r="A4" s="429" t="s">
        <v>558</v>
      </c>
      <c r="B4" s="1141" t="s">
        <v>264</v>
      </c>
      <c r="C4" s="1142"/>
      <c r="D4" s="1142"/>
      <c r="E4" s="1142"/>
      <c r="F4" s="1136" t="s">
        <v>241</v>
      </c>
      <c r="G4" s="1137"/>
      <c r="H4" s="1137"/>
      <c r="I4" s="1138"/>
      <c r="J4" s="431"/>
      <c r="K4" s="432"/>
      <c r="L4" s="432"/>
      <c r="M4" s="1139" t="s">
        <v>265</v>
      </c>
      <c r="N4" s="1139"/>
      <c r="O4" s="1139"/>
      <c r="P4" s="1139"/>
      <c r="Q4" s="1139"/>
      <c r="R4" s="1139"/>
      <c r="S4" s="1139"/>
      <c r="T4" s="1139"/>
      <c r="U4" s="1139"/>
      <c r="V4" s="1139"/>
      <c r="W4" s="432"/>
      <c r="X4" s="432"/>
      <c r="Y4" s="432"/>
    </row>
    <row r="5" spans="1:33" ht="17.25">
      <c r="A5" s="433"/>
      <c r="B5" s="431"/>
      <c r="C5" s="432"/>
      <c r="D5" s="432"/>
      <c r="E5" s="432"/>
      <c r="F5" s="431" t="s">
        <v>619</v>
      </c>
      <c r="G5" s="432" t="s">
        <v>620</v>
      </c>
      <c r="H5" s="432"/>
      <c r="I5" s="434" t="s">
        <v>619</v>
      </c>
      <c r="J5" s="1148" t="s">
        <v>621</v>
      </c>
      <c r="K5" s="1149"/>
      <c r="L5" s="1149"/>
      <c r="M5" s="1150"/>
      <c r="N5" s="1148" t="s">
        <v>622</v>
      </c>
      <c r="O5" s="1149"/>
      <c r="P5" s="1149"/>
      <c r="Q5" s="1150"/>
      <c r="R5" s="1151" t="s">
        <v>623</v>
      </c>
      <c r="S5" s="1152"/>
      <c r="T5" s="1152"/>
      <c r="U5" s="1153"/>
      <c r="V5" s="1148" t="s">
        <v>627</v>
      </c>
      <c r="W5" s="1149"/>
      <c r="X5" s="1149"/>
      <c r="Y5" s="1149"/>
      <c r="Z5" s="1143" t="s">
        <v>628</v>
      </c>
      <c r="AA5" s="1144"/>
      <c r="AB5" s="1144"/>
      <c r="AC5" s="1145"/>
      <c r="AD5" s="1146" t="s">
        <v>629</v>
      </c>
      <c r="AE5" s="1147"/>
      <c r="AF5" s="1147"/>
      <c r="AG5" s="1147"/>
    </row>
    <row r="6" spans="1:33" ht="17.25">
      <c r="A6" s="433" t="s">
        <v>559</v>
      </c>
      <c r="B6" s="430" t="s">
        <v>630</v>
      </c>
      <c r="C6" s="430" t="s">
        <v>631</v>
      </c>
      <c r="D6" s="430" t="s">
        <v>624</v>
      </c>
      <c r="E6" s="430" t="s">
        <v>625</v>
      </c>
      <c r="F6" s="430" t="s">
        <v>630</v>
      </c>
      <c r="G6" s="430" t="s">
        <v>631</v>
      </c>
      <c r="H6" s="430" t="s">
        <v>624</v>
      </c>
      <c r="I6" s="430" t="s">
        <v>625</v>
      </c>
      <c r="J6" s="430" t="s">
        <v>630</v>
      </c>
      <c r="K6" s="430" t="s">
        <v>631</v>
      </c>
      <c r="L6" s="430" t="s">
        <v>624</v>
      </c>
      <c r="M6" s="430" t="s">
        <v>625</v>
      </c>
      <c r="N6" s="430" t="s">
        <v>630</v>
      </c>
      <c r="O6" s="430" t="s">
        <v>631</v>
      </c>
      <c r="P6" s="430" t="s">
        <v>624</v>
      </c>
      <c r="Q6" s="430" t="s">
        <v>625</v>
      </c>
      <c r="R6" s="430" t="s">
        <v>630</v>
      </c>
      <c r="S6" s="430" t="s">
        <v>631</v>
      </c>
      <c r="T6" s="430" t="s">
        <v>624</v>
      </c>
      <c r="U6" s="430" t="s">
        <v>625</v>
      </c>
      <c r="V6" s="430" t="s">
        <v>630</v>
      </c>
      <c r="W6" s="430" t="s">
        <v>631</v>
      </c>
      <c r="X6" s="430" t="s">
        <v>624</v>
      </c>
      <c r="Y6" s="430" t="s">
        <v>625</v>
      </c>
      <c r="Z6" s="430" t="s">
        <v>630</v>
      </c>
      <c r="AA6" s="430" t="s">
        <v>631</v>
      </c>
      <c r="AB6" s="430" t="s">
        <v>624</v>
      </c>
      <c r="AC6" s="430" t="s">
        <v>625</v>
      </c>
      <c r="AD6" s="430" t="s">
        <v>630</v>
      </c>
      <c r="AE6" s="430" t="s">
        <v>631</v>
      </c>
      <c r="AF6" s="430" t="s">
        <v>624</v>
      </c>
      <c r="AG6" s="435" t="s">
        <v>625</v>
      </c>
    </row>
    <row r="7" spans="1:33" ht="17.25">
      <c r="A7" s="432" t="s">
        <v>563</v>
      </c>
      <c r="B7" s="436" t="s">
        <v>632</v>
      </c>
      <c r="C7" s="436" t="s">
        <v>633</v>
      </c>
      <c r="D7" s="437" t="s">
        <v>626</v>
      </c>
      <c r="E7" s="438" t="s">
        <v>626</v>
      </c>
      <c r="F7" s="436" t="s">
        <v>632</v>
      </c>
      <c r="G7" s="436" t="s">
        <v>633</v>
      </c>
      <c r="H7" s="437" t="s">
        <v>626</v>
      </c>
      <c r="I7" s="438" t="s">
        <v>626</v>
      </c>
      <c r="J7" s="436" t="s">
        <v>632</v>
      </c>
      <c r="K7" s="436" t="s">
        <v>633</v>
      </c>
      <c r="L7" s="437" t="s">
        <v>626</v>
      </c>
      <c r="M7" s="438" t="s">
        <v>626</v>
      </c>
      <c r="N7" s="436" t="s">
        <v>632</v>
      </c>
      <c r="O7" s="436" t="s">
        <v>633</v>
      </c>
      <c r="P7" s="437" t="s">
        <v>626</v>
      </c>
      <c r="Q7" s="438" t="s">
        <v>626</v>
      </c>
      <c r="R7" s="436" t="s">
        <v>632</v>
      </c>
      <c r="S7" s="436" t="s">
        <v>633</v>
      </c>
      <c r="T7" s="437" t="s">
        <v>626</v>
      </c>
      <c r="U7" s="438" t="s">
        <v>626</v>
      </c>
      <c r="V7" s="436" t="s">
        <v>632</v>
      </c>
      <c r="W7" s="436" t="s">
        <v>633</v>
      </c>
      <c r="X7" s="437" t="s">
        <v>626</v>
      </c>
      <c r="Y7" s="438" t="s">
        <v>626</v>
      </c>
      <c r="Z7" s="436" t="s">
        <v>632</v>
      </c>
      <c r="AA7" s="436" t="s">
        <v>633</v>
      </c>
      <c r="AB7" s="437" t="s">
        <v>626</v>
      </c>
      <c r="AC7" s="438" t="s">
        <v>626</v>
      </c>
      <c r="AD7" s="436" t="s">
        <v>632</v>
      </c>
      <c r="AE7" s="436" t="s">
        <v>633</v>
      </c>
      <c r="AF7" s="437" t="s">
        <v>626</v>
      </c>
      <c r="AG7" s="438" t="s">
        <v>626</v>
      </c>
    </row>
    <row r="8" spans="1:33" ht="17.25">
      <c r="A8" s="732" t="s">
        <v>615</v>
      </c>
      <c r="B8" s="733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2"/>
      <c r="Y8" s="732"/>
      <c r="Z8" s="734"/>
      <c r="AA8" s="734"/>
      <c r="AB8" s="734"/>
      <c r="AC8" s="734"/>
      <c r="AD8" s="734"/>
      <c r="AE8" s="734"/>
      <c r="AF8" s="734"/>
      <c r="AG8" s="734"/>
    </row>
    <row r="9" spans="1:33" ht="17.25">
      <c r="A9" s="735" t="s">
        <v>584</v>
      </c>
      <c r="B9" s="736">
        <f>AVERAGE(B11:B22)</f>
        <v>20.083333333333336</v>
      </c>
      <c r="C9" s="737">
        <f aca="true" t="shared" si="0" ref="C9:AC9">AVERAGE(C11:C22)</f>
        <v>155.23333333333335</v>
      </c>
      <c r="D9" s="737">
        <f t="shared" si="0"/>
        <v>145.225</v>
      </c>
      <c r="E9" s="737">
        <f t="shared" si="0"/>
        <v>10.008333333333335</v>
      </c>
      <c r="F9" s="737">
        <f t="shared" si="0"/>
        <v>21.566666666666666</v>
      </c>
      <c r="G9" s="737">
        <f t="shared" si="0"/>
        <v>172.4</v>
      </c>
      <c r="H9" s="737">
        <f t="shared" si="0"/>
        <v>163.24166666666665</v>
      </c>
      <c r="I9" s="737">
        <f t="shared" si="0"/>
        <v>9.158333333333333</v>
      </c>
      <c r="J9" s="737">
        <f t="shared" si="0"/>
        <v>20.075</v>
      </c>
      <c r="K9" s="737">
        <f t="shared" si="0"/>
        <v>165.92499999999998</v>
      </c>
      <c r="L9" s="737">
        <f t="shared" si="0"/>
        <v>150.15</v>
      </c>
      <c r="M9" s="737">
        <f t="shared" si="0"/>
        <v>15.774999999999999</v>
      </c>
      <c r="N9" s="737">
        <f t="shared" si="0"/>
        <v>20.833333333333332</v>
      </c>
      <c r="O9" s="737">
        <f t="shared" si="0"/>
        <v>156.48333333333332</v>
      </c>
      <c r="P9" s="737">
        <f t="shared" si="0"/>
        <v>145.175</v>
      </c>
      <c r="Q9" s="737">
        <f t="shared" si="0"/>
        <v>11.308333333333332</v>
      </c>
      <c r="R9" s="737">
        <f t="shared" si="0"/>
        <v>20.883333333333333</v>
      </c>
      <c r="S9" s="737">
        <f t="shared" si="0"/>
        <v>160.11666666666665</v>
      </c>
      <c r="T9" s="737">
        <f t="shared" si="0"/>
        <v>151.1916666666667</v>
      </c>
      <c r="U9" s="737">
        <f t="shared" si="0"/>
        <v>8.924999999999999</v>
      </c>
      <c r="V9" s="737">
        <f t="shared" si="0"/>
        <v>21.116666666666667</v>
      </c>
      <c r="W9" s="737">
        <f t="shared" si="0"/>
        <v>149.725</v>
      </c>
      <c r="X9" s="737">
        <f t="shared" si="0"/>
        <v>146.01666666666665</v>
      </c>
      <c r="Y9" s="737">
        <f t="shared" si="0"/>
        <v>3.708333333333334</v>
      </c>
      <c r="Z9" s="737">
        <f t="shared" si="0"/>
        <v>20.45</v>
      </c>
      <c r="AA9" s="737">
        <f t="shared" si="0"/>
        <v>170.40833333333333</v>
      </c>
      <c r="AB9" s="737">
        <f t="shared" si="0"/>
        <v>153.78333333333333</v>
      </c>
      <c r="AC9" s="737">
        <f t="shared" si="0"/>
        <v>16.625</v>
      </c>
      <c r="AD9" s="737">
        <v>20.8</v>
      </c>
      <c r="AE9" s="737">
        <v>167.5</v>
      </c>
      <c r="AF9" s="737">
        <v>158.9</v>
      </c>
      <c r="AG9" s="737">
        <v>8.6</v>
      </c>
    </row>
    <row r="10" spans="1:33" ht="17.25">
      <c r="A10" s="442"/>
      <c r="B10" s="439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</row>
    <row r="11" spans="1:33" ht="17.25">
      <c r="A11" s="140" t="s">
        <v>645</v>
      </c>
      <c r="B11" s="738">
        <v>18.5</v>
      </c>
      <c r="C11" s="739">
        <f>SUM(D11:E11)</f>
        <v>144.3</v>
      </c>
      <c r="D11" s="739">
        <v>133.8</v>
      </c>
      <c r="E11" s="739">
        <v>10.5</v>
      </c>
      <c r="F11" s="739">
        <v>18.8</v>
      </c>
      <c r="G11" s="739">
        <f aca="true" t="shared" si="1" ref="G11:G22">SUM(H11:I11)</f>
        <v>149.2</v>
      </c>
      <c r="H11" s="739">
        <v>141.2</v>
      </c>
      <c r="I11" s="739">
        <v>8</v>
      </c>
      <c r="J11" s="739">
        <v>18</v>
      </c>
      <c r="K11" s="739">
        <f aca="true" t="shared" si="2" ref="K11:K22">SUM(L11:M11)</f>
        <v>149.39999999999998</v>
      </c>
      <c r="L11" s="739">
        <v>135.2</v>
      </c>
      <c r="M11" s="739">
        <v>14.2</v>
      </c>
      <c r="N11" s="739">
        <v>19.2</v>
      </c>
      <c r="O11" s="739">
        <f aca="true" t="shared" si="3" ref="O11:O22">SUM(P11:Q11)</f>
        <v>146.4</v>
      </c>
      <c r="P11" s="739">
        <v>137</v>
      </c>
      <c r="Q11" s="739">
        <v>9.4</v>
      </c>
      <c r="R11" s="739">
        <v>20.5</v>
      </c>
      <c r="S11" s="739">
        <f aca="true" t="shared" si="4" ref="S11:S22">SUM(T11:U11)</f>
        <v>157.29999999999998</v>
      </c>
      <c r="T11" s="739">
        <v>147.6</v>
      </c>
      <c r="U11" s="739">
        <v>9.7</v>
      </c>
      <c r="V11" s="739">
        <v>19.4</v>
      </c>
      <c r="W11" s="739">
        <f aca="true" t="shared" si="5" ref="W11:W22">SUM(X11:Y11)</f>
        <v>137.60000000000002</v>
      </c>
      <c r="X11" s="739">
        <v>135.8</v>
      </c>
      <c r="Y11" s="739">
        <v>1.8</v>
      </c>
      <c r="Z11" s="739">
        <v>17.5</v>
      </c>
      <c r="AA11" s="739">
        <f aca="true" t="shared" si="6" ref="AA11:AA22">SUM(AB11:AC11)</f>
        <v>141.7</v>
      </c>
      <c r="AB11" s="739">
        <v>132.6</v>
      </c>
      <c r="AC11" s="739">
        <v>9.1</v>
      </c>
      <c r="AD11" s="739">
        <v>17.9</v>
      </c>
      <c r="AE11" s="739">
        <f aca="true" t="shared" si="7" ref="AE11:AE22">SUM(AF11:AG11)</f>
        <v>153.1</v>
      </c>
      <c r="AF11" s="739">
        <v>139.4</v>
      </c>
      <c r="AG11" s="739">
        <v>13.7</v>
      </c>
    </row>
    <row r="12" spans="1:33" ht="17.25">
      <c r="A12" s="140" t="s">
        <v>566</v>
      </c>
      <c r="B12" s="738">
        <v>19.9</v>
      </c>
      <c r="C12" s="739">
        <f aca="true" t="shared" si="8" ref="C12:C22">SUM(D12:E12)</f>
        <v>154</v>
      </c>
      <c r="D12" s="739">
        <v>144.1</v>
      </c>
      <c r="E12" s="739">
        <v>9.9</v>
      </c>
      <c r="F12" s="739">
        <v>21.7</v>
      </c>
      <c r="G12" s="739">
        <f t="shared" si="1"/>
        <v>172.7</v>
      </c>
      <c r="H12" s="739">
        <v>163</v>
      </c>
      <c r="I12" s="739">
        <v>9.7</v>
      </c>
      <c r="J12" s="739">
        <v>20.2</v>
      </c>
      <c r="K12" s="739">
        <f t="shared" si="2"/>
        <v>167.7</v>
      </c>
      <c r="L12" s="739">
        <v>152.1</v>
      </c>
      <c r="M12" s="739">
        <v>15.6</v>
      </c>
      <c r="N12" s="739">
        <v>20.1</v>
      </c>
      <c r="O12" s="739">
        <f t="shared" si="3"/>
        <v>151.7</v>
      </c>
      <c r="P12" s="739">
        <v>144.1</v>
      </c>
      <c r="Q12" s="739">
        <v>7.6</v>
      </c>
      <c r="R12" s="739">
        <v>20.8</v>
      </c>
      <c r="S12" s="739">
        <f t="shared" si="4"/>
        <v>159.7</v>
      </c>
      <c r="T12" s="739">
        <v>150.7</v>
      </c>
      <c r="U12" s="739">
        <v>9</v>
      </c>
      <c r="V12" s="739">
        <v>20.2</v>
      </c>
      <c r="W12" s="739">
        <f t="shared" si="5"/>
        <v>149</v>
      </c>
      <c r="X12" s="739">
        <v>142.6</v>
      </c>
      <c r="Y12" s="739">
        <v>6.4</v>
      </c>
      <c r="Z12" s="739">
        <v>20.1</v>
      </c>
      <c r="AA12" s="739">
        <f t="shared" si="6"/>
        <v>164.20000000000002</v>
      </c>
      <c r="AB12" s="739">
        <v>149.8</v>
      </c>
      <c r="AC12" s="739">
        <v>14.4</v>
      </c>
      <c r="AD12" s="739">
        <v>20.4</v>
      </c>
      <c r="AE12" s="739">
        <f t="shared" si="7"/>
        <v>173.9</v>
      </c>
      <c r="AF12" s="739">
        <v>158.5</v>
      </c>
      <c r="AG12" s="739">
        <v>15.4</v>
      </c>
    </row>
    <row r="13" spans="1:33" ht="17.25">
      <c r="A13" s="140" t="s">
        <v>567</v>
      </c>
      <c r="B13" s="738">
        <v>20.2</v>
      </c>
      <c r="C13" s="739">
        <f t="shared" si="8"/>
        <v>157.1</v>
      </c>
      <c r="D13" s="739">
        <v>146.6</v>
      </c>
      <c r="E13" s="739">
        <v>10.5</v>
      </c>
      <c r="F13" s="739">
        <v>22.1</v>
      </c>
      <c r="G13" s="739">
        <f t="shared" si="1"/>
        <v>177.3</v>
      </c>
      <c r="H13" s="739">
        <v>165.4</v>
      </c>
      <c r="I13" s="739">
        <v>11.9</v>
      </c>
      <c r="J13" s="739">
        <v>20.1</v>
      </c>
      <c r="K13" s="739">
        <f t="shared" si="2"/>
        <v>168.1</v>
      </c>
      <c r="L13" s="739">
        <v>150.9</v>
      </c>
      <c r="M13" s="739">
        <v>17.2</v>
      </c>
      <c r="N13" s="739">
        <v>19.7</v>
      </c>
      <c r="O13" s="739">
        <f t="shared" si="3"/>
        <v>149.9</v>
      </c>
      <c r="P13" s="739">
        <v>141.6</v>
      </c>
      <c r="Q13" s="739">
        <v>8.3</v>
      </c>
      <c r="R13" s="739">
        <v>20.9</v>
      </c>
      <c r="S13" s="739">
        <f t="shared" si="4"/>
        <v>161.9</v>
      </c>
      <c r="T13" s="739">
        <v>150</v>
      </c>
      <c r="U13" s="739">
        <v>11.9</v>
      </c>
      <c r="V13" s="739">
        <v>21.8</v>
      </c>
      <c r="W13" s="739">
        <f t="shared" si="5"/>
        <v>154.8</v>
      </c>
      <c r="X13" s="739">
        <v>148.5</v>
      </c>
      <c r="Y13" s="739">
        <v>6.3</v>
      </c>
      <c r="Z13" s="739">
        <v>20.3</v>
      </c>
      <c r="AA13" s="739">
        <f t="shared" si="6"/>
        <v>168.7</v>
      </c>
      <c r="AB13" s="739">
        <v>149.6</v>
      </c>
      <c r="AC13" s="739">
        <v>19.1</v>
      </c>
      <c r="AD13" s="739">
        <v>18</v>
      </c>
      <c r="AE13" s="739">
        <f t="shared" si="7"/>
        <v>156.29999999999998</v>
      </c>
      <c r="AF13" s="739">
        <v>140.6</v>
      </c>
      <c r="AG13" s="739">
        <v>15.7</v>
      </c>
    </row>
    <row r="14" spans="1:33" ht="17.25">
      <c r="A14" s="140" t="s">
        <v>568</v>
      </c>
      <c r="B14" s="738">
        <v>20.6</v>
      </c>
      <c r="C14" s="739">
        <f t="shared" si="8"/>
        <v>160.8</v>
      </c>
      <c r="D14" s="739">
        <v>149.9</v>
      </c>
      <c r="E14" s="739">
        <v>10.9</v>
      </c>
      <c r="F14" s="739">
        <v>22.3</v>
      </c>
      <c r="G14" s="739">
        <f t="shared" si="1"/>
        <v>178.5</v>
      </c>
      <c r="H14" s="739">
        <v>168.7</v>
      </c>
      <c r="I14" s="739">
        <v>9.8</v>
      </c>
      <c r="J14" s="739">
        <v>20.9</v>
      </c>
      <c r="K14" s="739">
        <f t="shared" si="2"/>
        <v>173.70000000000002</v>
      </c>
      <c r="L14" s="739">
        <v>156.8</v>
      </c>
      <c r="M14" s="739">
        <v>16.9</v>
      </c>
      <c r="N14" s="739">
        <v>19.9</v>
      </c>
      <c r="O14" s="739">
        <f t="shared" si="3"/>
        <v>150.6</v>
      </c>
      <c r="P14" s="739">
        <v>141.6</v>
      </c>
      <c r="Q14" s="739">
        <v>9</v>
      </c>
      <c r="R14" s="739">
        <v>21.9</v>
      </c>
      <c r="S14" s="739">
        <f t="shared" si="4"/>
        <v>166.79999999999998</v>
      </c>
      <c r="T14" s="739">
        <v>158.7</v>
      </c>
      <c r="U14" s="739">
        <v>8.1</v>
      </c>
      <c r="V14" s="739">
        <v>21.2</v>
      </c>
      <c r="W14" s="739">
        <f t="shared" si="5"/>
        <v>147.1</v>
      </c>
      <c r="X14" s="739">
        <v>144.5</v>
      </c>
      <c r="Y14" s="739">
        <v>2.6</v>
      </c>
      <c r="Z14" s="739">
        <v>22.1</v>
      </c>
      <c r="AA14" s="739">
        <f t="shared" si="6"/>
        <v>184.20000000000002</v>
      </c>
      <c r="AB14" s="739">
        <v>164.8</v>
      </c>
      <c r="AC14" s="739">
        <v>19.4</v>
      </c>
      <c r="AD14" s="739">
        <v>22.1</v>
      </c>
      <c r="AE14" s="739">
        <f t="shared" si="7"/>
        <v>189.7</v>
      </c>
      <c r="AF14" s="739">
        <v>171.7</v>
      </c>
      <c r="AG14" s="739">
        <v>18</v>
      </c>
    </row>
    <row r="15" spans="1:33" ht="17.25">
      <c r="A15" s="140" t="s">
        <v>569</v>
      </c>
      <c r="B15" s="738">
        <v>19.3</v>
      </c>
      <c r="C15" s="739">
        <f t="shared" si="8"/>
        <v>149.79999999999998</v>
      </c>
      <c r="D15" s="739">
        <v>139.7</v>
      </c>
      <c r="E15" s="739">
        <v>10.1</v>
      </c>
      <c r="F15" s="739">
        <v>19.8</v>
      </c>
      <c r="G15" s="739">
        <f t="shared" si="1"/>
        <v>158.5</v>
      </c>
      <c r="H15" s="739">
        <v>149.4</v>
      </c>
      <c r="I15" s="739">
        <v>9.1</v>
      </c>
      <c r="J15" s="739">
        <v>18.7</v>
      </c>
      <c r="K15" s="739">
        <f t="shared" si="2"/>
        <v>154.39999999999998</v>
      </c>
      <c r="L15" s="739">
        <v>139.2</v>
      </c>
      <c r="M15" s="739">
        <v>15.2</v>
      </c>
      <c r="N15" s="739">
        <v>20.5</v>
      </c>
      <c r="O15" s="739">
        <f t="shared" si="3"/>
        <v>147</v>
      </c>
      <c r="P15" s="739">
        <v>138.8</v>
      </c>
      <c r="Q15" s="739">
        <v>8.2</v>
      </c>
      <c r="R15" s="739">
        <v>20.3</v>
      </c>
      <c r="S15" s="739">
        <f t="shared" si="4"/>
        <v>155.8</v>
      </c>
      <c r="T15" s="739">
        <v>148.5</v>
      </c>
      <c r="U15" s="739">
        <v>7.3</v>
      </c>
      <c r="V15" s="739">
        <v>20.5</v>
      </c>
      <c r="W15" s="739">
        <f t="shared" si="5"/>
        <v>136</v>
      </c>
      <c r="X15" s="739">
        <v>134.6</v>
      </c>
      <c r="Y15" s="739">
        <v>1.4</v>
      </c>
      <c r="Z15" s="739">
        <v>18.3</v>
      </c>
      <c r="AA15" s="739">
        <f t="shared" si="6"/>
        <v>151.9</v>
      </c>
      <c r="AB15" s="739">
        <v>139.8</v>
      </c>
      <c r="AC15" s="739">
        <v>12.1</v>
      </c>
      <c r="AD15" s="739">
        <v>18.3</v>
      </c>
      <c r="AE15" s="739">
        <f t="shared" si="7"/>
        <v>158.8</v>
      </c>
      <c r="AF15" s="739">
        <v>142.5</v>
      </c>
      <c r="AG15" s="739">
        <v>16.3</v>
      </c>
    </row>
    <row r="16" spans="1:33" ht="17.25">
      <c r="A16" s="140" t="s">
        <v>570</v>
      </c>
      <c r="B16" s="738">
        <v>21</v>
      </c>
      <c r="C16" s="739">
        <f t="shared" si="8"/>
        <v>161.70000000000002</v>
      </c>
      <c r="D16" s="739">
        <v>151.9</v>
      </c>
      <c r="E16" s="739">
        <v>9.8</v>
      </c>
      <c r="F16" s="739">
        <v>22.4</v>
      </c>
      <c r="G16" s="739">
        <f t="shared" si="1"/>
        <v>178.5</v>
      </c>
      <c r="H16" s="739">
        <v>169.4</v>
      </c>
      <c r="I16" s="739">
        <v>9.1</v>
      </c>
      <c r="J16" s="739">
        <v>21.1</v>
      </c>
      <c r="K16" s="739">
        <f t="shared" si="2"/>
        <v>174.3</v>
      </c>
      <c r="L16" s="739">
        <v>158.5</v>
      </c>
      <c r="M16" s="739">
        <v>15.8</v>
      </c>
      <c r="N16" s="739">
        <v>21.3</v>
      </c>
      <c r="O16" s="739">
        <f t="shared" si="3"/>
        <v>156.3</v>
      </c>
      <c r="P16" s="739">
        <v>148</v>
      </c>
      <c r="Q16" s="739">
        <v>8.3</v>
      </c>
      <c r="R16" s="739">
        <v>21.6</v>
      </c>
      <c r="S16" s="739">
        <f t="shared" si="4"/>
        <v>166.29999999999998</v>
      </c>
      <c r="T16" s="739">
        <v>156.7</v>
      </c>
      <c r="U16" s="739">
        <v>9.6</v>
      </c>
      <c r="V16" s="739">
        <v>20.9</v>
      </c>
      <c r="W16" s="739">
        <f t="shared" si="5"/>
        <v>143.8</v>
      </c>
      <c r="X16" s="739">
        <v>142.3</v>
      </c>
      <c r="Y16" s="739">
        <v>1.5</v>
      </c>
      <c r="Z16" s="739">
        <v>22.2</v>
      </c>
      <c r="AA16" s="739">
        <f t="shared" si="6"/>
        <v>181.2</v>
      </c>
      <c r="AB16" s="739">
        <v>165.7</v>
      </c>
      <c r="AC16" s="739">
        <v>15.5</v>
      </c>
      <c r="AD16" s="739">
        <v>21.6</v>
      </c>
      <c r="AE16" s="739">
        <f t="shared" si="7"/>
        <v>186.2</v>
      </c>
      <c r="AF16" s="739">
        <v>169.5</v>
      </c>
      <c r="AG16" s="739">
        <v>16.7</v>
      </c>
    </row>
    <row r="17" spans="1:33" ht="17.25">
      <c r="A17" s="140" t="s">
        <v>571</v>
      </c>
      <c r="B17" s="738">
        <v>20.3</v>
      </c>
      <c r="C17" s="739">
        <f t="shared" si="8"/>
        <v>156</v>
      </c>
      <c r="D17" s="739">
        <v>146.5</v>
      </c>
      <c r="E17" s="739">
        <v>9.5</v>
      </c>
      <c r="F17" s="739">
        <v>22.3</v>
      </c>
      <c r="G17" s="739">
        <f t="shared" si="1"/>
        <v>178.3</v>
      </c>
      <c r="H17" s="739">
        <v>170</v>
      </c>
      <c r="I17" s="739">
        <v>8.3</v>
      </c>
      <c r="J17" s="739">
        <v>20.4</v>
      </c>
      <c r="K17" s="739">
        <f t="shared" si="2"/>
        <v>167.5</v>
      </c>
      <c r="L17" s="739">
        <v>152.4</v>
      </c>
      <c r="M17" s="739">
        <v>15.1</v>
      </c>
      <c r="N17" s="739">
        <v>21</v>
      </c>
      <c r="O17" s="739">
        <f t="shared" si="3"/>
        <v>157.6</v>
      </c>
      <c r="P17" s="739">
        <v>145.5</v>
      </c>
      <c r="Q17" s="739">
        <v>12.1</v>
      </c>
      <c r="R17" s="739">
        <v>21.4</v>
      </c>
      <c r="S17" s="739">
        <f t="shared" si="4"/>
        <v>162.39999999999998</v>
      </c>
      <c r="T17" s="739">
        <v>155.7</v>
      </c>
      <c r="U17" s="739">
        <v>6.7</v>
      </c>
      <c r="V17" s="739">
        <v>22.4</v>
      </c>
      <c r="W17" s="739">
        <f t="shared" si="5"/>
        <v>154.2</v>
      </c>
      <c r="X17" s="739">
        <v>152.7</v>
      </c>
      <c r="Y17" s="739">
        <v>1.5</v>
      </c>
      <c r="Z17" s="739">
        <v>21</v>
      </c>
      <c r="AA17" s="739">
        <f t="shared" si="6"/>
        <v>173.6</v>
      </c>
      <c r="AB17" s="739">
        <v>155.9</v>
      </c>
      <c r="AC17" s="739">
        <v>17.7</v>
      </c>
      <c r="AD17" s="739">
        <v>20.7</v>
      </c>
      <c r="AE17" s="739">
        <f t="shared" si="7"/>
        <v>162.10000000000002</v>
      </c>
      <c r="AF17" s="739">
        <v>156.3</v>
      </c>
      <c r="AG17" s="739">
        <v>5.8</v>
      </c>
    </row>
    <row r="18" spans="1:33" ht="17.25">
      <c r="A18" s="140" t="s">
        <v>572</v>
      </c>
      <c r="B18" s="738">
        <v>19.9</v>
      </c>
      <c r="C18" s="739">
        <f t="shared" si="8"/>
        <v>152.9</v>
      </c>
      <c r="D18" s="739">
        <v>143.5</v>
      </c>
      <c r="E18" s="739">
        <v>9.4</v>
      </c>
      <c r="F18" s="739">
        <v>21.2</v>
      </c>
      <c r="G18" s="739">
        <f t="shared" si="1"/>
        <v>169</v>
      </c>
      <c r="H18" s="739">
        <v>161.8</v>
      </c>
      <c r="I18" s="739">
        <v>7.2</v>
      </c>
      <c r="J18" s="739">
        <v>19</v>
      </c>
      <c r="K18" s="739">
        <f t="shared" si="2"/>
        <v>157.1</v>
      </c>
      <c r="L18" s="739">
        <v>141.5</v>
      </c>
      <c r="M18" s="739">
        <v>15.6</v>
      </c>
      <c r="N18" s="739">
        <v>20.1</v>
      </c>
      <c r="O18" s="739">
        <f t="shared" si="3"/>
        <v>153.20000000000002</v>
      </c>
      <c r="P18" s="739">
        <v>138.3</v>
      </c>
      <c r="Q18" s="739">
        <v>14.9</v>
      </c>
      <c r="R18" s="739">
        <v>19.8</v>
      </c>
      <c r="S18" s="739">
        <f t="shared" si="4"/>
        <v>152.20000000000002</v>
      </c>
      <c r="T18" s="739">
        <v>143.4</v>
      </c>
      <c r="U18" s="739">
        <v>8.8</v>
      </c>
      <c r="V18" s="739">
        <v>21.3</v>
      </c>
      <c r="W18" s="739">
        <f t="shared" si="5"/>
        <v>150.79999999999998</v>
      </c>
      <c r="X18" s="739">
        <v>148.6</v>
      </c>
      <c r="Y18" s="739">
        <v>2.2</v>
      </c>
      <c r="Z18" s="739">
        <v>18.4</v>
      </c>
      <c r="AA18" s="739">
        <f t="shared" si="6"/>
        <v>158.10000000000002</v>
      </c>
      <c r="AB18" s="739">
        <v>139.8</v>
      </c>
      <c r="AC18" s="739">
        <v>18.3</v>
      </c>
      <c r="AD18" s="739">
        <v>18.5</v>
      </c>
      <c r="AE18" s="739">
        <f t="shared" si="7"/>
        <v>146.20000000000002</v>
      </c>
      <c r="AF18" s="739">
        <v>140.8</v>
      </c>
      <c r="AG18" s="739">
        <v>5.4</v>
      </c>
    </row>
    <row r="19" spans="1:33" ht="17.25">
      <c r="A19" s="140" t="s">
        <v>573</v>
      </c>
      <c r="B19" s="738">
        <v>20.3</v>
      </c>
      <c r="C19" s="739">
        <f t="shared" si="8"/>
        <v>156.60000000000002</v>
      </c>
      <c r="D19" s="739">
        <v>146.8</v>
      </c>
      <c r="E19" s="739">
        <v>9.8</v>
      </c>
      <c r="F19" s="739">
        <v>22.2</v>
      </c>
      <c r="G19" s="739">
        <f t="shared" si="1"/>
        <v>177.8</v>
      </c>
      <c r="H19" s="739">
        <v>169.3</v>
      </c>
      <c r="I19" s="739">
        <v>8.5</v>
      </c>
      <c r="J19" s="739">
        <v>20.8</v>
      </c>
      <c r="K19" s="739">
        <f t="shared" si="2"/>
        <v>171.29999999999998</v>
      </c>
      <c r="L19" s="739">
        <v>155.2</v>
      </c>
      <c r="M19" s="739">
        <v>16.1</v>
      </c>
      <c r="N19" s="739">
        <v>21.9</v>
      </c>
      <c r="O19" s="739">
        <f t="shared" si="3"/>
        <v>165.89999999999998</v>
      </c>
      <c r="P19" s="739">
        <v>151.7</v>
      </c>
      <c r="Q19" s="739">
        <v>14.2</v>
      </c>
      <c r="R19" s="739">
        <v>20.6</v>
      </c>
      <c r="S19" s="739">
        <f t="shared" si="4"/>
        <v>156.6</v>
      </c>
      <c r="T19" s="739">
        <v>149</v>
      </c>
      <c r="U19" s="739">
        <v>7.6</v>
      </c>
      <c r="V19" s="739">
        <v>21.2</v>
      </c>
      <c r="W19" s="739">
        <f t="shared" si="5"/>
        <v>156.3</v>
      </c>
      <c r="X19" s="739">
        <v>151.4</v>
      </c>
      <c r="Y19" s="739">
        <v>4.9</v>
      </c>
      <c r="Z19" s="739">
        <v>21.1</v>
      </c>
      <c r="AA19" s="739">
        <f t="shared" si="6"/>
        <v>177</v>
      </c>
      <c r="AB19" s="739">
        <v>158.6</v>
      </c>
      <c r="AC19" s="739">
        <v>18.4</v>
      </c>
      <c r="AD19" s="739">
        <v>22.8</v>
      </c>
      <c r="AE19" s="739">
        <f t="shared" si="7"/>
        <v>178.60000000000002</v>
      </c>
      <c r="AF19" s="739">
        <v>173.3</v>
      </c>
      <c r="AG19" s="739">
        <v>5.3</v>
      </c>
    </row>
    <row r="20" spans="1:33" ht="17.25">
      <c r="A20" s="140" t="s">
        <v>574</v>
      </c>
      <c r="B20" s="738">
        <v>20.3</v>
      </c>
      <c r="C20" s="739">
        <f t="shared" si="8"/>
        <v>156.1</v>
      </c>
      <c r="D20" s="739">
        <v>146</v>
      </c>
      <c r="E20" s="739">
        <v>10.1</v>
      </c>
      <c r="F20" s="739">
        <v>21.3</v>
      </c>
      <c r="G20" s="739">
        <f t="shared" si="1"/>
        <v>170.8</v>
      </c>
      <c r="H20" s="739">
        <v>161.4</v>
      </c>
      <c r="I20" s="739">
        <v>9.4</v>
      </c>
      <c r="J20" s="739">
        <v>20.5</v>
      </c>
      <c r="K20" s="739">
        <f t="shared" si="2"/>
        <v>169.79999999999998</v>
      </c>
      <c r="L20" s="739">
        <v>153.7</v>
      </c>
      <c r="M20" s="739">
        <v>16.1</v>
      </c>
      <c r="N20" s="739">
        <v>21.8</v>
      </c>
      <c r="O20" s="739">
        <f t="shared" si="3"/>
        <v>168.5</v>
      </c>
      <c r="P20" s="739">
        <v>153.7</v>
      </c>
      <c r="Q20" s="739">
        <v>14.8</v>
      </c>
      <c r="R20" s="739">
        <v>21.2</v>
      </c>
      <c r="S20" s="739">
        <f t="shared" si="4"/>
        <v>162.9</v>
      </c>
      <c r="T20" s="739">
        <v>153.6</v>
      </c>
      <c r="U20" s="739">
        <v>9.3</v>
      </c>
      <c r="V20" s="739">
        <v>22.9</v>
      </c>
      <c r="W20" s="739">
        <f t="shared" si="5"/>
        <v>163.9</v>
      </c>
      <c r="X20" s="739">
        <v>159.3</v>
      </c>
      <c r="Y20" s="739">
        <v>4.6</v>
      </c>
      <c r="Z20" s="739">
        <v>20.9</v>
      </c>
      <c r="AA20" s="739">
        <f t="shared" si="6"/>
        <v>179.8</v>
      </c>
      <c r="AB20" s="739">
        <v>161.9</v>
      </c>
      <c r="AC20" s="739">
        <v>17.9</v>
      </c>
      <c r="AD20" s="739">
        <v>21.7</v>
      </c>
      <c r="AE20" s="739">
        <f t="shared" si="7"/>
        <v>170.5</v>
      </c>
      <c r="AF20" s="739">
        <v>164.7</v>
      </c>
      <c r="AG20" s="739">
        <v>5.8</v>
      </c>
    </row>
    <row r="21" spans="1:33" ht="17.25">
      <c r="A21" s="140" t="s">
        <v>575</v>
      </c>
      <c r="B21" s="738">
        <v>20.4</v>
      </c>
      <c r="C21" s="739">
        <f t="shared" si="8"/>
        <v>156.7</v>
      </c>
      <c r="D21" s="739">
        <v>147</v>
      </c>
      <c r="E21" s="739">
        <v>9.7</v>
      </c>
      <c r="F21" s="739">
        <v>22.4</v>
      </c>
      <c r="G21" s="739">
        <f t="shared" si="1"/>
        <v>179.4</v>
      </c>
      <c r="H21" s="739">
        <v>169.6</v>
      </c>
      <c r="I21" s="739">
        <v>9.8</v>
      </c>
      <c r="J21" s="739">
        <v>20.5</v>
      </c>
      <c r="K21" s="739">
        <f t="shared" si="2"/>
        <v>168.7</v>
      </c>
      <c r="L21" s="739">
        <v>153</v>
      </c>
      <c r="M21" s="739">
        <v>15.7</v>
      </c>
      <c r="N21" s="739">
        <v>22.3</v>
      </c>
      <c r="O21" s="739">
        <f t="shared" si="3"/>
        <v>168.39999999999998</v>
      </c>
      <c r="P21" s="739">
        <v>153.7</v>
      </c>
      <c r="Q21" s="739">
        <v>14.7</v>
      </c>
      <c r="R21" s="739">
        <v>20.7</v>
      </c>
      <c r="S21" s="739">
        <f t="shared" si="4"/>
        <v>159.7</v>
      </c>
      <c r="T21" s="739">
        <v>151.2</v>
      </c>
      <c r="U21" s="739">
        <v>8.5</v>
      </c>
      <c r="V21" s="739">
        <v>19.5</v>
      </c>
      <c r="W21" s="739">
        <f t="shared" si="5"/>
        <v>144.7</v>
      </c>
      <c r="X21" s="739">
        <v>138.6</v>
      </c>
      <c r="Y21" s="739">
        <v>6.1</v>
      </c>
      <c r="Z21" s="739">
        <v>21.4</v>
      </c>
      <c r="AA21" s="739">
        <f t="shared" si="6"/>
        <v>181.6</v>
      </c>
      <c r="AB21" s="739">
        <v>162.4</v>
      </c>
      <c r="AC21" s="739">
        <v>19.2</v>
      </c>
      <c r="AD21" s="739">
        <v>22</v>
      </c>
      <c r="AE21" s="739">
        <f t="shared" si="7"/>
        <v>173.4</v>
      </c>
      <c r="AF21" s="739">
        <v>166.9</v>
      </c>
      <c r="AG21" s="739">
        <v>6.5</v>
      </c>
    </row>
    <row r="22" spans="1:33" ht="17.25">
      <c r="A22" s="140" t="s">
        <v>576</v>
      </c>
      <c r="B22" s="738">
        <v>20.3</v>
      </c>
      <c r="C22" s="739">
        <f t="shared" si="8"/>
        <v>156.8</v>
      </c>
      <c r="D22" s="739">
        <v>146.9</v>
      </c>
      <c r="E22" s="739">
        <v>9.9</v>
      </c>
      <c r="F22" s="739">
        <v>22.3</v>
      </c>
      <c r="G22" s="739">
        <f t="shared" si="1"/>
        <v>178.79999999999998</v>
      </c>
      <c r="H22" s="739">
        <v>169.7</v>
      </c>
      <c r="I22" s="739">
        <v>9.1</v>
      </c>
      <c r="J22" s="739">
        <v>20.7</v>
      </c>
      <c r="K22" s="739">
        <f t="shared" si="2"/>
        <v>169.10000000000002</v>
      </c>
      <c r="L22" s="739">
        <v>153.3</v>
      </c>
      <c r="M22" s="739">
        <v>15.8</v>
      </c>
      <c r="N22" s="739">
        <v>22.2</v>
      </c>
      <c r="O22" s="739">
        <f t="shared" si="3"/>
        <v>162.29999999999998</v>
      </c>
      <c r="P22" s="739">
        <v>148.1</v>
      </c>
      <c r="Q22" s="739">
        <v>14.2</v>
      </c>
      <c r="R22" s="739">
        <v>20.9</v>
      </c>
      <c r="S22" s="739">
        <f t="shared" si="4"/>
        <v>159.79999999999998</v>
      </c>
      <c r="T22" s="739">
        <v>149.2</v>
      </c>
      <c r="U22" s="739">
        <v>10.6</v>
      </c>
      <c r="V22" s="739">
        <v>22.1</v>
      </c>
      <c r="W22" s="739">
        <f t="shared" si="5"/>
        <v>158.5</v>
      </c>
      <c r="X22" s="739">
        <v>153.3</v>
      </c>
      <c r="Y22" s="739">
        <v>5.2</v>
      </c>
      <c r="Z22" s="739">
        <v>22.1</v>
      </c>
      <c r="AA22" s="739">
        <f t="shared" si="6"/>
        <v>182.9</v>
      </c>
      <c r="AB22" s="739">
        <v>164.5</v>
      </c>
      <c r="AC22" s="739">
        <v>18.4</v>
      </c>
      <c r="AD22" s="739">
        <v>21.5</v>
      </c>
      <c r="AE22" s="739">
        <f t="shared" si="7"/>
        <v>169.70000000000002</v>
      </c>
      <c r="AF22" s="739">
        <v>163.4</v>
      </c>
      <c r="AG22" s="739">
        <v>6.3</v>
      </c>
    </row>
    <row r="23" spans="1:33" ht="17.25">
      <c r="A23" s="444"/>
      <c r="B23" s="439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1"/>
      <c r="AA23" s="441"/>
      <c r="AB23" s="441"/>
      <c r="AC23" s="441"/>
      <c r="AD23" s="441"/>
      <c r="AE23" s="441"/>
      <c r="AF23" s="441"/>
      <c r="AG23" s="441"/>
    </row>
    <row r="24" spans="1:33" ht="17.25">
      <c r="A24" s="740" t="s">
        <v>577</v>
      </c>
      <c r="B24" s="741"/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34"/>
      <c r="AA24" s="734"/>
      <c r="AB24" s="734"/>
      <c r="AC24" s="734"/>
      <c r="AD24" s="734"/>
      <c r="AE24" s="734"/>
      <c r="AF24" s="734"/>
      <c r="AG24" s="734"/>
    </row>
    <row r="25" spans="1:33" ht="17.25">
      <c r="A25" s="740" t="s">
        <v>584</v>
      </c>
      <c r="B25" s="737">
        <f aca="true" t="shared" si="9" ref="B25:AE25">AVERAGE(B27:B38)</f>
        <v>20.5</v>
      </c>
      <c r="C25" s="737">
        <f t="shared" si="9"/>
        <v>167.28333333333333</v>
      </c>
      <c r="D25" s="737">
        <f t="shared" si="9"/>
        <v>153.79999999999998</v>
      </c>
      <c r="E25" s="737">
        <f t="shared" si="9"/>
        <v>13.483333333333333</v>
      </c>
      <c r="F25" s="737">
        <f t="shared" si="9"/>
        <v>21.791666666666668</v>
      </c>
      <c r="G25" s="737">
        <f t="shared" si="9"/>
        <v>176.375</v>
      </c>
      <c r="H25" s="737">
        <f t="shared" si="9"/>
        <v>165.61666666666667</v>
      </c>
      <c r="I25" s="737">
        <f t="shared" si="9"/>
        <v>10.758333333333335</v>
      </c>
      <c r="J25" s="737">
        <f t="shared" si="9"/>
        <v>20.091666666666665</v>
      </c>
      <c r="K25" s="737">
        <f t="shared" si="9"/>
        <v>175.63333333333333</v>
      </c>
      <c r="L25" s="737">
        <f t="shared" si="9"/>
        <v>154.61666666666667</v>
      </c>
      <c r="M25" s="737">
        <f t="shared" si="9"/>
        <v>21.016666666666666</v>
      </c>
      <c r="N25" s="737">
        <f t="shared" si="9"/>
        <v>21.908333333333335</v>
      </c>
      <c r="O25" s="737">
        <f t="shared" si="9"/>
        <v>182.4083333333333</v>
      </c>
      <c r="P25" s="737">
        <f t="shared" si="9"/>
        <v>164.41666666666669</v>
      </c>
      <c r="Q25" s="737">
        <f t="shared" si="9"/>
        <v>17.991666666666667</v>
      </c>
      <c r="R25" s="737">
        <f t="shared" si="9"/>
        <v>21.316666666666666</v>
      </c>
      <c r="S25" s="737">
        <f t="shared" si="9"/>
        <v>171.1</v>
      </c>
      <c r="T25" s="737">
        <f t="shared" si="9"/>
        <v>159.225</v>
      </c>
      <c r="U25" s="737">
        <f t="shared" si="9"/>
        <v>11.875</v>
      </c>
      <c r="V25" s="737">
        <f t="shared" si="9"/>
        <v>21.983333333333334</v>
      </c>
      <c r="W25" s="737">
        <f t="shared" si="9"/>
        <v>167.6916666666667</v>
      </c>
      <c r="X25" s="737">
        <f t="shared" si="9"/>
        <v>160.95833333333334</v>
      </c>
      <c r="Y25" s="737">
        <f t="shared" si="9"/>
        <v>6.733333333333333</v>
      </c>
      <c r="Z25" s="737">
        <f t="shared" si="9"/>
        <v>20.85</v>
      </c>
      <c r="AA25" s="737">
        <v>184</v>
      </c>
      <c r="AB25" s="737">
        <v>163.1</v>
      </c>
      <c r="AC25" s="737">
        <v>20.9</v>
      </c>
      <c r="AD25" s="737">
        <v>21.1</v>
      </c>
      <c r="AE25" s="737">
        <f t="shared" si="9"/>
        <v>173.69166666666663</v>
      </c>
      <c r="AF25" s="737">
        <v>162.8</v>
      </c>
      <c r="AG25" s="737">
        <v>11</v>
      </c>
    </row>
    <row r="26" spans="1:33" ht="17.25">
      <c r="A26" s="445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</row>
    <row r="27" spans="1:33" ht="17.25">
      <c r="A27" s="140" t="s">
        <v>645</v>
      </c>
      <c r="B27" s="738">
        <v>18.9</v>
      </c>
      <c r="C27" s="739">
        <f aca="true" t="shared" si="10" ref="C27:C38">SUM(D27:E27)</f>
        <v>155.4</v>
      </c>
      <c r="D27" s="739">
        <v>141.4</v>
      </c>
      <c r="E27" s="739">
        <v>14</v>
      </c>
      <c r="F27" s="739">
        <v>19</v>
      </c>
      <c r="G27" s="739">
        <f aca="true" t="shared" si="11" ref="G27:G38">SUM(H27:I27)</f>
        <v>153.2</v>
      </c>
      <c r="H27" s="739">
        <v>143.6</v>
      </c>
      <c r="I27" s="739">
        <v>9.6</v>
      </c>
      <c r="J27" s="739">
        <v>17.9</v>
      </c>
      <c r="K27" s="739">
        <f aca="true" t="shared" si="12" ref="K27:K38">SUM(L27:M27)</f>
        <v>156.3</v>
      </c>
      <c r="L27" s="739">
        <v>138</v>
      </c>
      <c r="M27" s="739">
        <v>18.3</v>
      </c>
      <c r="N27" s="739">
        <v>19</v>
      </c>
      <c r="O27" s="739">
        <f aca="true" t="shared" si="13" ref="O27:O38">SUM(P27:Q27)</f>
        <v>163.2</v>
      </c>
      <c r="P27" s="739">
        <v>149.6</v>
      </c>
      <c r="Q27" s="739">
        <v>13.6</v>
      </c>
      <c r="R27" s="739">
        <v>21</v>
      </c>
      <c r="S27" s="739">
        <f aca="true" t="shared" si="14" ref="S27:S38">SUM(T27:U27)</f>
        <v>169</v>
      </c>
      <c r="T27" s="739">
        <v>156.3</v>
      </c>
      <c r="U27" s="739">
        <v>12.7</v>
      </c>
      <c r="V27" s="739">
        <v>21.5</v>
      </c>
      <c r="W27" s="739">
        <f aca="true" t="shared" si="15" ref="W27:W38">SUM(X27:Y27)</f>
        <v>161.3</v>
      </c>
      <c r="X27" s="739">
        <v>157</v>
      </c>
      <c r="Y27" s="739">
        <v>4.3</v>
      </c>
      <c r="Z27" s="739">
        <v>17.8</v>
      </c>
      <c r="AA27" s="739">
        <f aca="true" t="shared" si="16" ref="AA27:AA38">SUM(AB27:AC27)</f>
        <v>151.1</v>
      </c>
      <c r="AB27" s="739">
        <v>139.7</v>
      </c>
      <c r="AC27" s="739">
        <v>11.4</v>
      </c>
      <c r="AD27" s="739">
        <v>18.4</v>
      </c>
      <c r="AE27" s="739">
        <f aca="true" t="shared" si="17" ref="AE27:AE38">SUM(AF27:AG27)</f>
        <v>158.6</v>
      </c>
      <c r="AF27" s="739">
        <v>143.6</v>
      </c>
      <c r="AG27" s="739">
        <v>15</v>
      </c>
    </row>
    <row r="28" spans="1:33" ht="17.25">
      <c r="A28" s="140" t="s">
        <v>566</v>
      </c>
      <c r="B28" s="738">
        <v>20.4</v>
      </c>
      <c r="C28" s="739">
        <f t="shared" si="10"/>
        <v>166.10000000000002</v>
      </c>
      <c r="D28" s="739">
        <v>152.8</v>
      </c>
      <c r="E28" s="739">
        <v>13.3</v>
      </c>
      <c r="F28" s="739">
        <v>21.9</v>
      </c>
      <c r="G28" s="739">
        <f t="shared" si="11"/>
        <v>177.29999999999998</v>
      </c>
      <c r="H28" s="739">
        <v>165.7</v>
      </c>
      <c r="I28" s="739">
        <v>11.6</v>
      </c>
      <c r="J28" s="739">
        <v>20.2</v>
      </c>
      <c r="K28" s="739">
        <f t="shared" si="12"/>
        <v>176.7</v>
      </c>
      <c r="L28" s="739">
        <v>156.6</v>
      </c>
      <c r="M28" s="739">
        <v>20.1</v>
      </c>
      <c r="N28" s="739">
        <v>20.6</v>
      </c>
      <c r="O28" s="739">
        <f t="shared" si="13"/>
        <v>175.5</v>
      </c>
      <c r="P28" s="739">
        <v>163.5</v>
      </c>
      <c r="Q28" s="739">
        <v>12</v>
      </c>
      <c r="R28" s="739">
        <v>21.2</v>
      </c>
      <c r="S28" s="739">
        <f t="shared" si="14"/>
        <v>168.9</v>
      </c>
      <c r="T28" s="739">
        <v>157</v>
      </c>
      <c r="U28" s="739">
        <v>11.9</v>
      </c>
      <c r="V28" s="739">
        <v>20.2</v>
      </c>
      <c r="W28" s="739">
        <f t="shared" si="15"/>
        <v>157.4</v>
      </c>
      <c r="X28" s="739">
        <v>147.6</v>
      </c>
      <c r="Y28" s="739">
        <v>9.8</v>
      </c>
      <c r="Z28" s="739">
        <v>20.5</v>
      </c>
      <c r="AA28" s="739">
        <f t="shared" si="16"/>
        <v>174.89999999999998</v>
      </c>
      <c r="AB28" s="739">
        <v>158.2</v>
      </c>
      <c r="AC28" s="739">
        <v>16.7</v>
      </c>
      <c r="AD28" s="739">
        <v>21</v>
      </c>
      <c r="AE28" s="739">
        <f t="shared" si="17"/>
        <v>179.6</v>
      </c>
      <c r="AF28" s="739">
        <v>162.6</v>
      </c>
      <c r="AG28" s="739">
        <v>17</v>
      </c>
    </row>
    <row r="29" spans="1:33" ht="17.25">
      <c r="A29" s="140" t="s">
        <v>567</v>
      </c>
      <c r="B29" s="738">
        <v>20.7</v>
      </c>
      <c r="C29" s="739">
        <f t="shared" si="10"/>
        <v>169.1</v>
      </c>
      <c r="D29" s="739">
        <v>155</v>
      </c>
      <c r="E29" s="739">
        <v>14.1</v>
      </c>
      <c r="F29" s="739">
        <v>22.5</v>
      </c>
      <c r="G29" s="739">
        <f t="shared" si="11"/>
        <v>183.29999999999998</v>
      </c>
      <c r="H29" s="739">
        <v>169.2</v>
      </c>
      <c r="I29" s="739">
        <v>14.1</v>
      </c>
      <c r="J29" s="739">
        <v>20.1</v>
      </c>
      <c r="K29" s="739">
        <f t="shared" si="12"/>
        <v>177.7</v>
      </c>
      <c r="L29" s="739">
        <v>155.7</v>
      </c>
      <c r="M29" s="739">
        <v>22</v>
      </c>
      <c r="N29" s="739">
        <v>20.6</v>
      </c>
      <c r="O29" s="739">
        <f t="shared" si="13"/>
        <v>177</v>
      </c>
      <c r="P29" s="739">
        <v>164.3</v>
      </c>
      <c r="Q29" s="739">
        <v>12.7</v>
      </c>
      <c r="R29" s="739">
        <v>21.3</v>
      </c>
      <c r="S29" s="739">
        <f t="shared" si="14"/>
        <v>172.7</v>
      </c>
      <c r="T29" s="739">
        <v>157.6</v>
      </c>
      <c r="U29" s="739">
        <v>15.1</v>
      </c>
      <c r="V29" s="739">
        <v>23.1</v>
      </c>
      <c r="W29" s="739">
        <f t="shared" si="15"/>
        <v>173.6</v>
      </c>
      <c r="X29" s="739">
        <v>169.7</v>
      </c>
      <c r="Y29" s="739">
        <v>3.9</v>
      </c>
      <c r="Z29" s="739">
        <v>20.6</v>
      </c>
      <c r="AA29" s="739">
        <f t="shared" si="16"/>
        <v>178.5</v>
      </c>
      <c r="AB29" s="739">
        <v>155.8</v>
      </c>
      <c r="AC29" s="739">
        <v>22.7</v>
      </c>
      <c r="AD29" s="739">
        <v>16.9</v>
      </c>
      <c r="AE29" s="739">
        <f t="shared" si="17"/>
        <v>149.1</v>
      </c>
      <c r="AF29" s="739">
        <v>133.2</v>
      </c>
      <c r="AG29" s="739">
        <v>15.9</v>
      </c>
    </row>
    <row r="30" spans="1:33" ht="17.25">
      <c r="A30" s="140" t="s">
        <v>568</v>
      </c>
      <c r="B30" s="738">
        <v>21</v>
      </c>
      <c r="C30" s="739">
        <f t="shared" si="10"/>
        <v>173.3</v>
      </c>
      <c r="D30" s="739">
        <v>158.9</v>
      </c>
      <c r="E30" s="739">
        <v>14.4</v>
      </c>
      <c r="F30" s="739">
        <v>22.6</v>
      </c>
      <c r="G30" s="739">
        <f t="shared" si="11"/>
        <v>182.1</v>
      </c>
      <c r="H30" s="739">
        <v>170.5</v>
      </c>
      <c r="I30" s="739">
        <v>11.6</v>
      </c>
      <c r="J30" s="739">
        <v>21.1</v>
      </c>
      <c r="K30" s="739">
        <f t="shared" si="12"/>
        <v>184.4</v>
      </c>
      <c r="L30" s="739">
        <v>162.3</v>
      </c>
      <c r="M30" s="739">
        <v>22.1</v>
      </c>
      <c r="N30" s="739">
        <v>21.5</v>
      </c>
      <c r="O30" s="739">
        <f t="shared" si="13"/>
        <v>175.9</v>
      </c>
      <c r="P30" s="739">
        <v>162.5</v>
      </c>
      <c r="Q30" s="739">
        <v>13.4</v>
      </c>
      <c r="R30" s="739">
        <v>22.3</v>
      </c>
      <c r="S30" s="739">
        <f t="shared" si="14"/>
        <v>176.4</v>
      </c>
      <c r="T30" s="739">
        <v>166.1</v>
      </c>
      <c r="U30" s="739">
        <v>10.3</v>
      </c>
      <c r="V30" s="739">
        <v>21.7</v>
      </c>
      <c r="W30" s="739">
        <f t="shared" si="15"/>
        <v>162.2</v>
      </c>
      <c r="X30" s="739">
        <v>158</v>
      </c>
      <c r="Y30" s="739">
        <v>4.2</v>
      </c>
      <c r="Z30" s="739">
        <v>22.5</v>
      </c>
      <c r="AA30" s="739">
        <f t="shared" si="16"/>
        <v>197.6</v>
      </c>
      <c r="AB30" s="739">
        <v>172.9</v>
      </c>
      <c r="AC30" s="739">
        <v>24.7</v>
      </c>
      <c r="AD30" s="739">
        <v>22.8</v>
      </c>
      <c r="AE30" s="739">
        <f t="shared" si="17"/>
        <v>194.8</v>
      </c>
      <c r="AF30" s="739">
        <v>177.3</v>
      </c>
      <c r="AG30" s="739">
        <v>17.5</v>
      </c>
    </row>
    <row r="31" spans="1:33" ht="17.25">
      <c r="A31" s="140" t="s">
        <v>569</v>
      </c>
      <c r="B31" s="738">
        <v>19.6</v>
      </c>
      <c r="C31" s="739">
        <f t="shared" si="10"/>
        <v>160.1</v>
      </c>
      <c r="D31" s="739">
        <v>146.7</v>
      </c>
      <c r="E31" s="739">
        <v>13.4</v>
      </c>
      <c r="F31" s="739">
        <v>20</v>
      </c>
      <c r="G31" s="739">
        <f t="shared" si="11"/>
        <v>162</v>
      </c>
      <c r="H31" s="739">
        <v>151.1</v>
      </c>
      <c r="I31" s="739">
        <v>10.9</v>
      </c>
      <c r="J31" s="739">
        <v>18.6</v>
      </c>
      <c r="K31" s="739">
        <f t="shared" si="12"/>
        <v>162.70000000000002</v>
      </c>
      <c r="L31" s="739">
        <v>142.3</v>
      </c>
      <c r="M31" s="739">
        <v>20.4</v>
      </c>
      <c r="N31" s="739">
        <v>20.6</v>
      </c>
      <c r="O31" s="739">
        <f t="shared" si="13"/>
        <v>168</v>
      </c>
      <c r="P31" s="739">
        <v>154.6</v>
      </c>
      <c r="Q31" s="739">
        <v>13.4</v>
      </c>
      <c r="R31" s="739">
        <v>21</v>
      </c>
      <c r="S31" s="739">
        <f t="shared" si="14"/>
        <v>166.6</v>
      </c>
      <c r="T31" s="739">
        <v>156.6</v>
      </c>
      <c r="U31" s="739">
        <v>10</v>
      </c>
      <c r="V31" s="739">
        <v>20</v>
      </c>
      <c r="W31" s="739">
        <f t="shared" si="15"/>
        <v>149.6</v>
      </c>
      <c r="X31" s="739">
        <v>146.9</v>
      </c>
      <c r="Y31" s="739">
        <v>2.7</v>
      </c>
      <c r="Z31" s="739">
        <v>18.5</v>
      </c>
      <c r="AA31" s="739">
        <f t="shared" si="16"/>
        <v>163.6</v>
      </c>
      <c r="AB31" s="739">
        <v>147.6</v>
      </c>
      <c r="AC31" s="739">
        <v>16</v>
      </c>
      <c r="AD31" s="739">
        <v>18.8</v>
      </c>
      <c r="AE31" s="739">
        <f t="shared" si="17"/>
        <v>164.29999999999998</v>
      </c>
      <c r="AF31" s="739">
        <v>146.7</v>
      </c>
      <c r="AG31" s="739">
        <v>17.6</v>
      </c>
    </row>
    <row r="32" spans="1:33" ht="17.25">
      <c r="A32" s="140" t="s">
        <v>570</v>
      </c>
      <c r="B32" s="738">
        <v>21.4</v>
      </c>
      <c r="C32" s="739">
        <f t="shared" si="10"/>
        <v>173.79999999999998</v>
      </c>
      <c r="D32" s="739">
        <v>160.6</v>
      </c>
      <c r="E32" s="739">
        <v>13.2</v>
      </c>
      <c r="F32" s="739">
        <v>22.6</v>
      </c>
      <c r="G32" s="739">
        <f t="shared" si="11"/>
        <v>182.5</v>
      </c>
      <c r="H32" s="739">
        <v>171.6</v>
      </c>
      <c r="I32" s="739">
        <v>10.9</v>
      </c>
      <c r="J32" s="739">
        <v>21.1</v>
      </c>
      <c r="K32" s="739">
        <f t="shared" si="12"/>
        <v>183.79999999999998</v>
      </c>
      <c r="L32" s="739">
        <v>163.2</v>
      </c>
      <c r="M32" s="739">
        <v>20.6</v>
      </c>
      <c r="N32" s="739">
        <v>22.4</v>
      </c>
      <c r="O32" s="739">
        <f t="shared" si="13"/>
        <v>182.7</v>
      </c>
      <c r="P32" s="739">
        <v>168.1</v>
      </c>
      <c r="Q32" s="739">
        <v>14.6</v>
      </c>
      <c r="R32" s="739">
        <v>21.9</v>
      </c>
      <c r="S32" s="739">
        <f t="shared" si="14"/>
        <v>175.1</v>
      </c>
      <c r="T32" s="739">
        <v>163</v>
      </c>
      <c r="U32" s="739">
        <v>12.1</v>
      </c>
      <c r="V32" s="739">
        <v>20.7</v>
      </c>
      <c r="W32" s="739">
        <f t="shared" si="15"/>
        <v>154.3</v>
      </c>
      <c r="X32" s="739">
        <v>152</v>
      </c>
      <c r="Y32" s="739">
        <v>2.3</v>
      </c>
      <c r="Z32" s="739">
        <v>22.7</v>
      </c>
      <c r="AA32" s="739">
        <f t="shared" si="16"/>
        <v>195.2</v>
      </c>
      <c r="AB32" s="739">
        <v>175.5</v>
      </c>
      <c r="AC32" s="739">
        <v>19.7</v>
      </c>
      <c r="AD32" s="739">
        <v>22.6</v>
      </c>
      <c r="AE32" s="739">
        <f t="shared" si="17"/>
        <v>194.6</v>
      </c>
      <c r="AF32" s="739">
        <v>177.6</v>
      </c>
      <c r="AG32" s="739">
        <v>17</v>
      </c>
    </row>
    <row r="33" spans="1:33" ht="17.25">
      <c r="A33" s="140" t="s">
        <v>571</v>
      </c>
      <c r="B33" s="738">
        <v>20.8</v>
      </c>
      <c r="C33" s="739">
        <f t="shared" si="10"/>
        <v>168.70000000000002</v>
      </c>
      <c r="D33" s="739">
        <v>155.8</v>
      </c>
      <c r="E33" s="739">
        <v>12.9</v>
      </c>
      <c r="F33" s="739">
        <v>22.4</v>
      </c>
      <c r="G33" s="739">
        <f t="shared" si="11"/>
        <v>181.6</v>
      </c>
      <c r="H33" s="739">
        <v>172</v>
      </c>
      <c r="I33" s="739">
        <v>9.6</v>
      </c>
      <c r="J33" s="739">
        <v>20.5</v>
      </c>
      <c r="K33" s="739">
        <f t="shared" si="12"/>
        <v>178.9</v>
      </c>
      <c r="L33" s="739">
        <v>157.8</v>
      </c>
      <c r="M33" s="739">
        <v>21.1</v>
      </c>
      <c r="N33" s="739">
        <v>22.6</v>
      </c>
      <c r="O33" s="739">
        <f t="shared" si="13"/>
        <v>187.39999999999998</v>
      </c>
      <c r="P33" s="739">
        <v>167.7</v>
      </c>
      <c r="Q33" s="739">
        <v>19.7</v>
      </c>
      <c r="R33" s="739">
        <v>22</v>
      </c>
      <c r="S33" s="739">
        <f t="shared" si="14"/>
        <v>175</v>
      </c>
      <c r="T33" s="739">
        <v>166.1</v>
      </c>
      <c r="U33" s="739">
        <v>8.9</v>
      </c>
      <c r="V33" s="739">
        <v>23.5</v>
      </c>
      <c r="W33" s="739">
        <f t="shared" si="15"/>
        <v>176.4</v>
      </c>
      <c r="X33" s="739">
        <v>172.8</v>
      </c>
      <c r="Y33" s="739">
        <v>3.6</v>
      </c>
      <c r="Z33" s="739">
        <v>21.4</v>
      </c>
      <c r="AA33" s="739">
        <f t="shared" si="16"/>
        <v>188.7</v>
      </c>
      <c r="AB33" s="739">
        <v>166</v>
      </c>
      <c r="AC33" s="739">
        <v>22.7</v>
      </c>
      <c r="AD33" s="739">
        <v>20.9</v>
      </c>
      <c r="AE33" s="739">
        <f t="shared" si="17"/>
        <v>167.3</v>
      </c>
      <c r="AF33" s="739">
        <v>159</v>
      </c>
      <c r="AG33" s="739">
        <v>8.3</v>
      </c>
    </row>
    <row r="34" spans="1:33" ht="17.25">
      <c r="A34" s="140" t="s">
        <v>572</v>
      </c>
      <c r="B34" s="738">
        <v>20.2</v>
      </c>
      <c r="C34" s="739">
        <f t="shared" si="10"/>
        <v>163.79999999999998</v>
      </c>
      <c r="D34" s="739">
        <v>151.2</v>
      </c>
      <c r="E34" s="739">
        <v>12.6</v>
      </c>
      <c r="F34" s="739">
        <v>21.3</v>
      </c>
      <c r="G34" s="739">
        <f t="shared" si="11"/>
        <v>171.6</v>
      </c>
      <c r="H34" s="739">
        <v>163.4</v>
      </c>
      <c r="I34" s="739">
        <v>8.2</v>
      </c>
      <c r="J34" s="739">
        <v>19</v>
      </c>
      <c r="K34" s="739">
        <f t="shared" si="12"/>
        <v>166.7</v>
      </c>
      <c r="L34" s="739">
        <v>145.5</v>
      </c>
      <c r="M34" s="739">
        <v>21.2</v>
      </c>
      <c r="N34" s="739">
        <v>21</v>
      </c>
      <c r="O34" s="739">
        <f t="shared" si="13"/>
        <v>176.39999999999998</v>
      </c>
      <c r="P34" s="739">
        <v>154.7</v>
      </c>
      <c r="Q34" s="739">
        <v>21.7</v>
      </c>
      <c r="R34" s="739">
        <v>20.3</v>
      </c>
      <c r="S34" s="739">
        <f t="shared" si="14"/>
        <v>163.8</v>
      </c>
      <c r="T34" s="739">
        <v>152</v>
      </c>
      <c r="U34" s="739">
        <v>11.8</v>
      </c>
      <c r="V34" s="739">
        <v>22.7</v>
      </c>
      <c r="W34" s="739">
        <f t="shared" si="15"/>
        <v>170.8</v>
      </c>
      <c r="X34" s="739">
        <v>166</v>
      </c>
      <c r="Y34" s="739">
        <v>4.8</v>
      </c>
      <c r="Z34" s="739">
        <v>19</v>
      </c>
      <c r="AA34" s="739">
        <f t="shared" si="16"/>
        <v>172.20000000000002</v>
      </c>
      <c r="AB34" s="739">
        <v>150.3</v>
      </c>
      <c r="AC34" s="739">
        <v>21.9</v>
      </c>
      <c r="AD34" s="739">
        <v>18.8</v>
      </c>
      <c r="AE34" s="739">
        <f t="shared" si="17"/>
        <v>154.4</v>
      </c>
      <c r="AF34" s="739">
        <v>146.4</v>
      </c>
      <c r="AG34" s="739">
        <v>8</v>
      </c>
    </row>
    <row r="35" spans="1:33" ht="17.25">
      <c r="A35" s="140" t="s">
        <v>573</v>
      </c>
      <c r="B35" s="738">
        <v>20.7</v>
      </c>
      <c r="C35" s="739">
        <f t="shared" si="10"/>
        <v>169.3</v>
      </c>
      <c r="D35" s="739">
        <v>155.8</v>
      </c>
      <c r="E35" s="739">
        <v>13.5</v>
      </c>
      <c r="F35" s="739">
        <v>22.5</v>
      </c>
      <c r="G35" s="739">
        <f t="shared" si="11"/>
        <v>182.3</v>
      </c>
      <c r="H35" s="739">
        <v>172.5</v>
      </c>
      <c r="I35" s="739">
        <v>9.8</v>
      </c>
      <c r="J35" s="739">
        <v>20.9</v>
      </c>
      <c r="K35" s="739">
        <f t="shared" si="12"/>
        <v>182.10000000000002</v>
      </c>
      <c r="L35" s="739">
        <v>159.8</v>
      </c>
      <c r="M35" s="739">
        <v>22.3</v>
      </c>
      <c r="N35" s="739">
        <v>23.4</v>
      </c>
      <c r="O35" s="739">
        <f t="shared" si="13"/>
        <v>195.1</v>
      </c>
      <c r="P35" s="739">
        <v>171.7</v>
      </c>
      <c r="Q35" s="739">
        <v>23.4</v>
      </c>
      <c r="R35" s="739">
        <v>20.8</v>
      </c>
      <c r="S35" s="739">
        <f t="shared" si="14"/>
        <v>165.79999999999998</v>
      </c>
      <c r="T35" s="739">
        <v>155.2</v>
      </c>
      <c r="U35" s="739">
        <v>10.6</v>
      </c>
      <c r="V35" s="739">
        <v>22.1</v>
      </c>
      <c r="W35" s="739">
        <f t="shared" si="15"/>
        <v>173.7</v>
      </c>
      <c r="X35" s="739">
        <v>163.5</v>
      </c>
      <c r="Y35" s="739">
        <v>10.2</v>
      </c>
      <c r="Z35" s="739">
        <v>21.3</v>
      </c>
      <c r="AA35" s="739">
        <f t="shared" si="16"/>
        <v>189.8</v>
      </c>
      <c r="AB35" s="739">
        <v>166.5</v>
      </c>
      <c r="AC35" s="739">
        <v>23.3</v>
      </c>
      <c r="AD35" s="739">
        <v>23.3</v>
      </c>
      <c r="AE35" s="739">
        <f t="shared" si="17"/>
        <v>186.5</v>
      </c>
      <c r="AF35" s="739">
        <v>179.1</v>
      </c>
      <c r="AG35" s="739">
        <v>7.4</v>
      </c>
    </row>
    <row r="36" spans="1:33" ht="17.25">
      <c r="A36" s="140" t="s">
        <v>574</v>
      </c>
      <c r="B36" s="738">
        <v>20.7</v>
      </c>
      <c r="C36" s="739">
        <f t="shared" si="10"/>
        <v>168.89999999999998</v>
      </c>
      <c r="D36" s="739">
        <v>155.2</v>
      </c>
      <c r="E36" s="739">
        <v>13.7</v>
      </c>
      <c r="F36" s="739">
        <v>21.6</v>
      </c>
      <c r="G36" s="739">
        <f t="shared" si="11"/>
        <v>174.9</v>
      </c>
      <c r="H36" s="739">
        <v>164</v>
      </c>
      <c r="I36" s="739">
        <v>10.9</v>
      </c>
      <c r="J36" s="739">
        <v>20.6</v>
      </c>
      <c r="K36" s="739">
        <f t="shared" si="12"/>
        <v>180.3</v>
      </c>
      <c r="L36" s="739">
        <v>158.4</v>
      </c>
      <c r="M36" s="739">
        <v>21.9</v>
      </c>
      <c r="N36" s="739">
        <v>23.6</v>
      </c>
      <c r="O36" s="739">
        <f t="shared" si="13"/>
        <v>197.6</v>
      </c>
      <c r="P36" s="739">
        <v>173.7</v>
      </c>
      <c r="Q36" s="739">
        <v>23.9</v>
      </c>
      <c r="R36" s="739">
        <v>21.8</v>
      </c>
      <c r="S36" s="739">
        <f t="shared" si="14"/>
        <v>176.8</v>
      </c>
      <c r="T36" s="739">
        <v>164.3</v>
      </c>
      <c r="U36" s="739">
        <v>12.5</v>
      </c>
      <c r="V36" s="739">
        <v>24.4</v>
      </c>
      <c r="W36" s="739">
        <f t="shared" si="15"/>
        <v>187</v>
      </c>
      <c r="X36" s="739">
        <v>177.3</v>
      </c>
      <c r="Y36" s="739">
        <v>9.7</v>
      </c>
      <c r="Z36" s="739">
        <v>21.7</v>
      </c>
      <c r="AA36" s="739">
        <f t="shared" si="16"/>
        <v>197.7</v>
      </c>
      <c r="AB36" s="739">
        <v>175.2</v>
      </c>
      <c r="AC36" s="739">
        <v>22.5</v>
      </c>
      <c r="AD36" s="739">
        <v>22.3</v>
      </c>
      <c r="AE36" s="739">
        <f t="shared" si="17"/>
        <v>178.8</v>
      </c>
      <c r="AF36" s="739">
        <v>170.8</v>
      </c>
      <c r="AG36" s="739">
        <v>8</v>
      </c>
    </row>
    <row r="37" spans="1:33" ht="17.25">
      <c r="A37" s="140" t="s">
        <v>575</v>
      </c>
      <c r="B37" s="738">
        <v>20.8</v>
      </c>
      <c r="C37" s="739">
        <f t="shared" si="10"/>
        <v>169.29999999999998</v>
      </c>
      <c r="D37" s="739">
        <v>156.1</v>
      </c>
      <c r="E37" s="739">
        <v>13.2</v>
      </c>
      <c r="F37" s="739">
        <v>22.6</v>
      </c>
      <c r="G37" s="739">
        <f t="shared" si="11"/>
        <v>183.20000000000002</v>
      </c>
      <c r="H37" s="739">
        <v>171.8</v>
      </c>
      <c r="I37" s="739">
        <v>11.4</v>
      </c>
      <c r="J37" s="739">
        <v>20.5</v>
      </c>
      <c r="K37" s="739">
        <f t="shared" si="12"/>
        <v>178.6</v>
      </c>
      <c r="L37" s="739">
        <v>157.6</v>
      </c>
      <c r="M37" s="739">
        <v>21</v>
      </c>
      <c r="N37" s="739">
        <v>23.3</v>
      </c>
      <c r="O37" s="739">
        <f t="shared" si="13"/>
        <v>195.1</v>
      </c>
      <c r="P37" s="739">
        <v>171.1</v>
      </c>
      <c r="Q37" s="739">
        <v>24</v>
      </c>
      <c r="R37" s="739">
        <v>21</v>
      </c>
      <c r="S37" s="739">
        <f t="shared" si="14"/>
        <v>170.70000000000002</v>
      </c>
      <c r="T37" s="739">
        <v>158.8</v>
      </c>
      <c r="U37" s="739">
        <v>11.9</v>
      </c>
      <c r="V37" s="739">
        <v>20.3</v>
      </c>
      <c r="W37" s="739">
        <f t="shared" si="15"/>
        <v>160.60000000000002</v>
      </c>
      <c r="X37" s="739">
        <v>147.8</v>
      </c>
      <c r="Y37" s="739">
        <v>12.8</v>
      </c>
      <c r="Z37" s="739">
        <v>21.8</v>
      </c>
      <c r="AA37" s="739">
        <f t="shared" si="16"/>
        <v>198.5</v>
      </c>
      <c r="AB37" s="739">
        <v>173.9</v>
      </c>
      <c r="AC37" s="739">
        <v>24.6</v>
      </c>
      <c r="AD37" s="739">
        <v>22</v>
      </c>
      <c r="AE37" s="739">
        <f t="shared" si="17"/>
        <v>177.5</v>
      </c>
      <c r="AF37" s="739">
        <v>168.8</v>
      </c>
      <c r="AG37" s="739">
        <v>8.7</v>
      </c>
    </row>
    <row r="38" spans="1:33" ht="17.25">
      <c r="A38" s="140" t="s">
        <v>576</v>
      </c>
      <c r="B38" s="738">
        <v>20.8</v>
      </c>
      <c r="C38" s="739">
        <f t="shared" si="10"/>
        <v>169.6</v>
      </c>
      <c r="D38" s="739">
        <v>156.1</v>
      </c>
      <c r="E38" s="739">
        <v>13.5</v>
      </c>
      <c r="F38" s="739">
        <v>22.5</v>
      </c>
      <c r="G38" s="739">
        <f t="shared" si="11"/>
        <v>182.5</v>
      </c>
      <c r="H38" s="739">
        <v>172</v>
      </c>
      <c r="I38" s="739">
        <v>10.5</v>
      </c>
      <c r="J38" s="739">
        <v>20.6</v>
      </c>
      <c r="K38" s="739">
        <f t="shared" si="12"/>
        <v>179.39999999999998</v>
      </c>
      <c r="L38" s="739">
        <v>158.2</v>
      </c>
      <c r="M38" s="739">
        <v>21.2</v>
      </c>
      <c r="N38" s="739">
        <v>24.3</v>
      </c>
      <c r="O38" s="739">
        <f t="shared" si="13"/>
        <v>195</v>
      </c>
      <c r="P38" s="739">
        <v>171.5</v>
      </c>
      <c r="Q38" s="739">
        <v>23.5</v>
      </c>
      <c r="R38" s="739">
        <v>21.2</v>
      </c>
      <c r="S38" s="739">
        <f t="shared" si="14"/>
        <v>172.39999999999998</v>
      </c>
      <c r="T38" s="739">
        <v>157.7</v>
      </c>
      <c r="U38" s="739">
        <v>14.7</v>
      </c>
      <c r="V38" s="739">
        <v>23.6</v>
      </c>
      <c r="W38" s="739">
        <f t="shared" si="15"/>
        <v>185.4</v>
      </c>
      <c r="X38" s="739">
        <v>172.9</v>
      </c>
      <c r="Y38" s="739">
        <v>12.5</v>
      </c>
      <c r="Z38" s="739">
        <v>22.4</v>
      </c>
      <c r="AA38" s="739">
        <f t="shared" si="16"/>
        <v>197.8</v>
      </c>
      <c r="AB38" s="739">
        <v>173.9</v>
      </c>
      <c r="AC38" s="739">
        <v>23.9</v>
      </c>
      <c r="AD38" s="739">
        <v>22.2</v>
      </c>
      <c r="AE38" s="739">
        <f t="shared" si="17"/>
        <v>178.8</v>
      </c>
      <c r="AF38" s="739">
        <v>170.3</v>
      </c>
      <c r="AG38" s="739">
        <v>8.5</v>
      </c>
    </row>
    <row r="39" spans="1:33" ht="17.25">
      <c r="A39" s="444"/>
      <c r="B39" s="439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1"/>
      <c r="AA39" s="441"/>
      <c r="AB39" s="441"/>
      <c r="AC39" s="441"/>
      <c r="AD39" s="441"/>
      <c r="AE39" s="441"/>
      <c r="AF39" s="441"/>
      <c r="AG39" s="441"/>
    </row>
    <row r="40" spans="1:33" ht="17.25">
      <c r="A40" s="735" t="s">
        <v>578</v>
      </c>
      <c r="B40" s="733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34"/>
      <c r="AA40" s="734"/>
      <c r="AB40" s="734"/>
      <c r="AC40" s="734"/>
      <c r="AD40" s="734"/>
      <c r="AE40" s="734"/>
      <c r="AF40" s="734"/>
      <c r="AG40" s="734"/>
    </row>
    <row r="41" spans="1:33" ht="17.25">
      <c r="A41" s="740" t="s">
        <v>584</v>
      </c>
      <c r="B41" s="737">
        <f aca="true" t="shared" si="18" ref="B41:AC41">AVERAGE(B43:B54)</f>
        <v>19.616666666666667</v>
      </c>
      <c r="C41" s="737">
        <f t="shared" si="18"/>
        <v>140.62499999999997</v>
      </c>
      <c r="D41" s="737">
        <f t="shared" si="18"/>
        <v>134.82500000000002</v>
      </c>
      <c r="E41" s="737">
        <f t="shared" si="18"/>
        <v>5.8</v>
      </c>
      <c r="F41" s="737">
        <f t="shared" si="18"/>
        <v>20.533333333333335</v>
      </c>
      <c r="G41" s="737">
        <f t="shared" si="18"/>
        <v>154.20833333333331</v>
      </c>
      <c r="H41" s="737">
        <f t="shared" si="18"/>
        <v>152.40833333333333</v>
      </c>
      <c r="I41" s="737">
        <f t="shared" si="18"/>
        <v>1.8</v>
      </c>
      <c r="J41" s="737">
        <f t="shared" si="18"/>
        <v>20.03333333333333</v>
      </c>
      <c r="K41" s="737">
        <f t="shared" si="18"/>
        <v>150.3166666666667</v>
      </c>
      <c r="L41" s="737">
        <f t="shared" si="18"/>
        <v>142.95833333333331</v>
      </c>
      <c r="M41" s="737">
        <f t="shared" si="18"/>
        <v>7.358333333333333</v>
      </c>
      <c r="N41" s="737">
        <f t="shared" si="18"/>
        <v>20.2</v>
      </c>
      <c r="O41" s="737">
        <f t="shared" si="18"/>
        <v>141.2</v>
      </c>
      <c r="P41" s="737">
        <f t="shared" si="18"/>
        <v>133.83333333333334</v>
      </c>
      <c r="Q41" s="737">
        <f t="shared" si="18"/>
        <v>7.366666666666667</v>
      </c>
      <c r="R41" s="737">
        <f t="shared" si="18"/>
        <v>20.474999999999998</v>
      </c>
      <c r="S41" s="737">
        <f t="shared" si="18"/>
        <v>149.65</v>
      </c>
      <c r="T41" s="737">
        <f t="shared" si="18"/>
        <v>143.525</v>
      </c>
      <c r="U41" s="737">
        <f t="shared" si="18"/>
        <v>6.125000000000001</v>
      </c>
      <c r="V41" s="737">
        <f t="shared" si="18"/>
        <v>20.85833333333333</v>
      </c>
      <c r="W41" s="737">
        <f t="shared" si="18"/>
        <v>144.56666666666666</v>
      </c>
      <c r="X41" s="737">
        <f t="shared" si="18"/>
        <v>141.7</v>
      </c>
      <c r="Y41" s="737">
        <f t="shared" si="18"/>
        <v>2.8666666666666667</v>
      </c>
      <c r="Z41" s="737">
        <f t="shared" si="18"/>
        <v>19.84166666666667</v>
      </c>
      <c r="AA41" s="737">
        <f t="shared" si="18"/>
        <v>152.0666666666667</v>
      </c>
      <c r="AB41" s="737">
        <v>141.3</v>
      </c>
      <c r="AC41" s="737">
        <f t="shared" si="18"/>
        <v>10.833333333333334</v>
      </c>
      <c r="AD41" s="737">
        <v>20.5</v>
      </c>
      <c r="AE41" s="737">
        <v>162</v>
      </c>
      <c r="AF41" s="737">
        <v>155.4</v>
      </c>
      <c r="AG41" s="737">
        <v>6.6</v>
      </c>
    </row>
    <row r="42" spans="1:33" ht="17.25">
      <c r="A42" s="445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</row>
    <row r="43" spans="1:33" ht="17.25">
      <c r="A43" s="140" t="s">
        <v>645</v>
      </c>
      <c r="B43" s="738">
        <v>18.1</v>
      </c>
      <c r="C43" s="739">
        <f aca="true" t="shared" si="19" ref="C43:C54">SUM(D43:E43)</f>
        <v>130.5</v>
      </c>
      <c r="D43" s="739">
        <v>124.3</v>
      </c>
      <c r="E43" s="739">
        <v>6.2</v>
      </c>
      <c r="F43" s="739">
        <v>18.3</v>
      </c>
      <c r="G43" s="739">
        <f aca="true" t="shared" si="20" ref="G43:G54">SUM(H43:I43)</f>
        <v>132.4</v>
      </c>
      <c r="H43" s="739">
        <v>131</v>
      </c>
      <c r="I43" s="739">
        <v>1.4</v>
      </c>
      <c r="J43" s="739">
        <v>18.2</v>
      </c>
      <c r="K43" s="739">
        <f aca="true" t="shared" si="21" ref="K43:K54">SUM(L43:M43)</f>
        <v>137.29999999999998</v>
      </c>
      <c r="L43" s="739">
        <v>130.2</v>
      </c>
      <c r="M43" s="739">
        <v>7.1</v>
      </c>
      <c r="N43" s="739">
        <v>19.3</v>
      </c>
      <c r="O43" s="739">
        <f aca="true" t="shared" si="22" ref="O43:O54">SUM(P43:Q43)</f>
        <v>135.9</v>
      </c>
      <c r="P43" s="739">
        <v>129.1</v>
      </c>
      <c r="Q43" s="739">
        <v>6.8</v>
      </c>
      <c r="R43" s="739">
        <v>20</v>
      </c>
      <c r="S43" s="739">
        <f aca="true" t="shared" si="23" ref="S43:S54">SUM(T43:U43)</f>
        <v>145.3</v>
      </c>
      <c r="T43" s="739">
        <v>138.8</v>
      </c>
      <c r="U43" s="739">
        <v>6.5</v>
      </c>
      <c r="V43" s="739">
        <v>18.8</v>
      </c>
      <c r="W43" s="739">
        <f aca="true" t="shared" si="24" ref="W43:W54">SUM(X43:Y43)</f>
        <v>130.4</v>
      </c>
      <c r="X43" s="739">
        <v>129.4</v>
      </c>
      <c r="Y43" s="739">
        <v>1</v>
      </c>
      <c r="Z43" s="739">
        <v>17.1</v>
      </c>
      <c r="AA43" s="739">
        <f aca="true" t="shared" si="25" ref="AA43:AA54">SUM(AB43:AC43)</f>
        <v>130</v>
      </c>
      <c r="AB43" s="739">
        <v>123.7</v>
      </c>
      <c r="AC43" s="739">
        <v>6.3</v>
      </c>
      <c r="AD43" s="739">
        <v>17.3</v>
      </c>
      <c r="AE43" s="739">
        <f aca="true" t="shared" si="26" ref="AE43:AE54">SUM(AF43:AG43)</f>
        <v>146</v>
      </c>
      <c r="AF43" s="739">
        <v>134</v>
      </c>
      <c r="AG43" s="739">
        <v>12</v>
      </c>
    </row>
    <row r="44" spans="1:33" ht="17.25">
      <c r="A44" s="140" t="s">
        <v>566</v>
      </c>
      <c r="B44" s="738">
        <v>19.3</v>
      </c>
      <c r="C44" s="739">
        <f t="shared" si="19"/>
        <v>138.89999999999998</v>
      </c>
      <c r="D44" s="739">
        <v>133.2</v>
      </c>
      <c r="E44" s="739">
        <v>5.7</v>
      </c>
      <c r="F44" s="739">
        <v>21.2</v>
      </c>
      <c r="G44" s="739">
        <f t="shared" si="20"/>
        <v>154</v>
      </c>
      <c r="H44" s="739">
        <v>152.4</v>
      </c>
      <c r="I44" s="739">
        <v>1.6</v>
      </c>
      <c r="J44" s="739">
        <v>20</v>
      </c>
      <c r="K44" s="739">
        <f t="shared" si="21"/>
        <v>151.89999999999998</v>
      </c>
      <c r="L44" s="739">
        <v>144.2</v>
      </c>
      <c r="M44" s="739">
        <v>7.7</v>
      </c>
      <c r="N44" s="739">
        <v>19.7</v>
      </c>
      <c r="O44" s="739">
        <f t="shared" si="22"/>
        <v>136.70000000000002</v>
      </c>
      <c r="P44" s="739">
        <v>131.9</v>
      </c>
      <c r="Q44" s="739">
        <v>4.8</v>
      </c>
      <c r="R44" s="739">
        <v>20.4</v>
      </c>
      <c r="S44" s="739">
        <f t="shared" si="23"/>
        <v>150.6</v>
      </c>
      <c r="T44" s="739">
        <v>144.4</v>
      </c>
      <c r="U44" s="739">
        <v>6.2</v>
      </c>
      <c r="V44" s="739">
        <v>20.2</v>
      </c>
      <c r="W44" s="739">
        <f t="shared" si="24"/>
        <v>146.4</v>
      </c>
      <c r="X44" s="739">
        <v>141</v>
      </c>
      <c r="Y44" s="739">
        <v>5.4</v>
      </c>
      <c r="Z44" s="739">
        <v>19.5</v>
      </c>
      <c r="AA44" s="739">
        <f t="shared" si="25"/>
        <v>150.8</v>
      </c>
      <c r="AB44" s="739">
        <v>139.3</v>
      </c>
      <c r="AC44" s="739">
        <v>11.5</v>
      </c>
      <c r="AD44" s="739">
        <v>19.7</v>
      </c>
      <c r="AE44" s="739">
        <f t="shared" si="26"/>
        <v>166.6</v>
      </c>
      <c r="AF44" s="739">
        <v>153.2</v>
      </c>
      <c r="AG44" s="739">
        <v>13.4</v>
      </c>
    </row>
    <row r="45" spans="1:33" ht="17.25">
      <c r="A45" s="140" t="s">
        <v>567</v>
      </c>
      <c r="B45" s="738">
        <v>19.6</v>
      </c>
      <c r="C45" s="739">
        <f t="shared" si="19"/>
        <v>142.1</v>
      </c>
      <c r="D45" s="739">
        <v>136.1</v>
      </c>
      <c r="E45" s="739">
        <v>6</v>
      </c>
      <c r="F45" s="739">
        <v>20.1</v>
      </c>
      <c r="G45" s="739">
        <f t="shared" si="20"/>
        <v>150.4</v>
      </c>
      <c r="H45" s="739">
        <v>148.6</v>
      </c>
      <c r="I45" s="739">
        <v>1.8</v>
      </c>
      <c r="J45" s="739">
        <v>19.9</v>
      </c>
      <c r="K45" s="739">
        <f t="shared" si="21"/>
        <v>151.3</v>
      </c>
      <c r="L45" s="739">
        <v>142.4</v>
      </c>
      <c r="M45" s="739">
        <v>8.9</v>
      </c>
      <c r="N45" s="739">
        <v>19.1</v>
      </c>
      <c r="O45" s="739">
        <f t="shared" si="22"/>
        <v>133.3</v>
      </c>
      <c r="P45" s="739">
        <v>127.7</v>
      </c>
      <c r="Q45" s="739">
        <v>5.6</v>
      </c>
      <c r="R45" s="739">
        <v>20.6</v>
      </c>
      <c r="S45" s="739">
        <f t="shared" si="23"/>
        <v>150.9</v>
      </c>
      <c r="T45" s="739">
        <v>142.3</v>
      </c>
      <c r="U45" s="739">
        <v>8.6</v>
      </c>
      <c r="V45" s="739">
        <v>21.4</v>
      </c>
      <c r="W45" s="739">
        <f t="shared" si="24"/>
        <v>149</v>
      </c>
      <c r="X45" s="739">
        <v>142</v>
      </c>
      <c r="Y45" s="739">
        <v>7</v>
      </c>
      <c r="Z45" s="739">
        <v>19.9</v>
      </c>
      <c r="AA45" s="739">
        <f t="shared" si="25"/>
        <v>156.5</v>
      </c>
      <c r="AB45" s="739">
        <v>141.9</v>
      </c>
      <c r="AC45" s="739">
        <v>14.6</v>
      </c>
      <c r="AD45" s="739">
        <v>19.4</v>
      </c>
      <c r="AE45" s="739">
        <f t="shared" si="26"/>
        <v>165.5</v>
      </c>
      <c r="AF45" s="739">
        <v>150</v>
      </c>
      <c r="AG45" s="739">
        <v>15.5</v>
      </c>
    </row>
    <row r="46" spans="1:33" ht="17.25">
      <c r="A46" s="140" t="s">
        <v>568</v>
      </c>
      <c r="B46" s="738">
        <v>20</v>
      </c>
      <c r="C46" s="739">
        <f t="shared" si="19"/>
        <v>145.1</v>
      </c>
      <c r="D46" s="739">
        <v>138.7</v>
      </c>
      <c r="E46" s="739">
        <v>6.4</v>
      </c>
      <c r="F46" s="739">
        <v>21.4</v>
      </c>
      <c r="G46" s="739">
        <f t="shared" si="20"/>
        <v>162.2</v>
      </c>
      <c r="H46" s="739">
        <v>160.5</v>
      </c>
      <c r="I46" s="739">
        <v>1.7</v>
      </c>
      <c r="J46" s="739">
        <v>20.5</v>
      </c>
      <c r="K46" s="739">
        <f t="shared" si="21"/>
        <v>155.1</v>
      </c>
      <c r="L46" s="739">
        <v>147.4</v>
      </c>
      <c r="M46" s="739">
        <v>7.7</v>
      </c>
      <c r="N46" s="739">
        <v>19</v>
      </c>
      <c r="O46" s="739">
        <f t="shared" si="22"/>
        <v>135.60000000000002</v>
      </c>
      <c r="P46" s="739">
        <v>129.3</v>
      </c>
      <c r="Q46" s="739">
        <v>6.3</v>
      </c>
      <c r="R46" s="739">
        <v>21.4</v>
      </c>
      <c r="S46" s="739">
        <f t="shared" si="23"/>
        <v>157.1</v>
      </c>
      <c r="T46" s="739">
        <v>151.2</v>
      </c>
      <c r="U46" s="739">
        <v>5.9</v>
      </c>
      <c r="V46" s="739">
        <v>21.1</v>
      </c>
      <c r="W46" s="739">
        <f t="shared" si="24"/>
        <v>142.5</v>
      </c>
      <c r="X46" s="739">
        <v>140.4</v>
      </c>
      <c r="Y46" s="739">
        <v>2.1</v>
      </c>
      <c r="Z46" s="739">
        <v>21.5</v>
      </c>
      <c r="AA46" s="739">
        <f t="shared" si="25"/>
        <v>167.4</v>
      </c>
      <c r="AB46" s="739">
        <v>154.6</v>
      </c>
      <c r="AC46" s="739">
        <v>12.8</v>
      </c>
      <c r="AD46" s="739">
        <v>21.2</v>
      </c>
      <c r="AE46" s="739">
        <f t="shared" si="26"/>
        <v>183.1</v>
      </c>
      <c r="AF46" s="739">
        <v>164.6</v>
      </c>
      <c r="AG46" s="739">
        <v>18.5</v>
      </c>
    </row>
    <row r="47" spans="1:33" ht="17.25">
      <c r="A47" s="140" t="s">
        <v>569</v>
      </c>
      <c r="B47" s="738">
        <v>19</v>
      </c>
      <c r="C47" s="739">
        <f t="shared" si="19"/>
        <v>137.1</v>
      </c>
      <c r="D47" s="739">
        <v>131.1</v>
      </c>
      <c r="E47" s="739">
        <v>6</v>
      </c>
      <c r="F47" s="739">
        <v>18.9</v>
      </c>
      <c r="G47" s="739">
        <f t="shared" si="20"/>
        <v>143.3</v>
      </c>
      <c r="H47" s="739">
        <v>141.9</v>
      </c>
      <c r="I47" s="739">
        <v>1.4</v>
      </c>
      <c r="J47" s="739">
        <v>19</v>
      </c>
      <c r="K47" s="739">
        <f t="shared" si="21"/>
        <v>140</v>
      </c>
      <c r="L47" s="739">
        <v>133.9</v>
      </c>
      <c r="M47" s="739">
        <v>6.1</v>
      </c>
      <c r="N47" s="739">
        <v>20.5</v>
      </c>
      <c r="O47" s="739">
        <f t="shared" si="22"/>
        <v>134.3</v>
      </c>
      <c r="P47" s="739">
        <v>129.3</v>
      </c>
      <c r="Q47" s="739">
        <v>5</v>
      </c>
      <c r="R47" s="739">
        <v>19.6</v>
      </c>
      <c r="S47" s="739">
        <f t="shared" si="23"/>
        <v>144.6</v>
      </c>
      <c r="T47" s="739">
        <v>140.1</v>
      </c>
      <c r="U47" s="739">
        <v>4.5</v>
      </c>
      <c r="V47" s="739">
        <v>20.6</v>
      </c>
      <c r="W47" s="739">
        <f t="shared" si="24"/>
        <v>131.8</v>
      </c>
      <c r="X47" s="739">
        <v>130.8</v>
      </c>
      <c r="Y47" s="739">
        <v>1</v>
      </c>
      <c r="Z47" s="739">
        <v>17.9</v>
      </c>
      <c r="AA47" s="739">
        <f t="shared" si="25"/>
        <v>137</v>
      </c>
      <c r="AB47" s="739">
        <v>129.8</v>
      </c>
      <c r="AC47" s="739">
        <v>7.2</v>
      </c>
      <c r="AD47" s="739">
        <v>17.7</v>
      </c>
      <c r="AE47" s="739">
        <f t="shared" si="26"/>
        <v>151.9</v>
      </c>
      <c r="AF47" s="739">
        <v>137.1</v>
      </c>
      <c r="AG47" s="739">
        <v>14.8</v>
      </c>
    </row>
    <row r="48" spans="1:33" ht="17.25">
      <c r="A48" s="140" t="s">
        <v>570</v>
      </c>
      <c r="B48" s="738">
        <v>20.5</v>
      </c>
      <c r="C48" s="739">
        <f t="shared" si="19"/>
        <v>146.89999999999998</v>
      </c>
      <c r="D48" s="739">
        <v>141.2</v>
      </c>
      <c r="E48" s="739">
        <v>5.7</v>
      </c>
      <c r="F48" s="739">
        <v>21.5</v>
      </c>
      <c r="G48" s="739">
        <f t="shared" si="20"/>
        <v>161.4</v>
      </c>
      <c r="H48" s="739">
        <v>159.9</v>
      </c>
      <c r="I48" s="739">
        <v>1.5</v>
      </c>
      <c r="J48" s="739">
        <v>21</v>
      </c>
      <c r="K48" s="739">
        <f t="shared" si="21"/>
        <v>157.29999999999998</v>
      </c>
      <c r="L48" s="739">
        <v>150.1</v>
      </c>
      <c r="M48" s="739">
        <v>7.2</v>
      </c>
      <c r="N48" s="739">
        <v>20.6</v>
      </c>
      <c r="O48" s="739">
        <f t="shared" si="22"/>
        <v>140.3</v>
      </c>
      <c r="P48" s="739">
        <v>135.9</v>
      </c>
      <c r="Q48" s="739">
        <v>4.4</v>
      </c>
      <c r="R48" s="739">
        <v>21.2</v>
      </c>
      <c r="S48" s="739">
        <f t="shared" si="23"/>
        <v>157.2</v>
      </c>
      <c r="T48" s="739">
        <v>150.1</v>
      </c>
      <c r="U48" s="739">
        <v>7.1</v>
      </c>
      <c r="V48" s="739">
        <v>20.9</v>
      </c>
      <c r="W48" s="739">
        <f t="shared" si="24"/>
        <v>140.5</v>
      </c>
      <c r="X48" s="739">
        <v>139.3</v>
      </c>
      <c r="Y48" s="739">
        <v>1.2</v>
      </c>
      <c r="Z48" s="739">
        <v>21.5</v>
      </c>
      <c r="AA48" s="739">
        <f t="shared" si="25"/>
        <v>163.2</v>
      </c>
      <c r="AB48" s="739">
        <v>153.2</v>
      </c>
      <c r="AC48" s="739">
        <v>10</v>
      </c>
      <c r="AD48" s="739">
        <v>20.5</v>
      </c>
      <c r="AE48" s="739">
        <f t="shared" si="26"/>
        <v>175.39999999999998</v>
      </c>
      <c r="AF48" s="739">
        <v>159.2</v>
      </c>
      <c r="AG48" s="739">
        <v>16.2</v>
      </c>
    </row>
    <row r="49" spans="1:33" ht="17.25">
      <c r="A49" s="140" t="s">
        <v>571</v>
      </c>
      <c r="B49" s="738">
        <v>19.8</v>
      </c>
      <c r="C49" s="739">
        <f t="shared" si="19"/>
        <v>140.9</v>
      </c>
      <c r="D49" s="739">
        <v>135.5</v>
      </c>
      <c r="E49" s="739">
        <v>5.4</v>
      </c>
      <c r="F49" s="739">
        <v>21.5</v>
      </c>
      <c r="G49" s="739">
        <f t="shared" si="20"/>
        <v>162.8</v>
      </c>
      <c r="H49" s="739">
        <v>160.9</v>
      </c>
      <c r="I49" s="739">
        <v>1.9</v>
      </c>
      <c r="J49" s="739">
        <v>20.3</v>
      </c>
      <c r="K49" s="739">
        <f t="shared" si="21"/>
        <v>150.60000000000002</v>
      </c>
      <c r="L49" s="739">
        <v>144.3</v>
      </c>
      <c r="M49" s="739">
        <v>6.3</v>
      </c>
      <c r="N49" s="739">
        <v>20</v>
      </c>
      <c r="O49" s="739">
        <f t="shared" si="22"/>
        <v>140.2</v>
      </c>
      <c r="P49" s="739">
        <v>132.5</v>
      </c>
      <c r="Q49" s="739">
        <v>7.7</v>
      </c>
      <c r="R49" s="739">
        <v>20.9</v>
      </c>
      <c r="S49" s="739">
        <f t="shared" si="23"/>
        <v>150.79999999999998</v>
      </c>
      <c r="T49" s="739">
        <v>146.1</v>
      </c>
      <c r="U49" s="739">
        <v>4.7</v>
      </c>
      <c r="V49" s="739">
        <v>22.1</v>
      </c>
      <c r="W49" s="739">
        <f t="shared" si="24"/>
        <v>148.2</v>
      </c>
      <c r="X49" s="739">
        <v>147.2</v>
      </c>
      <c r="Y49" s="739">
        <v>1</v>
      </c>
      <c r="Z49" s="739">
        <v>20.3</v>
      </c>
      <c r="AA49" s="739">
        <f t="shared" si="25"/>
        <v>151.29999999999998</v>
      </c>
      <c r="AB49" s="739">
        <v>141.1</v>
      </c>
      <c r="AC49" s="739">
        <v>10.2</v>
      </c>
      <c r="AD49" s="739">
        <v>20.5</v>
      </c>
      <c r="AE49" s="739">
        <f t="shared" si="26"/>
        <v>158.4</v>
      </c>
      <c r="AF49" s="739">
        <v>154.4</v>
      </c>
      <c r="AG49" s="739">
        <v>4</v>
      </c>
    </row>
    <row r="50" spans="1:33" ht="17.25">
      <c r="A50" s="140" t="s">
        <v>572</v>
      </c>
      <c r="B50" s="738">
        <v>19.7</v>
      </c>
      <c r="C50" s="739">
        <f t="shared" si="19"/>
        <v>140</v>
      </c>
      <c r="D50" s="739">
        <v>134.4</v>
      </c>
      <c r="E50" s="739">
        <v>5.6</v>
      </c>
      <c r="F50" s="739">
        <v>20.4</v>
      </c>
      <c r="G50" s="739">
        <f t="shared" si="20"/>
        <v>155.8</v>
      </c>
      <c r="H50" s="739">
        <v>153.9</v>
      </c>
      <c r="I50" s="739">
        <v>1.9</v>
      </c>
      <c r="J50" s="739">
        <v>19</v>
      </c>
      <c r="K50" s="739">
        <f t="shared" si="21"/>
        <v>142.8</v>
      </c>
      <c r="L50" s="739">
        <v>135.5</v>
      </c>
      <c r="M50" s="739">
        <v>7.3</v>
      </c>
      <c r="N50" s="739">
        <v>19.5</v>
      </c>
      <c r="O50" s="739">
        <f t="shared" si="22"/>
        <v>139.1</v>
      </c>
      <c r="P50" s="739">
        <v>128.4</v>
      </c>
      <c r="Q50" s="739">
        <v>10.7</v>
      </c>
      <c r="R50" s="739">
        <v>19.3</v>
      </c>
      <c r="S50" s="739">
        <f t="shared" si="23"/>
        <v>141.89999999999998</v>
      </c>
      <c r="T50" s="739">
        <v>135.7</v>
      </c>
      <c r="U50" s="739">
        <v>6.2</v>
      </c>
      <c r="V50" s="739">
        <v>20.9</v>
      </c>
      <c r="W50" s="739">
        <f t="shared" si="24"/>
        <v>145.2</v>
      </c>
      <c r="X50" s="739">
        <v>143.7</v>
      </c>
      <c r="Y50" s="739">
        <v>1.5</v>
      </c>
      <c r="Z50" s="739">
        <v>17.6</v>
      </c>
      <c r="AA50" s="739">
        <f t="shared" si="25"/>
        <v>136.9</v>
      </c>
      <c r="AB50" s="739">
        <v>124</v>
      </c>
      <c r="AC50" s="739">
        <v>12.9</v>
      </c>
      <c r="AD50" s="739">
        <v>18.1</v>
      </c>
      <c r="AE50" s="739">
        <f t="shared" si="26"/>
        <v>139.8</v>
      </c>
      <c r="AF50" s="739">
        <v>136.4</v>
      </c>
      <c r="AG50" s="739">
        <v>3.4</v>
      </c>
    </row>
    <row r="51" spans="1:33" ht="17.25">
      <c r="A51" s="140" t="s">
        <v>573</v>
      </c>
      <c r="B51" s="738">
        <v>19.9</v>
      </c>
      <c r="C51" s="739">
        <f t="shared" si="19"/>
        <v>141.6</v>
      </c>
      <c r="D51" s="739">
        <v>136.2</v>
      </c>
      <c r="E51" s="739">
        <v>5.4</v>
      </c>
      <c r="F51" s="739">
        <v>20.6</v>
      </c>
      <c r="G51" s="739">
        <f t="shared" si="20"/>
        <v>155.3</v>
      </c>
      <c r="H51" s="739">
        <v>153.5</v>
      </c>
      <c r="I51" s="739">
        <v>1.8</v>
      </c>
      <c r="J51" s="739">
        <v>20.7</v>
      </c>
      <c r="K51" s="739">
        <f t="shared" si="21"/>
        <v>155.10000000000002</v>
      </c>
      <c r="L51" s="739">
        <v>148.3</v>
      </c>
      <c r="M51" s="739">
        <v>6.8</v>
      </c>
      <c r="N51" s="739">
        <v>21</v>
      </c>
      <c r="O51" s="739">
        <f t="shared" si="22"/>
        <v>148</v>
      </c>
      <c r="P51" s="739">
        <v>139.5</v>
      </c>
      <c r="Q51" s="739">
        <v>8.5</v>
      </c>
      <c r="R51" s="739">
        <v>20.5</v>
      </c>
      <c r="S51" s="739">
        <f t="shared" si="23"/>
        <v>148.4</v>
      </c>
      <c r="T51" s="739">
        <v>143.4</v>
      </c>
      <c r="U51" s="739">
        <v>5</v>
      </c>
      <c r="V51" s="739">
        <v>21</v>
      </c>
      <c r="W51" s="739">
        <f t="shared" si="24"/>
        <v>151.6</v>
      </c>
      <c r="X51" s="739">
        <v>148.1</v>
      </c>
      <c r="Y51" s="739">
        <v>3.5</v>
      </c>
      <c r="Z51" s="739">
        <v>20.8</v>
      </c>
      <c r="AA51" s="739">
        <f t="shared" si="25"/>
        <v>158.2</v>
      </c>
      <c r="AB51" s="739">
        <v>147.1</v>
      </c>
      <c r="AC51" s="739">
        <v>11.1</v>
      </c>
      <c r="AD51" s="739">
        <v>22.4</v>
      </c>
      <c r="AE51" s="739">
        <f t="shared" si="26"/>
        <v>172.29999999999998</v>
      </c>
      <c r="AF51" s="739">
        <v>168.7</v>
      </c>
      <c r="AG51" s="739">
        <v>3.6</v>
      </c>
    </row>
    <row r="52" spans="1:33" ht="17.25">
      <c r="A52" s="140" t="s">
        <v>574</v>
      </c>
      <c r="B52" s="738">
        <v>19.7</v>
      </c>
      <c r="C52" s="739">
        <f t="shared" si="19"/>
        <v>141</v>
      </c>
      <c r="D52" s="739">
        <v>135.1</v>
      </c>
      <c r="E52" s="739">
        <v>5.9</v>
      </c>
      <c r="F52" s="739">
        <v>19.9</v>
      </c>
      <c r="G52" s="739">
        <f t="shared" si="20"/>
        <v>150.8</v>
      </c>
      <c r="H52" s="739">
        <v>148.8</v>
      </c>
      <c r="I52" s="739">
        <v>2</v>
      </c>
      <c r="J52" s="739">
        <v>20.5</v>
      </c>
      <c r="K52" s="739">
        <f t="shared" si="21"/>
        <v>154.3</v>
      </c>
      <c r="L52" s="739">
        <v>146.8</v>
      </c>
      <c r="M52" s="739">
        <v>7.5</v>
      </c>
      <c r="N52" s="739">
        <v>20.7</v>
      </c>
      <c r="O52" s="739">
        <f t="shared" si="22"/>
        <v>151.3</v>
      </c>
      <c r="P52" s="739">
        <v>141.9</v>
      </c>
      <c r="Q52" s="739">
        <v>9.4</v>
      </c>
      <c r="R52" s="739">
        <v>20.7</v>
      </c>
      <c r="S52" s="739">
        <f t="shared" si="23"/>
        <v>150.6</v>
      </c>
      <c r="T52" s="739">
        <v>144.1</v>
      </c>
      <c r="U52" s="739">
        <v>6.5</v>
      </c>
      <c r="V52" s="739">
        <v>22.5</v>
      </c>
      <c r="W52" s="739">
        <f t="shared" si="24"/>
        <v>157.7</v>
      </c>
      <c r="X52" s="739">
        <v>154.5</v>
      </c>
      <c r="Y52" s="739">
        <v>3.2</v>
      </c>
      <c r="Z52" s="739">
        <v>19.6</v>
      </c>
      <c r="AA52" s="739">
        <f t="shared" si="25"/>
        <v>154</v>
      </c>
      <c r="AB52" s="739">
        <v>142.8</v>
      </c>
      <c r="AC52" s="739">
        <v>11.2</v>
      </c>
      <c r="AD52" s="739">
        <v>21.3</v>
      </c>
      <c r="AE52" s="739">
        <f t="shared" si="26"/>
        <v>163.9</v>
      </c>
      <c r="AF52" s="739">
        <v>159.9</v>
      </c>
      <c r="AG52" s="739">
        <v>4</v>
      </c>
    </row>
    <row r="53" spans="1:33" ht="17.25">
      <c r="A53" s="140" t="s">
        <v>575</v>
      </c>
      <c r="B53" s="738">
        <v>20</v>
      </c>
      <c r="C53" s="739">
        <f t="shared" si="19"/>
        <v>141.79999999999998</v>
      </c>
      <c r="D53" s="739">
        <v>136.2</v>
      </c>
      <c r="E53" s="739">
        <v>5.6</v>
      </c>
      <c r="F53" s="739">
        <v>21.3</v>
      </c>
      <c r="G53" s="739">
        <f t="shared" si="20"/>
        <v>161.3</v>
      </c>
      <c r="H53" s="739">
        <v>159</v>
      </c>
      <c r="I53" s="739">
        <v>2.3</v>
      </c>
      <c r="J53" s="739">
        <v>20.6</v>
      </c>
      <c r="K53" s="739">
        <f t="shared" si="21"/>
        <v>153.9</v>
      </c>
      <c r="L53" s="739">
        <v>146.1</v>
      </c>
      <c r="M53" s="739">
        <v>7.8</v>
      </c>
      <c r="N53" s="739">
        <v>21.8</v>
      </c>
      <c r="O53" s="739">
        <f t="shared" si="22"/>
        <v>152.8</v>
      </c>
      <c r="P53" s="739">
        <v>143.5</v>
      </c>
      <c r="Q53" s="739">
        <v>9.3</v>
      </c>
      <c r="R53" s="739">
        <v>20.5</v>
      </c>
      <c r="S53" s="739">
        <f t="shared" si="23"/>
        <v>149.70000000000002</v>
      </c>
      <c r="T53" s="739">
        <v>144.3</v>
      </c>
      <c r="U53" s="739">
        <v>5.4</v>
      </c>
      <c r="V53" s="739">
        <v>19.2</v>
      </c>
      <c r="W53" s="739">
        <f t="shared" si="24"/>
        <v>140.2</v>
      </c>
      <c r="X53" s="739">
        <v>136</v>
      </c>
      <c r="Y53" s="739">
        <v>4.2</v>
      </c>
      <c r="Z53" s="739">
        <v>20.8</v>
      </c>
      <c r="AA53" s="739">
        <f t="shared" si="25"/>
        <v>157.6</v>
      </c>
      <c r="AB53" s="739">
        <v>146</v>
      </c>
      <c r="AC53" s="739">
        <v>11.6</v>
      </c>
      <c r="AD53" s="739">
        <v>22</v>
      </c>
      <c r="AE53" s="739">
        <f t="shared" si="26"/>
        <v>170.10000000000002</v>
      </c>
      <c r="AF53" s="739">
        <v>165.3</v>
      </c>
      <c r="AG53" s="739">
        <v>4.8</v>
      </c>
    </row>
    <row r="54" spans="1:33" ht="17.25">
      <c r="A54" s="141" t="s">
        <v>576</v>
      </c>
      <c r="B54" s="742">
        <v>19.8</v>
      </c>
      <c r="C54" s="743">
        <f t="shared" si="19"/>
        <v>141.6</v>
      </c>
      <c r="D54" s="743">
        <v>135.9</v>
      </c>
      <c r="E54" s="743">
        <v>5.7</v>
      </c>
      <c r="F54" s="743">
        <v>21.3</v>
      </c>
      <c r="G54" s="743">
        <f t="shared" si="20"/>
        <v>160.8</v>
      </c>
      <c r="H54" s="743">
        <v>158.5</v>
      </c>
      <c r="I54" s="743">
        <v>2.3</v>
      </c>
      <c r="J54" s="743">
        <v>20.7</v>
      </c>
      <c r="K54" s="743">
        <f t="shared" si="21"/>
        <v>154.20000000000002</v>
      </c>
      <c r="L54" s="743">
        <v>146.3</v>
      </c>
      <c r="M54" s="743">
        <v>7.9</v>
      </c>
      <c r="N54" s="743">
        <v>21.2</v>
      </c>
      <c r="O54" s="743">
        <f t="shared" si="22"/>
        <v>146.9</v>
      </c>
      <c r="P54" s="744">
        <v>137</v>
      </c>
      <c r="Q54" s="743">
        <v>9.9</v>
      </c>
      <c r="R54" s="743">
        <v>20.6</v>
      </c>
      <c r="S54" s="743">
        <f t="shared" si="23"/>
        <v>148.70000000000002</v>
      </c>
      <c r="T54" s="743">
        <v>141.8</v>
      </c>
      <c r="U54" s="743">
        <v>6.9</v>
      </c>
      <c r="V54" s="743">
        <v>21.6</v>
      </c>
      <c r="W54" s="743">
        <f t="shared" si="24"/>
        <v>151.3</v>
      </c>
      <c r="X54" s="743">
        <v>148</v>
      </c>
      <c r="Y54" s="743">
        <v>3.3</v>
      </c>
      <c r="Z54" s="743">
        <v>21.6</v>
      </c>
      <c r="AA54" s="743">
        <f t="shared" si="25"/>
        <v>161.9</v>
      </c>
      <c r="AB54" s="743">
        <v>151.3</v>
      </c>
      <c r="AC54" s="743">
        <v>10.6</v>
      </c>
      <c r="AD54" s="743">
        <v>21</v>
      </c>
      <c r="AE54" s="743">
        <f t="shared" si="26"/>
        <v>162.5</v>
      </c>
      <c r="AF54" s="743">
        <v>158</v>
      </c>
      <c r="AG54" s="744">
        <v>4.5</v>
      </c>
    </row>
    <row r="55" spans="1:33" ht="17.25">
      <c r="A55" s="444" t="s">
        <v>585</v>
      </c>
      <c r="B55" s="444"/>
      <c r="C55" s="444"/>
      <c r="D55" s="444"/>
      <c r="E55" s="444"/>
      <c r="F55" s="444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46"/>
      <c r="AA55" s="446"/>
      <c r="AB55" s="446"/>
      <c r="AC55" s="446"/>
      <c r="AD55" s="446"/>
      <c r="AE55" s="446"/>
      <c r="AF55" s="446"/>
      <c r="AG55" s="446"/>
    </row>
    <row r="56" spans="1:33" ht="17.25">
      <c r="A56" s="433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42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46"/>
      <c r="AA56" s="446"/>
      <c r="AB56" s="446"/>
      <c r="AC56" s="446"/>
      <c r="AD56" s="446"/>
      <c r="AE56" s="446"/>
      <c r="AF56" s="446"/>
      <c r="AG56" s="446"/>
    </row>
    <row r="57" spans="1:33" ht="17.25">
      <c r="A57" s="440"/>
      <c r="B57" s="440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1"/>
      <c r="AA57" s="441"/>
      <c r="AB57" s="441"/>
      <c r="AC57" s="441"/>
      <c r="AD57" s="441"/>
      <c r="AE57" s="441"/>
      <c r="AF57" s="441"/>
      <c r="AG57" s="441"/>
    </row>
    <row r="58" spans="1:25" ht="17.25">
      <c r="A58" s="440"/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</row>
  </sheetData>
  <sheetProtection/>
  <mergeCells count="10">
    <mergeCell ref="F4:I4"/>
    <mergeCell ref="M4:V4"/>
    <mergeCell ref="A2:AG2"/>
    <mergeCell ref="B4:E4"/>
    <mergeCell ref="Z5:AC5"/>
    <mergeCell ref="AD5:AG5"/>
    <mergeCell ref="J5:M5"/>
    <mergeCell ref="N5:Q5"/>
    <mergeCell ref="R5:U5"/>
    <mergeCell ref="V5:Y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W1">
      <selection activeCell="AG1" sqref="AG1"/>
    </sheetView>
  </sheetViews>
  <sheetFormatPr defaultColWidth="11" defaultRowHeight="15"/>
  <cols>
    <col min="1" max="1" width="20" style="448" customWidth="1"/>
    <col min="2" max="17" width="11" style="448" customWidth="1"/>
    <col min="18" max="18" width="12.19921875" style="448" customWidth="1"/>
    <col min="19" max="16384" width="11" style="448" customWidth="1"/>
  </cols>
  <sheetData>
    <row r="1" spans="1:33" ht="17.25">
      <c r="A1" s="851" t="s">
        <v>266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143"/>
      <c r="AG1" s="144" t="s">
        <v>267</v>
      </c>
    </row>
    <row r="2" spans="1:33" ht="21">
      <c r="A2" s="1154" t="s">
        <v>637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1154"/>
      <c r="AA2" s="1154"/>
      <c r="AB2" s="1154"/>
      <c r="AC2" s="1154"/>
      <c r="AD2" s="1154"/>
      <c r="AE2" s="1154"/>
      <c r="AF2" s="1154"/>
      <c r="AG2" s="1154"/>
    </row>
    <row r="3" spans="1:33" ht="18" thickBot="1">
      <c r="A3" s="449" t="s">
        <v>557</v>
      </c>
      <c r="B3" s="449"/>
      <c r="C3" s="449"/>
      <c r="D3" s="449"/>
      <c r="E3" s="449"/>
      <c r="F3" s="449"/>
      <c r="G3" s="449"/>
      <c r="H3" s="449" t="s">
        <v>618</v>
      </c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50"/>
      <c r="AE3" s="450"/>
      <c r="AF3" s="450" t="s">
        <v>638</v>
      </c>
      <c r="AG3" s="450"/>
    </row>
    <row r="4" spans="1:33" ht="17.25">
      <c r="A4" s="451" t="s">
        <v>558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1155" t="s">
        <v>268</v>
      </c>
      <c r="S4" s="1155"/>
      <c r="T4" s="1155"/>
      <c r="U4" s="1155"/>
      <c r="V4" s="1155"/>
      <c r="W4" s="1155"/>
      <c r="X4" s="1155"/>
      <c r="Y4" s="1155"/>
      <c r="Z4" s="1155"/>
      <c r="AA4" s="1155"/>
      <c r="AB4" s="1155"/>
      <c r="AC4" s="1155"/>
      <c r="AD4" s="1155"/>
      <c r="AE4" s="1155"/>
      <c r="AF4" s="1155"/>
      <c r="AG4" s="1155"/>
    </row>
    <row r="5" spans="1:33" ht="17.25">
      <c r="A5" s="453"/>
      <c r="B5" s="1159" t="s">
        <v>634</v>
      </c>
      <c r="C5" s="1157"/>
      <c r="D5" s="1157"/>
      <c r="E5" s="1158"/>
      <c r="F5" s="1159" t="s">
        <v>635</v>
      </c>
      <c r="G5" s="1157"/>
      <c r="H5" s="1157"/>
      <c r="I5" s="1158"/>
      <c r="J5" s="1159" t="s">
        <v>636</v>
      </c>
      <c r="K5" s="1157"/>
      <c r="L5" s="1157"/>
      <c r="M5" s="1158"/>
      <c r="N5" s="1159" t="s">
        <v>639</v>
      </c>
      <c r="O5" s="1157"/>
      <c r="P5" s="1157"/>
      <c r="Q5" s="1160"/>
      <c r="R5" s="1156" t="s">
        <v>640</v>
      </c>
      <c r="S5" s="1157"/>
      <c r="T5" s="1157"/>
      <c r="U5" s="1158"/>
      <c r="V5" s="1159" t="s">
        <v>641</v>
      </c>
      <c r="W5" s="1157"/>
      <c r="X5" s="1157"/>
      <c r="Y5" s="1158"/>
      <c r="Z5" s="1159" t="s">
        <v>642</v>
      </c>
      <c r="AA5" s="1157"/>
      <c r="AB5" s="1157"/>
      <c r="AC5" s="1158"/>
      <c r="AD5" s="1159" t="s">
        <v>643</v>
      </c>
      <c r="AE5" s="1157"/>
      <c r="AF5" s="1157"/>
      <c r="AG5" s="1157"/>
    </row>
    <row r="6" spans="1:33" ht="17.25">
      <c r="A6" s="454" t="s">
        <v>559</v>
      </c>
      <c r="B6" s="455" t="s">
        <v>630</v>
      </c>
      <c r="C6" s="455" t="s">
        <v>631</v>
      </c>
      <c r="D6" s="455" t="s">
        <v>624</v>
      </c>
      <c r="E6" s="455" t="s">
        <v>706</v>
      </c>
      <c r="F6" s="455" t="s">
        <v>630</v>
      </c>
      <c r="G6" s="455" t="s">
        <v>631</v>
      </c>
      <c r="H6" s="455" t="s">
        <v>624</v>
      </c>
      <c r="I6" s="455" t="s">
        <v>625</v>
      </c>
      <c r="J6" s="455" t="s">
        <v>630</v>
      </c>
      <c r="K6" s="455" t="s">
        <v>631</v>
      </c>
      <c r="L6" s="455" t="s">
        <v>624</v>
      </c>
      <c r="M6" s="455" t="s">
        <v>625</v>
      </c>
      <c r="N6" s="455" t="s">
        <v>630</v>
      </c>
      <c r="O6" s="455" t="s">
        <v>631</v>
      </c>
      <c r="P6" s="455" t="s">
        <v>624</v>
      </c>
      <c r="Q6" s="456" t="s">
        <v>625</v>
      </c>
      <c r="R6" s="457" t="s">
        <v>630</v>
      </c>
      <c r="S6" s="455" t="s">
        <v>631</v>
      </c>
      <c r="T6" s="455" t="s">
        <v>624</v>
      </c>
      <c r="U6" s="455" t="s">
        <v>625</v>
      </c>
      <c r="V6" s="455" t="s">
        <v>630</v>
      </c>
      <c r="W6" s="455" t="s">
        <v>631</v>
      </c>
      <c r="X6" s="455" t="s">
        <v>624</v>
      </c>
      <c r="Y6" s="455" t="s">
        <v>625</v>
      </c>
      <c r="Z6" s="455" t="s">
        <v>630</v>
      </c>
      <c r="AA6" s="455" t="s">
        <v>631</v>
      </c>
      <c r="AB6" s="455" t="s">
        <v>624</v>
      </c>
      <c r="AC6" s="455" t="s">
        <v>625</v>
      </c>
      <c r="AD6" s="455" t="s">
        <v>630</v>
      </c>
      <c r="AE6" s="455" t="s">
        <v>631</v>
      </c>
      <c r="AF6" s="455" t="s">
        <v>624</v>
      </c>
      <c r="AG6" s="455" t="s">
        <v>625</v>
      </c>
    </row>
    <row r="7" spans="1:33" ht="17.25">
      <c r="A7" s="458" t="s">
        <v>563</v>
      </c>
      <c r="B7" s="459" t="s">
        <v>632</v>
      </c>
      <c r="C7" s="459" t="s">
        <v>633</v>
      </c>
      <c r="D7" s="460" t="s">
        <v>626</v>
      </c>
      <c r="E7" s="461" t="s">
        <v>626</v>
      </c>
      <c r="F7" s="459" t="s">
        <v>632</v>
      </c>
      <c r="G7" s="459" t="s">
        <v>633</v>
      </c>
      <c r="H7" s="460" t="s">
        <v>626</v>
      </c>
      <c r="I7" s="461" t="s">
        <v>626</v>
      </c>
      <c r="J7" s="459" t="s">
        <v>632</v>
      </c>
      <c r="K7" s="459" t="s">
        <v>633</v>
      </c>
      <c r="L7" s="460" t="s">
        <v>626</v>
      </c>
      <c r="M7" s="461" t="s">
        <v>626</v>
      </c>
      <c r="N7" s="459" t="s">
        <v>632</v>
      </c>
      <c r="O7" s="459" t="s">
        <v>633</v>
      </c>
      <c r="P7" s="460" t="s">
        <v>626</v>
      </c>
      <c r="Q7" s="462" t="s">
        <v>626</v>
      </c>
      <c r="R7" s="463" t="s">
        <v>632</v>
      </c>
      <c r="S7" s="459" t="s">
        <v>633</v>
      </c>
      <c r="T7" s="460" t="s">
        <v>626</v>
      </c>
      <c r="U7" s="461" t="s">
        <v>626</v>
      </c>
      <c r="V7" s="459" t="s">
        <v>632</v>
      </c>
      <c r="W7" s="459" t="s">
        <v>633</v>
      </c>
      <c r="X7" s="460" t="s">
        <v>626</v>
      </c>
      <c r="Y7" s="461" t="s">
        <v>626</v>
      </c>
      <c r="Z7" s="459" t="s">
        <v>632</v>
      </c>
      <c r="AA7" s="459" t="s">
        <v>633</v>
      </c>
      <c r="AB7" s="460" t="s">
        <v>626</v>
      </c>
      <c r="AC7" s="461" t="s">
        <v>626</v>
      </c>
      <c r="AD7" s="459" t="s">
        <v>632</v>
      </c>
      <c r="AE7" s="459" t="s">
        <v>633</v>
      </c>
      <c r="AF7" s="460" t="s">
        <v>626</v>
      </c>
      <c r="AG7" s="461" t="s">
        <v>626</v>
      </c>
    </row>
    <row r="8" spans="1:33" ht="17.25">
      <c r="A8" s="745" t="s">
        <v>583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</row>
    <row r="9" spans="1:33" ht="17.25">
      <c r="A9" s="747" t="s">
        <v>644</v>
      </c>
      <c r="B9" s="746">
        <f>AVERAGE(B11:B22)</f>
        <v>19.708333333333332</v>
      </c>
      <c r="C9" s="746">
        <v>159.2</v>
      </c>
      <c r="D9" s="746">
        <v>146.1</v>
      </c>
      <c r="E9" s="746">
        <v>13.1</v>
      </c>
      <c r="F9" s="746">
        <v>20.4</v>
      </c>
      <c r="G9" s="746">
        <f>AVERAGE(G11:G22)</f>
        <v>177.63333333333333</v>
      </c>
      <c r="H9" s="746">
        <f>AVERAGE(H11:H22)</f>
        <v>156.125</v>
      </c>
      <c r="I9" s="746">
        <f>AVERAGE(I11:I22)</f>
        <v>21.508333333333336</v>
      </c>
      <c r="J9" s="746">
        <f>AVERAGE(J11:J22)</f>
        <v>20.60833333333333</v>
      </c>
      <c r="K9" s="746">
        <f>AVERAGE(K11:K22)</f>
        <v>175.01666666666668</v>
      </c>
      <c r="L9" s="746">
        <v>159.8</v>
      </c>
      <c r="M9" s="746">
        <v>15.2</v>
      </c>
      <c r="N9" s="746">
        <f>AVERAGE(N11:N22)</f>
        <v>19.374999999999996</v>
      </c>
      <c r="O9" s="746">
        <v>168.1</v>
      </c>
      <c r="P9" s="746">
        <f>AVERAGE(P11:P22)</f>
        <v>147.625</v>
      </c>
      <c r="Q9" s="746">
        <f>AVERAGE(Q11:Q22)</f>
        <v>20.53333333333333</v>
      </c>
      <c r="R9" s="746">
        <f>AVERAGE(R11:R22)</f>
        <v>17.066666666666666</v>
      </c>
      <c r="S9" s="748">
        <v>158.4</v>
      </c>
      <c r="T9" s="746">
        <f>AVERAGE(T11:T22)</f>
        <v>134.24166666666665</v>
      </c>
      <c r="U9" s="746">
        <f>AVERAGE(U11:U22)</f>
        <v>24.208333333333332</v>
      </c>
      <c r="V9" s="746">
        <f>AVERAGE(V11:V22)</f>
        <v>20.8</v>
      </c>
      <c r="W9" s="748">
        <v>169.5</v>
      </c>
      <c r="X9" s="746">
        <f>AVERAGE(X11:X22)</f>
        <v>159.79166666666669</v>
      </c>
      <c r="Y9" s="748">
        <v>9.7</v>
      </c>
      <c r="Z9" s="746">
        <f>AVERAGE(Z11:Z22)</f>
        <v>20.400000000000002</v>
      </c>
      <c r="AA9" s="748">
        <v>166.9</v>
      </c>
      <c r="AB9" s="748">
        <v>153.8</v>
      </c>
      <c r="AC9" s="746">
        <f>AVERAGE(AC11:AC22)</f>
        <v>13.141666666666666</v>
      </c>
      <c r="AD9" s="748">
        <v>19.8</v>
      </c>
      <c r="AE9" s="746">
        <f>AVERAGE(AE11:AE22)</f>
        <v>175.5583333333333</v>
      </c>
      <c r="AF9" s="746">
        <f>AVERAGE(AF11:AF22)</f>
        <v>154.09166666666667</v>
      </c>
      <c r="AG9" s="746">
        <f>AVERAGE(AG11:AG22)</f>
        <v>21.46666666666667</v>
      </c>
    </row>
    <row r="10" spans="1:33" ht="17.25">
      <c r="A10" s="465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</row>
    <row r="11" spans="1:33" ht="17.25">
      <c r="A11" s="145" t="s">
        <v>645</v>
      </c>
      <c r="B11" s="749">
        <v>18.8</v>
      </c>
      <c r="C11" s="739">
        <f aca="true" t="shared" si="0" ref="C11:C22">SUM(D11:E11)</f>
        <v>154.8</v>
      </c>
      <c r="D11" s="749">
        <v>143.4</v>
      </c>
      <c r="E11" s="749">
        <v>11.4</v>
      </c>
      <c r="F11" s="749">
        <v>17.8</v>
      </c>
      <c r="G11" s="739">
        <f aca="true" t="shared" si="1" ref="G11:G22">SUM(H11:I11)</f>
        <v>155.4</v>
      </c>
      <c r="H11" s="749">
        <v>135.8</v>
      </c>
      <c r="I11" s="749">
        <v>19.6</v>
      </c>
      <c r="J11" s="749">
        <v>17.1</v>
      </c>
      <c r="K11" s="739">
        <f aca="true" t="shared" si="2" ref="K11:K22">SUM(L11:M11)</f>
        <v>147.4</v>
      </c>
      <c r="L11" s="749">
        <v>134.3</v>
      </c>
      <c r="M11" s="749">
        <v>13.1</v>
      </c>
      <c r="N11" s="749">
        <v>17.2</v>
      </c>
      <c r="O11" s="739">
        <f aca="true" t="shared" si="3" ref="O11:O22">SUM(P11:Q11)</f>
        <v>148.70000000000002</v>
      </c>
      <c r="P11" s="749">
        <v>131.3</v>
      </c>
      <c r="Q11" s="749">
        <v>17.4</v>
      </c>
      <c r="R11" s="750">
        <v>15.5</v>
      </c>
      <c r="S11" s="739">
        <f aca="true" t="shared" si="4" ref="S11:S22">SUM(T11:U11)</f>
        <v>141.70000000000002</v>
      </c>
      <c r="T11" s="750">
        <v>121.9</v>
      </c>
      <c r="U11" s="750">
        <v>19.8</v>
      </c>
      <c r="V11" s="750">
        <v>18.1</v>
      </c>
      <c r="W11" s="739">
        <f aca="true" t="shared" si="5" ref="W11:W22">SUM(X11:Y11)</f>
        <v>150</v>
      </c>
      <c r="X11" s="750">
        <v>140.7</v>
      </c>
      <c r="Y11" s="750">
        <v>9.3</v>
      </c>
      <c r="Z11" s="750">
        <v>17.3</v>
      </c>
      <c r="AA11" s="739">
        <f aca="true" t="shared" si="6" ref="AA11:AA22">SUM(AB11:AC11)</f>
        <v>144.9</v>
      </c>
      <c r="AB11" s="750">
        <v>130.1</v>
      </c>
      <c r="AC11" s="750">
        <v>14.8</v>
      </c>
      <c r="AD11" s="750">
        <v>18.1</v>
      </c>
      <c r="AE11" s="739">
        <f aca="true" t="shared" si="7" ref="AE11:AE22">SUM(AF11:AG11)</f>
        <v>163.2</v>
      </c>
      <c r="AF11" s="750">
        <v>141.6</v>
      </c>
      <c r="AG11" s="750">
        <v>21.6</v>
      </c>
    </row>
    <row r="12" spans="1:33" ht="17.25">
      <c r="A12" s="145" t="s">
        <v>566</v>
      </c>
      <c r="B12" s="749">
        <v>20.2</v>
      </c>
      <c r="C12" s="739">
        <f t="shared" si="0"/>
        <v>171.7</v>
      </c>
      <c r="D12" s="749">
        <v>154.7</v>
      </c>
      <c r="E12" s="749">
        <v>17</v>
      </c>
      <c r="F12" s="749">
        <v>21</v>
      </c>
      <c r="G12" s="739">
        <f t="shared" si="1"/>
        <v>180.6</v>
      </c>
      <c r="H12" s="749">
        <v>161.2</v>
      </c>
      <c r="I12" s="749">
        <v>19.4</v>
      </c>
      <c r="J12" s="749">
        <v>21.4</v>
      </c>
      <c r="K12" s="739">
        <f t="shared" si="2"/>
        <v>184.7</v>
      </c>
      <c r="L12" s="749">
        <v>169.1</v>
      </c>
      <c r="M12" s="749">
        <v>15.6</v>
      </c>
      <c r="N12" s="749">
        <v>19.6</v>
      </c>
      <c r="O12" s="739">
        <f t="shared" si="3"/>
        <v>170.6</v>
      </c>
      <c r="P12" s="749">
        <v>149.1</v>
      </c>
      <c r="Q12" s="749">
        <v>21.5</v>
      </c>
      <c r="R12" s="750">
        <v>17</v>
      </c>
      <c r="S12" s="739">
        <f t="shared" si="4"/>
        <v>155.2</v>
      </c>
      <c r="T12" s="750">
        <v>133.6</v>
      </c>
      <c r="U12" s="750">
        <v>21.6</v>
      </c>
      <c r="V12" s="750">
        <v>20.7</v>
      </c>
      <c r="W12" s="739">
        <f t="shared" si="5"/>
        <v>172.5</v>
      </c>
      <c r="X12" s="750">
        <v>158.3</v>
      </c>
      <c r="Y12" s="750">
        <v>14.2</v>
      </c>
      <c r="Z12" s="750">
        <v>20.8</v>
      </c>
      <c r="AA12" s="739">
        <f t="shared" si="6"/>
        <v>172.29999999999998</v>
      </c>
      <c r="AB12" s="750">
        <v>157.2</v>
      </c>
      <c r="AC12" s="750">
        <v>15.1</v>
      </c>
      <c r="AD12" s="750">
        <v>20.5</v>
      </c>
      <c r="AE12" s="739">
        <f t="shared" si="7"/>
        <v>187.8</v>
      </c>
      <c r="AF12" s="750">
        <v>160.5</v>
      </c>
      <c r="AG12" s="750">
        <v>27.3</v>
      </c>
    </row>
    <row r="13" spans="1:33" ht="17.25">
      <c r="A13" s="145" t="s">
        <v>567</v>
      </c>
      <c r="B13" s="749">
        <v>19.5</v>
      </c>
      <c r="C13" s="739">
        <f t="shared" si="0"/>
        <v>166.6</v>
      </c>
      <c r="D13" s="749">
        <v>150.5</v>
      </c>
      <c r="E13" s="749">
        <v>16.1</v>
      </c>
      <c r="F13" s="749">
        <v>20.7</v>
      </c>
      <c r="G13" s="739">
        <f t="shared" si="1"/>
        <v>179.8</v>
      </c>
      <c r="H13" s="749">
        <v>158</v>
      </c>
      <c r="I13" s="749">
        <v>21.8</v>
      </c>
      <c r="J13" s="749">
        <v>20</v>
      </c>
      <c r="K13" s="739">
        <f t="shared" si="2"/>
        <v>177.1</v>
      </c>
      <c r="L13" s="749">
        <v>157.9</v>
      </c>
      <c r="M13" s="749">
        <v>19.2</v>
      </c>
      <c r="N13" s="749">
        <v>20.1</v>
      </c>
      <c r="O13" s="739">
        <f t="shared" si="3"/>
        <v>177.2</v>
      </c>
      <c r="P13" s="749">
        <v>154.5</v>
      </c>
      <c r="Q13" s="749">
        <v>22.7</v>
      </c>
      <c r="R13" s="750">
        <v>17.6</v>
      </c>
      <c r="S13" s="739">
        <f t="shared" si="4"/>
        <v>161.8</v>
      </c>
      <c r="T13" s="750">
        <v>138.9</v>
      </c>
      <c r="U13" s="750">
        <v>22.9</v>
      </c>
      <c r="V13" s="750">
        <v>21.4</v>
      </c>
      <c r="W13" s="739">
        <f t="shared" si="5"/>
        <v>178.7</v>
      </c>
      <c r="X13" s="750">
        <v>164.2</v>
      </c>
      <c r="Y13" s="750">
        <v>14.5</v>
      </c>
      <c r="Z13" s="750">
        <v>20.1</v>
      </c>
      <c r="AA13" s="739">
        <f t="shared" si="6"/>
        <v>168.20000000000002</v>
      </c>
      <c r="AB13" s="750">
        <v>152.3</v>
      </c>
      <c r="AC13" s="750">
        <v>15.9</v>
      </c>
      <c r="AD13" s="750">
        <v>21.2</v>
      </c>
      <c r="AE13" s="739">
        <f t="shared" si="7"/>
        <v>194.6</v>
      </c>
      <c r="AF13" s="750">
        <v>165.9</v>
      </c>
      <c r="AG13" s="750">
        <v>28.7</v>
      </c>
    </row>
    <row r="14" spans="1:33" ht="17.25">
      <c r="A14" s="145" t="s">
        <v>568</v>
      </c>
      <c r="B14" s="749">
        <v>21.2</v>
      </c>
      <c r="C14" s="739">
        <f t="shared" si="0"/>
        <v>179.5</v>
      </c>
      <c r="D14" s="749">
        <v>162</v>
      </c>
      <c r="E14" s="749">
        <v>17.5</v>
      </c>
      <c r="F14" s="749">
        <v>21.8</v>
      </c>
      <c r="G14" s="739">
        <f t="shared" si="1"/>
        <v>188.9</v>
      </c>
      <c r="H14" s="749">
        <v>166.3</v>
      </c>
      <c r="I14" s="749">
        <v>22.6</v>
      </c>
      <c r="J14" s="749">
        <v>21.9</v>
      </c>
      <c r="K14" s="739">
        <f t="shared" si="2"/>
        <v>191.1</v>
      </c>
      <c r="L14" s="749">
        <v>173.9</v>
      </c>
      <c r="M14" s="749">
        <v>17.2</v>
      </c>
      <c r="N14" s="749">
        <v>20.3</v>
      </c>
      <c r="O14" s="739">
        <f t="shared" si="3"/>
        <v>179.1</v>
      </c>
      <c r="P14" s="749">
        <v>157.1</v>
      </c>
      <c r="Q14" s="749">
        <v>22</v>
      </c>
      <c r="R14" s="750">
        <v>17.5</v>
      </c>
      <c r="S14" s="739">
        <f t="shared" si="4"/>
        <v>163.79999999999998</v>
      </c>
      <c r="T14" s="750">
        <v>137.6</v>
      </c>
      <c r="U14" s="750">
        <v>26.2</v>
      </c>
      <c r="V14" s="750">
        <v>21.4</v>
      </c>
      <c r="W14" s="739">
        <f t="shared" si="5"/>
        <v>174.2</v>
      </c>
      <c r="X14" s="750">
        <v>162</v>
      </c>
      <c r="Y14" s="750">
        <v>12.2</v>
      </c>
      <c r="Z14" s="750">
        <v>21.7</v>
      </c>
      <c r="AA14" s="739">
        <f t="shared" si="6"/>
        <v>178.1</v>
      </c>
      <c r="AB14" s="750">
        <v>161.9</v>
      </c>
      <c r="AC14" s="750">
        <v>16.2</v>
      </c>
      <c r="AD14" s="750">
        <v>20.7</v>
      </c>
      <c r="AE14" s="739">
        <f t="shared" si="7"/>
        <v>181.4</v>
      </c>
      <c r="AF14" s="750">
        <v>161.9</v>
      </c>
      <c r="AG14" s="750">
        <v>19.5</v>
      </c>
    </row>
    <row r="15" spans="1:33" ht="17.25">
      <c r="A15" s="145" t="s">
        <v>569</v>
      </c>
      <c r="B15" s="749">
        <v>17.8</v>
      </c>
      <c r="C15" s="739">
        <f t="shared" si="0"/>
        <v>150.9</v>
      </c>
      <c r="D15" s="749">
        <v>136</v>
      </c>
      <c r="E15" s="749">
        <v>14.9</v>
      </c>
      <c r="F15" s="749">
        <v>19</v>
      </c>
      <c r="G15" s="739">
        <f t="shared" si="1"/>
        <v>164.5</v>
      </c>
      <c r="H15" s="749">
        <v>142.8</v>
      </c>
      <c r="I15" s="749">
        <v>21.7</v>
      </c>
      <c r="J15" s="749">
        <v>18.3</v>
      </c>
      <c r="K15" s="739">
        <f t="shared" si="2"/>
        <v>159.3</v>
      </c>
      <c r="L15" s="749">
        <v>143.9</v>
      </c>
      <c r="M15" s="749">
        <v>15.4</v>
      </c>
      <c r="N15" s="749">
        <v>17.8</v>
      </c>
      <c r="O15" s="739">
        <f t="shared" si="3"/>
        <v>153.1</v>
      </c>
      <c r="P15" s="749">
        <v>134.6</v>
      </c>
      <c r="Q15" s="749">
        <v>18.5</v>
      </c>
      <c r="R15" s="750">
        <v>15.6</v>
      </c>
      <c r="S15" s="739">
        <f t="shared" si="4"/>
        <v>149.6</v>
      </c>
      <c r="T15" s="750">
        <v>123.8</v>
      </c>
      <c r="U15" s="750">
        <v>25.8</v>
      </c>
      <c r="V15" s="750">
        <v>19.3</v>
      </c>
      <c r="W15" s="739">
        <f t="shared" si="5"/>
        <v>158.8</v>
      </c>
      <c r="X15" s="750">
        <v>148.5</v>
      </c>
      <c r="Y15" s="750">
        <v>10.3</v>
      </c>
      <c r="Z15" s="750">
        <v>18.8</v>
      </c>
      <c r="AA15" s="739">
        <f t="shared" si="6"/>
        <v>153.39999999999998</v>
      </c>
      <c r="AB15" s="750">
        <v>140.2</v>
      </c>
      <c r="AC15" s="750">
        <v>13.2</v>
      </c>
      <c r="AD15" s="750">
        <v>17.7</v>
      </c>
      <c r="AE15" s="739">
        <f t="shared" si="7"/>
        <v>156.5</v>
      </c>
      <c r="AF15" s="750">
        <v>139.6</v>
      </c>
      <c r="AG15" s="750">
        <v>16.9</v>
      </c>
    </row>
    <row r="16" spans="1:33" ht="17.25">
      <c r="A16" s="145" t="s">
        <v>570</v>
      </c>
      <c r="B16" s="749">
        <v>20.8</v>
      </c>
      <c r="C16" s="739">
        <f t="shared" si="0"/>
        <v>176.1</v>
      </c>
      <c r="D16" s="749">
        <v>160.4</v>
      </c>
      <c r="E16" s="749">
        <v>15.7</v>
      </c>
      <c r="F16" s="749">
        <v>21.7</v>
      </c>
      <c r="G16" s="739">
        <f t="shared" si="1"/>
        <v>188.4</v>
      </c>
      <c r="H16" s="749">
        <v>166.5</v>
      </c>
      <c r="I16" s="749">
        <v>21.9</v>
      </c>
      <c r="J16" s="749">
        <v>21.5</v>
      </c>
      <c r="K16" s="739">
        <f t="shared" si="2"/>
        <v>184.7</v>
      </c>
      <c r="L16" s="749">
        <v>169.7</v>
      </c>
      <c r="M16" s="749">
        <v>15</v>
      </c>
      <c r="N16" s="749">
        <v>21.1</v>
      </c>
      <c r="O16" s="739">
        <f t="shared" si="3"/>
        <v>183</v>
      </c>
      <c r="P16" s="749">
        <v>161.4</v>
      </c>
      <c r="Q16" s="749">
        <v>21.6</v>
      </c>
      <c r="R16" s="750">
        <v>18.3</v>
      </c>
      <c r="S16" s="739">
        <f t="shared" si="4"/>
        <v>167</v>
      </c>
      <c r="T16" s="750">
        <v>143.3</v>
      </c>
      <c r="U16" s="750">
        <v>23.7</v>
      </c>
      <c r="V16" s="750">
        <v>22</v>
      </c>
      <c r="W16" s="739">
        <f t="shared" si="5"/>
        <v>182.2</v>
      </c>
      <c r="X16" s="750">
        <v>170.1</v>
      </c>
      <c r="Y16" s="750">
        <v>12.1</v>
      </c>
      <c r="Z16" s="750">
        <v>22.1</v>
      </c>
      <c r="AA16" s="739">
        <f t="shared" si="6"/>
        <v>180.4</v>
      </c>
      <c r="AB16" s="750">
        <v>166.9</v>
      </c>
      <c r="AC16" s="750">
        <v>13.5</v>
      </c>
      <c r="AD16" s="750">
        <v>19.8</v>
      </c>
      <c r="AE16" s="739">
        <f t="shared" si="7"/>
        <v>175.39999999999998</v>
      </c>
      <c r="AF16" s="750">
        <v>155.7</v>
      </c>
      <c r="AG16" s="750">
        <v>19.7</v>
      </c>
    </row>
    <row r="17" spans="1:33" ht="17.25">
      <c r="A17" s="145" t="s">
        <v>571</v>
      </c>
      <c r="B17" s="749">
        <v>19.1</v>
      </c>
      <c r="C17" s="739">
        <f t="shared" si="0"/>
        <v>150.39999999999998</v>
      </c>
      <c r="D17" s="749">
        <v>138.2</v>
      </c>
      <c r="E17" s="749">
        <v>12.2</v>
      </c>
      <c r="F17" s="749">
        <v>20.7</v>
      </c>
      <c r="G17" s="739">
        <f t="shared" si="1"/>
        <v>179.8</v>
      </c>
      <c r="H17" s="749">
        <v>157.9</v>
      </c>
      <c r="I17" s="749">
        <v>21.9</v>
      </c>
      <c r="J17" s="749">
        <v>21.2</v>
      </c>
      <c r="K17" s="739">
        <f t="shared" si="2"/>
        <v>176.2</v>
      </c>
      <c r="L17" s="749">
        <v>163.5</v>
      </c>
      <c r="M17" s="749">
        <v>12.7</v>
      </c>
      <c r="N17" s="749">
        <v>19.7</v>
      </c>
      <c r="O17" s="739">
        <f t="shared" si="3"/>
        <v>170.10000000000002</v>
      </c>
      <c r="P17" s="749">
        <v>150.3</v>
      </c>
      <c r="Q17" s="749">
        <v>19.8</v>
      </c>
      <c r="R17" s="750">
        <v>17.4</v>
      </c>
      <c r="S17" s="739">
        <f t="shared" si="4"/>
        <v>163</v>
      </c>
      <c r="T17" s="750">
        <v>137.5</v>
      </c>
      <c r="U17" s="750">
        <v>25.5</v>
      </c>
      <c r="V17" s="750">
        <v>20.9</v>
      </c>
      <c r="W17" s="739">
        <f t="shared" si="5"/>
        <v>167.8</v>
      </c>
      <c r="X17" s="750">
        <v>160.9</v>
      </c>
      <c r="Y17" s="750">
        <v>6.9</v>
      </c>
      <c r="Z17" s="750">
        <v>20.9</v>
      </c>
      <c r="AA17" s="739">
        <f t="shared" si="6"/>
        <v>167.2</v>
      </c>
      <c r="AB17" s="750">
        <v>157.5</v>
      </c>
      <c r="AC17" s="750">
        <v>9.7</v>
      </c>
      <c r="AD17" s="750">
        <v>21.1</v>
      </c>
      <c r="AE17" s="739">
        <f t="shared" si="7"/>
        <v>190.3</v>
      </c>
      <c r="AF17" s="750">
        <v>163.5</v>
      </c>
      <c r="AG17" s="750">
        <v>26.8</v>
      </c>
    </row>
    <row r="18" spans="1:33" ht="17.25">
      <c r="A18" s="145" t="s">
        <v>572</v>
      </c>
      <c r="B18" s="749">
        <v>18.9</v>
      </c>
      <c r="C18" s="739">
        <f t="shared" si="0"/>
        <v>149.6</v>
      </c>
      <c r="D18" s="749">
        <v>138.2</v>
      </c>
      <c r="E18" s="749">
        <v>11.4</v>
      </c>
      <c r="F18" s="749">
        <v>19.2</v>
      </c>
      <c r="G18" s="739">
        <f t="shared" si="1"/>
        <v>167.1</v>
      </c>
      <c r="H18" s="749">
        <v>146.4</v>
      </c>
      <c r="I18" s="749">
        <v>20.7</v>
      </c>
      <c r="J18" s="749">
        <v>19</v>
      </c>
      <c r="K18" s="739">
        <f t="shared" si="2"/>
        <v>159.3</v>
      </c>
      <c r="L18" s="749">
        <v>146</v>
      </c>
      <c r="M18" s="749">
        <v>13.3</v>
      </c>
      <c r="N18" s="749">
        <v>18</v>
      </c>
      <c r="O18" s="739">
        <f t="shared" si="3"/>
        <v>154.2</v>
      </c>
      <c r="P18" s="749">
        <v>136</v>
      </c>
      <c r="Q18" s="749">
        <v>18.2</v>
      </c>
      <c r="R18" s="750">
        <v>15.8</v>
      </c>
      <c r="S18" s="739">
        <f t="shared" si="4"/>
        <v>149.4</v>
      </c>
      <c r="T18" s="750">
        <v>123</v>
      </c>
      <c r="U18" s="750">
        <v>26.4</v>
      </c>
      <c r="V18" s="750">
        <v>20.8</v>
      </c>
      <c r="W18" s="739">
        <f t="shared" si="5"/>
        <v>168.8</v>
      </c>
      <c r="X18" s="750">
        <v>160.9</v>
      </c>
      <c r="Y18" s="750">
        <v>7.9</v>
      </c>
      <c r="Z18" s="750">
        <v>19.3</v>
      </c>
      <c r="AA18" s="739">
        <f t="shared" si="6"/>
        <v>156.8</v>
      </c>
      <c r="AB18" s="750">
        <v>147</v>
      </c>
      <c r="AC18" s="750">
        <v>9.8</v>
      </c>
      <c r="AD18" s="750">
        <v>18.9</v>
      </c>
      <c r="AE18" s="739">
        <f t="shared" si="7"/>
        <v>175.29999999999998</v>
      </c>
      <c r="AF18" s="750">
        <v>147.1</v>
      </c>
      <c r="AG18" s="750">
        <v>28.2</v>
      </c>
    </row>
    <row r="19" spans="1:33" ht="17.25">
      <c r="A19" s="145" t="s">
        <v>573</v>
      </c>
      <c r="B19" s="749">
        <v>20</v>
      </c>
      <c r="C19" s="739">
        <f t="shared" si="0"/>
        <v>158.1</v>
      </c>
      <c r="D19" s="749">
        <v>145.4</v>
      </c>
      <c r="E19" s="749">
        <v>12.7</v>
      </c>
      <c r="F19" s="749">
        <v>21.7</v>
      </c>
      <c r="G19" s="739">
        <f t="shared" si="1"/>
        <v>188.4</v>
      </c>
      <c r="H19" s="749">
        <v>165.6</v>
      </c>
      <c r="I19" s="749">
        <v>22.8</v>
      </c>
      <c r="J19" s="749">
        <v>22.1</v>
      </c>
      <c r="K19" s="739">
        <f t="shared" si="2"/>
        <v>183.2</v>
      </c>
      <c r="L19" s="749">
        <v>168.1</v>
      </c>
      <c r="M19" s="749">
        <v>15.1</v>
      </c>
      <c r="N19" s="749">
        <v>20</v>
      </c>
      <c r="O19" s="739">
        <f t="shared" si="3"/>
        <v>172.1</v>
      </c>
      <c r="P19" s="749">
        <v>150.5</v>
      </c>
      <c r="Q19" s="749">
        <v>21.6</v>
      </c>
      <c r="R19" s="750">
        <v>17.4</v>
      </c>
      <c r="S19" s="739">
        <f t="shared" si="4"/>
        <v>161.1</v>
      </c>
      <c r="T19" s="750">
        <v>136.2</v>
      </c>
      <c r="U19" s="750">
        <v>24.9</v>
      </c>
      <c r="V19" s="750">
        <v>21</v>
      </c>
      <c r="W19" s="739">
        <f t="shared" si="5"/>
        <v>167.5</v>
      </c>
      <c r="X19" s="750">
        <v>159.7</v>
      </c>
      <c r="Y19" s="750">
        <v>7.8</v>
      </c>
      <c r="Z19" s="750">
        <v>21.3</v>
      </c>
      <c r="AA19" s="739">
        <f t="shared" si="6"/>
        <v>171.70000000000002</v>
      </c>
      <c r="AB19" s="750">
        <v>160.9</v>
      </c>
      <c r="AC19" s="750">
        <v>10.8</v>
      </c>
      <c r="AD19" s="750">
        <v>19.9</v>
      </c>
      <c r="AE19" s="739">
        <f t="shared" si="7"/>
        <v>180.79999999999998</v>
      </c>
      <c r="AF19" s="750">
        <v>154.7</v>
      </c>
      <c r="AG19" s="750">
        <v>26.1</v>
      </c>
    </row>
    <row r="20" spans="1:33" ht="17.25">
      <c r="A20" s="145" t="s">
        <v>574</v>
      </c>
      <c r="B20" s="749">
        <v>20.2</v>
      </c>
      <c r="C20" s="739">
        <f t="shared" si="0"/>
        <v>158.7</v>
      </c>
      <c r="D20" s="749">
        <v>146.6</v>
      </c>
      <c r="E20" s="749">
        <v>12.1</v>
      </c>
      <c r="F20" s="749">
        <v>20.3</v>
      </c>
      <c r="G20" s="739">
        <f t="shared" si="1"/>
        <v>177.8</v>
      </c>
      <c r="H20" s="749">
        <v>154.8</v>
      </c>
      <c r="I20" s="749">
        <v>23</v>
      </c>
      <c r="J20" s="749">
        <v>21.2</v>
      </c>
      <c r="K20" s="739">
        <f t="shared" si="2"/>
        <v>177.4</v>
      </c>
      <c r="L20" s="749">
        <v>163.5</v>
      </c>
      <c r="M20" s="749">
        <v>13.9</v>
      </c>
      <c r="N20" s="749">
        <v>19.9</v>
      </c>
      <c r="O20" s="739">
        <f t="shared" si="3"/>
        <v>170.4</v>
      </c>
      <c r="P20" s="749">
        <v>150</v>
      </c>
      <c r="Q20" s="749">
        <v>20.4</v>
      </c>
      <c r="R20" s="750">
        <v>17.8</v>
      </c>
      <c r="S20" s="739">
        <f t="shared" si="4"/>
        <v>165.1</v>
      </c>
      <c r="T20" s="750">
        <v>139.5</v>
      </c>
      <c r="U20" s="750">
        <v>25.6</v>
      </c>
      <c r="V20" s="750">
        <v>21.8</v>
      </c>
      <c r="W20" s="739">
        <f t="shared" si="5"/>
        <v>175.10000000000002</v>
      </c>
      <c r="X20" s="750">
        <v>168.3</v>
      </c>
      <c r="Y20" s="750">
        <v>6.8</v>
      </c>
      <c r="Z20" s="750">
        <v>20.5</v>
      </c>
      <c r="AA20" s="739">
        <f t="shared" si="6"/>
        <v>166.6</v>
      </c>
      <c r="AB20" s="750">
        <v>154.5</v>
      </c>
      <c r="AC20" s="750">
        <v>12.1</v>
      </c>
      <c r="AD20" s="750">
        <v>20</v>
      </c>
      <c r="AE20" s="739">
        <f t="shared" si="7"/>
        <v>172.8</v>
      </c>
      <c r="AF20" s="750">
        <v>156</v>
      </c>
      <c r="AG20" s="750">
        <v>16.8</v>
      </c>
    </row>
    <row r="21" spans="1:33" ht="17.25">
      <c r="A21" s="145" t="s">
        <v>575</v>
      </c>
      <c r="B21" s="749">
        <v>20.1</v>
      </c>
      <c r="C21" s="739">
        <f t="shared" si="0"/>
        <v>154.5</v>
      </c>
      <c r="D21" s="749">
        <v>142.6</v>
      </c>
      <c r="E21" s="749">
        <v>11.9</v>
      </c>
      <c r="F21" s="749">
        <v>20.7</v>
      </c>
      <c r="G21" s="739">
        <f t="shared" si="1"/>
        <v>179.8</v>
      </c>
      <c r="H21" s="749">
        <v>158.9</v>
      </c>
      <c r="I21" s="749">
        <v>20.9</v>
      </c>
      <c r="J21" s="749">
        <v>21.7</v>
      </c>
      <c r="K21" s="739">
        <f t="shared" si="2"/>
        <v>178.70000000000002</v>
      </c>
      <c r="L21" s="749">
        <v>163.4</v>
      </c>
      <c r="M21" s="749">
        <v>15.3</v>
      </c>
      <c r="N21" s="749">
        <v>19.1</v>
      </c>
      <c r="O21" s="739">
        <f t="shared" si="3"/>
        <v>171.7</v>
      </c>
      <c r="P21" s="749">
        <v>146.2</v>
      </c>
      <c r="Q21" s="749">
        <v>25.5</v>
      </c>
      <c r="R21" s="750">
        <v>17.6</v>
      </c>
      <c r="S21" s="739">
        <f t="shared" si="4"/>
        <v>162.1</v>
      </c>
      <c r="T21" s="750">
        <v>138.1</v>
      </c>
      <c r="U21" s="750">
        <v>24</v>
      </c>
      <c r="V21" s="750">
        <v>21.2</v>
      </c>
      <c r="W21" s="739">
        <f t="shared" si="5"/>
        <v>171.3</v>
      </c>
      <c r="X21" s="750">
        <v>162.5</v>
      </c>
      <c r="Y21" s="750">
        <v>8.8</v>
      </c>
      <c r="Z21" s="750">
        <v>20.8</v>
      </c>
      <c r="AA21" s="739">
        <f t="shared" si="6"/>
        <v>170.20000000000002</v>
      </c>
      <c r="AB21" s="750">
        <v>157.8</v>
      </c>
      <c r="AC21" s="750">
        <v>12.4</v>
      </c>
      <c r="AD21" s="750">
        <v>19.6</v>
      </c>
      <c r="AE21" s="739">
        <f t="shared" si="7"/>
        <v>163.8</v>
      </c>
      <c r="AF21" s="750">
        <v>151.8</v>
      </c>
      <c r="AG21" s="750">
        <v>12</v>
      </c>
    </row>
    <row r="22" spans="1:33" ht="17.25">
      <c r="A22" s="145" t="s">
        <v>576</v>
      </c>
      <c r="B22" s="749">
        <v>19.9</v>
      </c>
      <c r="C22" s="739">
        <f t="shared" si="0"/>
        <v>156.7</v>
      </c>
      <c r="D22" s="749">
        <v>146.7</v>
      </c>
      <c r="E22" s="749">
        <v>10</v>
      </c>
      <c r="F22" s="749">
        <v>20.8</v>
      </c>
      <c r="G22" s="739">
        <f t="shared" si="1"/>
        <v>181.10000000000002</v>
      </c>
      <c r="H22" s="749">
        <v>159.3</v>
      </c>
      <c r="I22" s="749">
        <v>21.8</v>
      </c>
      <c r="J22" s="749">
        <v>21.9</v>
      </c>
      <c r="K22" s="739">
        <f t="shared" si="2"/>
        <v>181.1</v>
      </c>
      <c r="L22" s="749">
        <v>165.2</v>
      </c>
      <c r="M22" s="749">
        <v>15.9</v>
      </c>
      <c r="N22" s="749">
        <v>19.7</v>
      </c>
      <c r="O22" s="739">
        <f t="shared" si="3"/>
        <v>167.7</v>
      </c>
      <c r="P22" s="749">
        <v>150.5</v>
      </c>
      <c r="Q22" s="749">
        <v>17.2</v>
      </c>
      <c r="R22" s="750">
        <v>17.3</v>
      </c>
      <c r="S22" s="739">
        <f t="shared" si="4"/>
        <v>161.6</v>
      </c>
      <c r="T22" s="750">
        <v>137.5</v>
      </c>
      <c r="U22" s="750">
        <v>24.1</v>
      </c>
      <c r="V22" s="750">
        <v>21</v>
      </c>
      <c r="W22" s="739">
        <f t="shared" si="5"/>
        <v>166.3</v>
      </c>
      <c r="X22" s="750">
        <v>161.4</v>
      </c>
      <c r="Y22" s="750">
        <v>4.9</v>
      </c>
      <c r="Z22" s="750">
        <v>21.2</v>
      </c>
      <c r="AA22" s="739">
        <f t="shared" si="6"/>
        <v>174.1</v>
      </c>
      <c r="AB22" s="750">
        <v>159.9</v>
      </c>
      <c r="AC22" s="750">
        <v>14.2</v>
      </c>
      <c r="AD22" s="750">
        <v>19.4</v>
      </c>
      <c r="AE22" s="739">
        <f t="shared" si="7"/>
        <v>164.8</v>
      </c>
      <c r="AF22" s="750">
        <v>150.8</v>
      </c>
      <c r="AG22" s="750">
        <v>14</v>
      </c>
    </row>
    <row r="23" spans="1:33" ht="17.25">
      <c r="A23" s="469"/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4"/>
      <c r="AF23" s="464"/>
      <c r="AG23" s="464"/>
    </row>
    <row r="24" spans="1:33" ht="17.25">
      <c r="A24" s="751" t="s">
        <v>577</v>
      </c>
      <c r="B24" s="746"/>
      <c r="C24" s="746"/>
      <c r="D24" s="746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</row>
    <row r="25" spans="1:33" ht="17.25">
      <c r="A25" s="747" t="s">
        <v>644</v>
      </c>
      <c r="B25" s="746">
        <f>AVERAGE(B27:B38)</f>
        <v>19.991666666666664</v>
      </c>
      <c r="C25" s="746">
        <v>173.6</v>
      </c>
      <c r="D25" s="746">
        <f aca="true" t="shared" si="8" ref="D25:J25">AVERAGE(D27:D38)</f>
        <v>154.15</v>
      </c>
      <c r="E25" s="746">
        <f t="shared" si="8"/>
        <v>19.383333333333336</v>
      </c>
      <c r="F25" s="746">
        <f t="shared" si="8"/>
        <v>20.51666666666667</v>
      </c>
      <c r="G25" s="746">
        <f t="shared" si="8"/>
        <v>180.64166666666665</v>
      </c>
      <c r="H25" s="746">
        <f t="shared" si="8"/>
        <v>157</v>
      </c>
      <c r="I25" s="746">
        <f t="shared" si="8"/>
        <v>23.641666666666666</v>
      </c>
      <c r="J25" s="746">
        <f t="shared" si="8"/>
        <v>20.625</v>
      </c>
      <c r="K25" s="746">
        <v>183.9</v>
      </c>
      <c r="L25" s="746">
        <v>162.3</v>
      </c>
      <c r="M25" s="746">
        <v>21.6</v>
      </c>
      <c r="N25" s="746">
        <f aca="true" t="shared" si="9" ref="N25:AD25">AVERAGE(N27:N38)</f>
        <v>19.71666666666667</v>
      </c>
      <c r="O25" s="746">
        <f t="shared" si="9"/>
        <v>183.08333333333334</v>
      </c>
      <c r="P25" s="746">
        <f t="shared" si="9"/>
        <v>154.17499999999998</v>
      </c>
      <c r="Q25" s="746">
        <f t="shared" si="9"/>
        <v>28.908333333333335</v>
      </c>
      <c r="R25" s="746">
        <f t="shared" si="9"/>
        <v>16.183333333333334</v>
      </c>
      <c r="S25" s="746">
        <f t="shared" si="9"/>
        <v>157.99166666666667</v>
      </c>
      <c r="T25" s="746">
        <f t="shared" si="9"/>
        <v>129.14999999999998</v>
      </c>
      <c r="U25" s="746">
        <f t="shared" si="9"/>
        <v>28.84166666666667</v>
      </c>
      <c r="V25" s="746">
        <f t="shared" si="9"/>
        <v>20.816666666666666</v>
      </c>
      <c r="W25" s="746">
        <f t="shared" si="9"/>
        <v>171.88333333333333</v>
      </c>
      <c r="X25" s="746">
        <f t="shared" si="9"/>
        <v>160.43333333333334</v>
      </c>
      <c r="Y25" s="746">
        <f t="shared" si="9"/>
        <v>11.449999999999998</v>
      </c>
      <c r="Z25" s="746">
        <f t="shared" si="9"/>
        <v>20.683333333333334</v>
      </c>
      <c r="AA25" s="746">
        <f t="shared" si="9"/>
        <v>175.51666666666668</v>
      </c>
      <c r="AB25" s="746">
        <f t="shared" si="9"/>
        <v>158.73333333333332</v>
      </c>
      <c r="AC25" s="746">
        <f t="shared" si="9"/>
        <v>16.78333333333333</v>
      </c>
      <c r="AD25" s="746">
        <f t="shared" si="9"/>
        <v>19.666666666666668</v>
      </c>
      <c r="AE25" s="748">
        <v>179.4</v>
      </c>
      <c r="AF25" s="746">
        <f>AVERAGE(AF27:AF38)</f>
        <v>155.11666666666665</v>
      </c>
      <c r="AG25" s="748">
        <v>24.3</v>
      </c>
    </row>
    <row r="26" spans="1:33" ht="17.25">
      <c r="A26" s="465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</row>
    <row r="27" spans="1:33" ht="17.25">
      <c r="A27" s="145" t="s">
        <v>645</v>
      </c>
      <c r="B27" s="749">
        <v>19.2</v>
      </c>
      <c r="C27" s="739">
        <f aca="true" t="shared" si="10" ref="C27:C38">SUM(D27:E27)</f>
        <v>160.8</v>
      </c>
      <c r="D27" s="749">
        <v>147.3</v>
      </c>
      <c r="E27" s="749">
        <v>13.5</v>
      </c>
      <c r="F27" s="749">
        <v>17.8</v>
      </c>
      <c r="G27" s="739">
        <f aca="true" t="shared" si="11" ref="G27:G38">SUM(H27:I27)</f>
        <v>157.9</v>
      </c>
      <c r="H27" s="749">
        <v>136.3</v>
      </c>
      <c r="I27" s="749">
        <v>21.6</v>
      </c>
      <c r="J27" s="749">
        <v>17.4</v>
      </c>
      <c r="K27" s="739">
        <f aca="true" t="shared" si="12" ref="K27:K38">SUM(L27:M27)</f>
        <v>153.9</v>
      </c>
      <c r="L27" s="749">
        <v>138.6</v>
      </c>
      <c r="M27" s="749">
        <v>15.3</v>
      </c>
      <c r="N27" s="749">
        <v>17.1</v>
      </c>
      <c r="O27" s="739">
        <f aca="true" t="shared" si="13" ref="O27:O38">SUM(P27:Q27)</f>
        <v>158.1</v>
      </c>
      <c r="P27" s="749">
        <v>134</v>
      </c>
      <c r="Q27" s="749">
        <v>24.1</v>
      </c>
      <c r="R27" s="750">
        <v>14.7</v>
      </c>
      <c r="S27" s="739">
        <f aca="true" t="shared" si="14" ref="S27:S38">SUM(T27:U27)</f>
        <v>140.9</v>
      </c>
      <c r="T27" s="750">
        <v>117.5</v>
      </c>
      <c r="U27" s="750">
        <v>23.4</v>
      </c>
      <c r="V27" s="750">
        <v>18.2</v>
      </c>
      <c r="W27" s="739">
        <f aca="true" t="shared" si="15" ref="W27:W38">SUM(X27:Y27)</f>
        <v>152.79999999999998</v>
      </c>
      <c r="X27" s="750">
        <v>141.2</v>
      </c>
      <c r="Y27" s="750">
        <v>11.6</v>
      </c>
      <c r="Z27" s="750">
        <v>17.6</v>
      </c>
      <c r="AA27" s="739">
        <f aca="true" t="shared" si="16" ref="AA27:AA38">SUM(AB27:AC27)</f>
        <v>153.5</v>
      </c>
      <c r="AB27" s="750">
        <v>134.9</v>
      </c>
      <c r="AC27" s="750">
        <v>18.6</v>
      </c>
      <c r="AD27" s="750">
        <v>18.1</v>
      </c>
      <c r="AE27" s="739">
        <f aca="true" t="shared" si="17" ref="AE27:AE38">SUM(AF27:AG27)</f>
        <v>166.4</v>
      </c>
      <c r="AF27" s="750">
        <v>143.6</v>
      </c>
      <c r="AG27" s="750">
        <v>22.8</v>
      </c>
    </row>
    <row r="28" spans="1:33" ht="17.25">
      <c r="A28" s="145" t="s">
        <v>566</v>
      </c>
      <c r="B28" s="749">
        <v>20.1</v>
      </c>
      <c r="C28" s="739">
        <f t="shared" si="10"/>
        <v>174.7</v>
      </c>
      <c r="D28" s="749">
        <v>154.6</v>
      </c>
      <c r="E28" s="749">
        <v>20.1</v>
      </c>
      <c r="F28" s="749">
        <v>21.1</v>
      </c>
      <c r="G28" s="739">
        <f t="shared" si="11"/>
        <v>183.5</v>
      </c>
      <c r="H28" s="749">
        <v>162.1</v>
      </c>
      <c r="I28" s="749">
        <v>21.4</v>
      </c>
      <c r="J28" s="749">
        <v>21.7</v>
      </c>
      <c r="K28" s="739">
        <f t="shared" si="12"/>
        <v>190.8</v>
      </c>
      <c r="L28" s="749">
        <v>172.9</v>
      </c>
      <c r="M28" s="749">
        <v>17.9</v>
      </c>
      <c r="N28" s="749">
        <v>20.1</v>
      </c>
      <c r="O28" s="739">
        <f t="shared" si="13"/>
        <v>187.8</v>
      </c>
      <c r="P28" s="749">
        <v>157.4</v>
      </c>
      <c r="Q28" s="749">
        <v>30.4</v>
      </c>
      <c r="R28" s="750">
        <v>15.9</v>
      </c>
      <c r="S28" s="739">
        <f t="shared" si="14"/>
        <v>152.9</v>
      </c>
      <c r="T28" s="750">
        <v>127.6</v>
      </c>
      <c r="U28" s="750">
        <v>25.3</v>
      </c>
      <c r="V28" s="750">
        <v>21.1</v>
      </c>
      <c r="W28" s="739">
        <f t="shared" si="15"/>
        <v>180</v>
      </c>
      <c r="X28" s="750">
        <v>162.3</v>
      </c>
      <c r="Y28" s="750">
        <v>17.7</v>
      </c>
      <c r="Z28" s="750">
        <v>21.2</v>
      </c>
      <c r="AA28" s="739">
        <f t="shared" si="16"/>
        <v>183.1</v>
      </c>
      <c r="AB28" s="750">
        <v>162.6</v>
      </c>
      <c r="AC28" s="750">
        <v>20.5</v>
      </c>
      <c r="AD28" s="750">
        <v>20.1</v>
      </c>
      <c r="AE28" s="739">
        <f t="shared" si="17"/>
        <v>188.39999999999998</v>
      </c>
      <c r="AF28" s="750">
        <v>159.2</v>
      </c>
      <c r="AG28" s="750">
        <v>29.2</v>
      </c>
    </row>
    <row r="29" spans="1:33" ht="17.25">
      <c r="A29" s="145" t="s">
        <v>567</v>
      </c>
      <c r="B29" s="749">
        <v>19.5</v>
      </c>
      <c r="C29" s="739">
        <f t="shared" si="10"/>
        <v>170.9</v>
      </c>
      <c r="D29" s="749">
        <v>152</v>
      </c>
      <c r="E29" s="749">
        <v>18.9</v>
      </c>
      <c r="F29" s="749">
        <v>20.8</v>
      </c>
      <c r="G29" s="739">
        <f t="shared" si="11"/>
        <v>183</v>
      </c>
      <c r="H29" s="749">
        <v>159</v>
      </c>
      <c r="I29" s="749">
        <v>24</v>
      </c>
      <c r="J29" s="749">
        <v>20.3</v>
      </c>
      <c r="K29" s="739">
        <f t="shared" si="12"/>
        <v>182.5</v>
      </c>
      <c r="L29" s="749">
        <v>160.8</v>
      </c>
      <c r="M29" s="749">
        <v>21.7</v>
      </c>
      <c r="N29" s="749">
        <v>20.3</v>
      </c>
      <c r="O29" s="739">
        <f t="shared" si="13"/>
        <v>191.89999999999998</v>
      </c>
      <c r="P29" s="749">
        <v>160.7</v>
      </c>
      <c r="Q29" s="749">
        <v>31.2</v>
      </c>
      <c r="R29" s="750">
        <v>16.7</v>
      </c>
      <c r="S29" s="739">
        <f t="shared" si="14"/>
        <v>160.7</v>
      </c>
      <c r="T29" s="750">
        <v>134</v>
      </c>
      <c r="U29" s="750">
        <v>26.7</v>
      </c>
      <c r="V29" s="750">
        <v>21.2</v>
      </c>
      <c r="W29" s="739">
        <f t="shared" si="15"/>
        <v>182.20000000000002</v>
      </c>
      <c r="X29" s="750">
        <v>164.9</v>
      </c>
      <c r="Y29" s="750">
        <v>17.3</v>
      </c>
      <c r="Z29" s="750">
        <v>20.6</v>
      </c>
      <c r="AA29" s="739">
        <f t="shared" si="16"/>
        <v>179.39999999999998</v>
      </c>
      <c r="AB29" s="750">
        <v>158.2</v>
      </c>
      <c r="AC29" s="750">
        <v>21.2</v>
      </c>
      <c r="AD29" s="750">
        <v>21</v>
      </c>
      <c r="AE29" s="739">
        <f t="shared" si="17"/>
        <v>199.6</v>
      </c>
      <c r="AF29" s="750">
        <v>166.1</v>
      </c>
      <c r="AG29" s="750">
        <v>33.5</v>
      </c>
    </row>
    <row r="30" spans="1:33" ht="17.25">
      <c r="A30" s="145" t="s">
        <v>568</v>
      </c>
      <c r="B30" s="749">
        <v>21.2</v>
      </c>
      <c r="C30" s="739">
        <f t="shared" si="10"/>
        <v>183.5</v>
      </c>
      <c r="D30" s="749">
        <v>162.7</v>
      </c>
      <c r="E30" s="749">
        <v>20.8</v>
      </c>
      <c r="F30" s="749">
        <v>21.9</v>
      </c>
      <c r="G30" s="739">
        <f t="shared" si="11"/>
        <v>192.3</v>
      </c>
      <c r="H30" s="749">
        <v>167.4</v>
      </c>
      <c r="I30" s="749">
        <v>24.9</v>
      </c>
      <c r="J30" s="749">
        <v>22</v>
      </c>
      <c r="K30" s="739">
        <f t="shared" si="12"/>
        <v>196.8</v>
      </c>
      <c r="L30" s="749">
        <v>176.5</v>
      </c>
      <c r="M30" s="749">
        <v>20.3</v>
      </c>
      <c r="N30" s="749">
        <v>20.9</v>
      </c>
      <c r="O30" s="739">
        <f t="shared" si="13"/>
        <v>196.4</v>
      </c>
      <c r="P30" s="749">
        <v>164.3</v>
      </c>
      <c r="Q30" s="749">
        <v>32.1</v>
      </c>
      <c r="R30" s="750">
        <v>16.7</v>
      </c>
      <c r="S30" s="739">
        <f t="shared" si="14"/>
        <v>164.7</v>
      </c>
      <c r="T30" s="750">
        <v>133.2</v>
      </c>
      <c r="U30" s="750">
        <v>31.5</v>
      </c>
      <c r="V30" s="750">
        <v>21.4</v>
      </c>
      <c r="W30" s="739">
        <f t="shared" si="15"/>
        <v>179.10000000000002</v>
      </c>
      <c r="X30" s="750">
        <v>164.3</v>
      </c>
      <c r="Y30" s="750">
        <v>14.8</v>
      </c>
      <c r="Z30" s="750">
        <v>22.1</v>
      </c>
      <c r="AA30" s="739">
        <f t="shared" si="16"/>
        <v>189.6</v>
      </c>
      <c r="AB30" s="750">
        <v>168</v>
      </c>
      <c r="AC30" s="750">
        <v>21.6</v>
      </c>
      <c r="AD30" s="750">
        <v>20.4</v>
      </c>
      <c r="AE30" s="739">
        <f t="shared" si="17"/>
        <v>184.3</v>
      </c>
      <c r="AF30" s="750">
        <v>161.3</v>
      </c>
      <c r="AG30" s="750">
        <v>23</v>
      </c>
    </row>
    <row r="31" spans="1:33" ht="17.25">
      <c r="A31" s="145" t="s">
        <v>569</v>
      </c>
      <c r="B31" s="749">
        <v>17.8</v>
      </c>
      <c r="C31" s="739">
        <f t="shared" si="10"/>
        <v>155</v>
      </c>
      <c r="D31" s="749">
        <v>137.4</v>
      </c>
      <c r="E31" s="749">
        <v>17.6</v>
      </c>
      <c r="F31" s="749">
        <v>19.1</v>
      </c>
      <c r="G31" s="739">
        <f t="shared" si="11"/>
        <v>167.6</v>
      </c>
      <c r="H31" s="749">
        <v>143.7</v>
      </c>
      <c r="I31" s="749">
        <v>23.9</v>
      </c>
      <c r="J31" s="749">
        <v>18.8</v>
      </c>
      <c r="K31" s="739">
        <f t="shared" si="12"/>
        <v>168.5</v>
      </c>
      <c r="L31" s="749">
        <v>149.1</v>
      </c>
      <c r="M31" s="749">
        <v>19.4</v>
      </c>
      <c r="N31" s="749">
        <v>17.8</v>
      </c>
      <c r="O31" s="739">
        <f t="shared" si="13"/>
        <v>164.8</v>
      </c>
      <c r="P31" s="749">
        <v>137.9</v>
      </c>
      <c r="Q31" s="749">
        <v>26.9</v>
      </c>
      <c r="R31" s="750">
        <v>14.8</v>
      </c>
      <c r="S31" s="739">
        <f t="shared" si="14"/>
        <v>149.5</v>
      </c>
      <c r="T31" s="750">
        <v>118.2</v>
      </c>
      <c r="U31" s="750">
        <v>31.3</v>
      </c>
      <c r="V31" s="750">
        <v>19.2</v>
      </c>
      <c r="W31" s="739">
        <f t="shared" si="15"/>
        <v>161</v>
      </c>
      <c r="X31" s="750">
        <v>148.3</v>
      </c>
      <c r="Y31" s="750">
        <v>12.7</v>
      </c>
      <c r="Z31" s="750">
        <v>18.9</v>
      </c>
      <c r="AA31" s="739">
        <f t="shared" si="16"/>
        <v>162.29999999999998</v>
      </c>
      <c r="AB31" s="750">
        <v>144.6</v>
      </c>
      <c r="AC31" s="750">
        <v>17.7</v>
      </c>
      <c r="AD31" s="750">
        <v>17.6</v>
      </c>
      <c r="AE31" s="739">
        <f t="shared" si="17"/>
        <v>159.4</v>
      </c>
      <c r="AF31" s="750">
        <v>139.3</v>
      </c>
      <c r="AG31" s="750">
        <v>20.1</v>
      </c>
    </row>
    <row r="32" spans="1:33" ht="17.25">
      <c r="A32" s="145" t="s">
        <v>570</v>
      </c>
      <c r="B32" s="749">
        <v>20.4</v>
      </c>
      <c r="C32" s="739">
        <f t="shared" si="10"/>
        <v>178.5</v>
      </c>
      <c r="D32" s="749">
        <v>160</v>
      </c>
      <c r="E32" s="749">
        <v>18.5</v>
      </c>
      <c r="F32" s="749">
        <v>21.8</v>
      </c>
      <c r="G32" s="739">
        <f t="shared" si="11"/>
        <v>191.4</v>
      </c>
      <c r="H32" s="749">
        <v>167.4</v>
      </c>
      <c r="I32" s="749">
        <v>24</v>
      </c>
      <c r="J32" s="749">
        <v>21.9</v>
      </c>
      <c r="K32" s="739">
        <f t="shared" si="12"/>
        <v>192.29999999999998</v>
      </c>
      <c r="L32" s="749">
        <v>173.6</v>
      </c>
      <c r="M32" s="749">
        <v>18.7</v>
      </c>
      <c r="N32" s="749">
        <v>21.6</v>
      </c>
      <c r="O32" s="739">
        <f t="shared" si="13"/>
        <v>200</v>
      </c>
      <c r="P32" s="749">
        <v>168.9</v>
      </c>
      <c r="Q32" s="749">
        <v>31.1</v>
      </c>
      <c r="R32" s="750">
        <v>17.4</v>
      </c>
      <c r="S32" s="739">
        <f t="shared" si="14"/>
        <v>166.1</v>
      </c>
      <c r="T32" s="750">
        <v>137.9</v>
      </c>
      <c r="U32" s="750">
        <v>28.2</v>
      </c>
      <c r="V32" s="750">
        <v>22</v>
      </c>
      <c r="W32" s="739">
        <f t="shared" si="15"/>
        <v>186</v>
      </c>
      <c r="X32" s="750">
        <v>171.7</v>
      </c>
      <c r="Y32" s="750">
        <v>14.3</v>
      </c>
      <c r="Z32" s="750">
        <v>22.3</v>
      </c>
      <c r="AA32" s="739">
        <f t="shared" si="16"/>
        <v>189.5</v>
      </c>
      <c r="AB32" s="750">
        <v>172</v>
      </c>
      <c r="AC32" s="750">
        <v>17.5</v>
      </c>
      <c r="AD32" s="750">
        <v>19.5</v>
      </c>
      <c r="AE32" s="739">
        <f t="shared" si="17"/>
        <v>174.5</v>
      </c>
      <c r="AF32" s="750">
        <v>153.8</v>
      </c>
      <c r="AG32" s="750">
        <v>20.7</v>
      </c>
    </row>
    <row r="33" spans="1:33" ht="17.25">
      <c r="A33" s="145" t="s">
        <v>571</v>
      </c>
      <c r="B33" s="749">
        <v>20.2</v>
      </c>
      <c r="C33" s="739">
        <f t="shared" si="10"/>
        <v>176.8</v>
      </c>
      <c r="D33" s="749">
        <v>155.5</v>
      </c>
      <c r="E33" s="749">
        <v>21.3</v>
      </c>
      <c r="F33" s="749">
        <v>20.7</v>
      </c>
      <c r="G33" s="739">
        <f t="shared" si="11"/>
        <v>182.3</v>
      </c>
      <c r="H33" s="749">
        <v>158.4</v>
      </c>
      <c r="I33" s="749">
        <v>23.9</v>
      </c>
      <c r="J33" s="749">
        <v>20.9</v>
      </c>
      <c r="K33" s="739">
        <f t="shared" si="12"/>
        <v>186.5</v>
      </c>
      <c r="L33" s="749">
        <v>164.1</v>
      </c>
      <c r="M33" s="749">
        <v>22.4</v>
      </c>
      <c r="N33" s="749">
        <v>20</v>
      </c>
      <c r="O33" s="739">
        <f t="shared" si="13"/>
        <v>185.1</v>
      </c>
      <c r="P33" s="749">
        <v>156.6</v>
      </c>
      <c r="Q33" s="749">
        <v>28.5</v>
      </c>
      <c r="R33" s="750">
        <v>16.5</v>
      </c>
      <c r="S33" s="739">
        <f t="shared" si="14"/>
        <v>163</v>
      </c>
      <c r="T33" s="750">
        <v>131.9</v>
      </c>
      <c r="U33" s="750">
        <v>31.1</v>
      </c>
      <c r="V33" s="750">
        <v>20.8</v>
      </c>
      <c r="W33" s="739">
        <f t="shared" si="15"/>
        <v>167.5</v>
      </c>
      <c r="X33" s="750">
        <v>159.6</v>
      </c>
      <c r="Y33" s="750">
        <v>7.9</v>
      </c>
      <c r="Z33" s="750">
        <v>21.1</v>
      </c>
      <c r="AA33" s="739">
        <f t="shared" si="16"/>
        <v>175.29999999999998</v>
      </c>
      <c r="AB33" s="750">
        <v>162.7</v>
      </c>
      <c r="AC33" s="750">
        <v>12.6</v>
      </c>
      <c r="AD33" s="750">
        <v>21.3</v>
      </c>
      <c r="AE33" s="739">
        <f t="shared" si="17"/>
        <v>197.1</v>
      </c>
      <c r="AF33" s="750">
        <v>166.6</v>
      </c>
      <c r="AG33" s="750">
        <v>30.5</v>
      </c>
    </row>
    <row r="34" spans="1:33" ht="17.25">
      <c r="A34" s="145" t="s">
        <v>572</v>
      </c>
      <c r="B34" s="749">
        <v>19.1</v>
      </c>
      <c r="C34" s="739">
        <f t="shared" si="10"/>
        <v>166.7</v>
      </c>
      <c r="D34" s="749">
        <v>146.7</v>
      </c>
      <c r="E34" s="749">
        <v>20</v>
      </c>
      <c r="F34" s="749">
        <v>19.3</v>
      </c>
      <c r="G34" s="739">
        <f t="shared" si="11"/>
        <v>169.7</v>
      </c>
      <c r="H34" s="749">
        <v>147</v>
      </c>
      <c r="I34" s="749">
        <v>22.7</v>
      </c>
      <c r="J34" s="749">
        <v>18.9</v>
      </c>
      <c r="K34" s="739">
        <f t="shared" si="12"/>
        <v>171.29999999999998</v>
      </c>
      <c r="L34" s="749">
        <v>147.6</v>
      </c>
      <c r="M34" s="749">
        <v>23.7</v>
      </c>
      <c r="N34" s="749">
        <v>18.3</v>
      </c>
      <c r="O34" s="739">
        <f t="shared" si="13"/>
        <v>168.5</v>
      </c>
      <c r="P34" s="749">
        <v>142</v>
      </c>
      <c r="Q34" s="749">
        <v>26.5</v>
      </c>
      <c r="R34" s="750">
        <v>15</v>
      </c>
      <c r="S34" s="739">
        <f t="shared" si="14"/>
        <v>150.3</v>
      </c>
      <c r="T34" s="750">
        <v>118.4</v>
      </c>
      <c r="U34" s="750">
        <v>31.9</v>
      </c>
      <c r="V34" s="750">
        <v>20.9</v>
      </c>
      <c r="W34" s="739">
        <f t="shared" si="15"/>
        <v>170.3</v>
      </c>
      <c r="X34" s="750">
        <v>161</v>
      </c>
      <c r="Y34" s="750">
        <v>9.3</v>
      </c>
      <c r="Z34" s="750">
        <v>19.5</v>
      </c>
      <c r="AA34" s="739">
        <f t="shared" si="16"/>
        <v>163</v>
      </c>
      <c r="AB34" s="750">
        <v>150.8</v>
      </c>
      <c r="AC34" s="750">
        <v>12.2</v>
      </c>
      <c r="AD34" s="750">
        <v>19</v>
      </c>
      <c r="AE34" s="739">
        <f t="shared" si="17"/>
        <v>182</v>
      </c>
      <c r="AF34" s="750">
        <v>149.4</v>
      </c>
      <c r="AG34" s="750">
        <v>32.6</v>
      </c>
    </row>
    <row r="35" spans="1:33" ht="17.25">
      <c r="A35" s="145" t="s">
        <v>573</v>
      </c>
      <c r="B35" s="749">
        <v>20.9</v>
      </c>
      <c r="C35" s="739">
        <f t="shared" si="10"/>
        <v>183.3</v>
      </c>
      <c r="D35" s="749">
        <v>160.5</v>
      </c>
      <c r="E35" s="749">
        <v>22.8</v>
      </c>
      <c r="F35" s="749">
        <v>21.7</v>
      </c>
      <c r="G35" s="739">
        <f t="shared" si="11"/>
        <v>191.6</v>
      </c>
      <c r="H35" s="749">
        <v>166.5</v>
      </c>
      <c r="I35" s="749">
        <v>25.1</v>
      </c>
      <c r="J35" s="749">
        <v>21.6</v>
      </c>
      <c r="K35" s="739">
        <f t="shared" si="12"/>
        <v>193.29999999999998</v>
      </c>
      <c r="L35" s="749">
        <v>166.6</v>
      </c>
      <c r="M35" s="749">
        <v>26.7</v>
      </c>
      <c r="N35" s="749">
        <v>20.4</v>
      </c>
      <c r="O35" s="739">
        <f t="shared" si="13"/>
        <v>190.2</v>
      </c>
      <c r="P35" s="749">
        <v>158.6</v>
      </c>
      <c r="Q35" s="749">
        <v>31.6</v>
      </c>
      <c r="R35" s="750">
        <v>16.4</v>
      </c>
      <c r="S35" s="739">
        <f t="shared" si="14"/>
        <v>160.1</v>
      </c>
      <c r="T35" s="750">
        <v>129.9</v>
      </c>
      <c r="U35" s="750">
        <v>30.2</v>
      </c>
      <c r="V35" s="750">
        <v>20.9</v>
      </c>
      <c r="W35" s="739">
        <f t="shared" si="15"/>
        <v>167.39999999999998</v>
      </c>
      <c r="X35" s="750">
        <v>159.2</v>
      </c>
      <c r="Y35" s="750">
        <v>8.2</v>
      </c>
      <c r="Z35" s="750">
        <v>21.5</v>
      </c>
      <c r="AA35" s="739">
        <f t="shared" si="16"/>
        <v>178.5</v>
      </c>
      <c r="AB35" s="750">
        <v>164.8</v>
      </c>
      <c r="AC35" s="750">
        <v>13.7</v>
      </c>
      <c r="AD35" s="750">
        <v>19.9</v>
      </c>
      <c r="AE35" s="739">
        <f t="shared" si="17"/>
        <v>186.5</v>
      </c>
      <c r="AF35" s="750">
        <v>156.5</v>
      </c>
      <c r="AG35" s="750">
        <v>30</v>
      </c>
    </row>
    <row r="36" spans="1:33" ht="17.25">
      <c r="A36" s="145" t="s">
        <v>574</v>
      </c>
      <c r="B36" s="749">
        <v>20.7</v>
      </c>
      <c r="C36" s="739">
        <f t="shared" si="10"/>
        <v>180.6</v>
      </c>
      <c r="D36" s="749">
        <v>159.6</v>
      </c>
      <c r="E36" s="749">
        <v>21</v>
      </c>
      <c r="F36" s="749">
        <v>20.3</v>
      </c>
      <c r="G36" s="739">
        <f t="shared" si="11"/>
        <v>180.79999999999998</v>
      </c>
      <c r="H36" s="749">
        <v>155.6</v>
      </c>
      <c r="I36" s="749">
        <v>25.2</v>
      </c>
      <c r="J36" s="749">
        <v>21.1</v>
      </c>
      <c r="K36" s="739">
        <f t="shared" si="12"/>
        <v>189.6</v>
      </c>
      <c r="L36" s="749">
        <v>164.5</v>
      </c>
      <c r="M36" s="749">
        <v>25.1</v>
      </c>
      <c r="N36" s="749">
        <v>20.3</v>
      </c>
      <c r="O36" s="739">
        <f t="shared" si="13"/>
        <v>187.39999999999998</v>
      </c>
      <c r="P36" s="749">
        <v>157.7</v>
      </c>
      <c r="Q36" s="749">
        <v>29.7</v>
      </c>
      <c r="R36" s="750">
        <v>17</v>
      </c>
      <c r="S36" s="739">
        <f t="shared" si="14"/>
        <v>166.1</v>
      </c>
      <c r="T36" s="750">
        <v>135.6</v>
      </c>
      <c r="U36" s="750">
        <v>30.5</v>
      </c>
      <c r="V36" s="750">
        <v>21.8</v>
      </c>
      <c r="W36" s="739">
        <f t="shared" si="15"/>
        <v>175.39999999999998</v>
      </c>
      <c r="X36" s="750">
        <v>167.7</v>
      </c>
      <c r="Y36" s="750">
        <v>7.7</v>
      </c>
      <c r="Z36" s="750">
        <v>20.9</v>
      </c>
      <c r="AA36" s="739">
        <f t="shared" si="16"/>
        <v>175.2</v>
      </c>
      <c r="AB36" s="750">
        <v>160.5</v>
      </c>
      <c r="AC36" s="750">
        <v>14.7</v>
      </c>
      <c r="AD36" s="750">
        <v>20.1</v>
      </c>
      <c r="AE36" s="739">
        <f t="shared" si="17"/>
        <v>177.6</v>
      </c>
      <c r="AF36" s="750">
        <v>159</v>
      </c>
      <c r="AG36" s="750">
        <v>18.6</v>
      </c>
    </row>
    <row r="37" spans="1:33" ht="17.25">
      <c r="A37" s="145" t="s">
        <v>575</v>
      </c>
      <c r="B37" s="749">
        <v>20.6</v>
      </c>
      <c r="C37" s="739">
        <f t="shared" si="10"/>
        <v>178.5</v>
      </c>
      <c r="D37" s="749">
        <v>158</v>
      </c>
      <c r="E37" s="749">
        <v>20.5</v>
      </c>
      <c r="F37" s="749">
        <v>20.8</v>
      </c>
      <c r="G37" s="739">
        <f t="shared" si="11"/>
        <v>183.2</v>
      </c>
      <c r="H37" s="749">
        <v>160.2</v>
      </c>
      <c r="I37" s="749">
        <v>23</v>
      </c>
      <c r="J37" s="749">
        <v>21.3</v>
      </c>
      <c r="K37" s="739">
        <f t="shared" si="12"/>
        <v>194.6</v>
      </c>
      <c r="L37" s="749">
        <v>166.4</v>
      </c>
      <c r="M37" s="749">
        <v>28.2</v>
      </c>
      <c r="N37" s="749">
        <v>19.6</v>
      </c>
      <c r="O37" s="739">
        <f t="shared" si="13"/>
        <v>182.29999999999998</v>
      </c>
      <c r="P37" s="749">
        <v>153.2</v>
      </c>
      <c r="Q37" s="749">
        <v>29.1</v>
      </c>
      <c r="R37" s="750">
        <v>16.7</v>
      </c>
      <c r="S37" s="739">
        <f t="shared" si="14"/>
        <v>161.2</v>
      </c>
      <c r="T37" s="750">
        <v>133</v>
      </c>
      <c r="U37" s="750">
        <v>28.2</v>
      </c>
      <c r="V37" s="750">
        <v>21.2</v>
      </c>
      <c r="W37" s="739">
        <f t="shared" si="15"/>
        <v>172.89999999999998</v>
      </c>
      <c r="X37" s="750">
        <v>162.7</v>
      </c>
      <c r="Y37" s="750">
        <v>10.2</v>
      </c>
      <c r="Z37" s="750">
        <v>21</v>
      </c>
      <c r="AA37" s="739">
        <f t="shared" si="16"/>
        <v>175.9</v>
      </c>
      <c r="AB37" s="750">
        <v>161.3</v>
      </c>
      <c r="AC37" s="750">
        <v>14.6</v>
      </c>
      <c r="AD37" s="750">
        <v>19.6</v>
      </c>
      <c r="AE37" s="739">
        <f t="shared" si="17"/>
        <v>167.29999999999998</v>
      </c>
      <c r="AF37" s="750">
        <v>154.1</v>
      </c>
      <c r="AG37" s="750">
        <v>13.2</v>
      </c>
    </row>
    <row r="38" spans="1:33" ht="17.25">
      <c r="A38" s="145" t="s">
        <v>576</v>
      </c>
      <c r="B38" s="749">
        <v>20.2</v>
      </c>
      <c r="C38" s="739">
        <f t="shared" si="10"/>
        <v>173.1</v>
      </c>
      <c r="D38" s="749">
        <v>155.5</v>
      </c>
      <c r="E38" s="749">
        <v>17.6</v>
      </c>
      <c r="F38" s="749">
        <v>20.9</v>
      </c>
      <c r="G38" s="739">
        <f t="shared" si="11"/>
        <v>184.4</v>
      </c>
      <c r="H38" s="749">
        <v>160.4</v>
      </c>
      <c r="I38" s="749">
        <v>24</v>
      </c>
      <c r="J38" s="749">
        <v>21.6</v>
      </c>
      <c r="K38" s="739">
        <f t="shared" si="12"/>
        <v>196.5</v>
      </c>
      <c r="L38" s="749">
        <v>168.5</v>
      </c>
      <c r="M38" s="749">
        <v>28</v>
      </c>
      <c r="N38" s="749">
        <v>20.2</v>
      </c>
      <c r="O38" s="739">
        <f t="shared" si="13"/>
        <v>184.5</v>
      </c>
      <c r="P38" s="749">
        <v>158.8</v>
      </c>
      <c r="Q38" s="749">
        <v>25.7</v>
      </c>
      <c r="R38" s="750">
        <v>16.4</v>
      </c>
      <c r="S38" s="739">
        <f t="shared" si="14"/>
        <v>160.4</v>
      </c>
      <c r="T38" s="750">
        <v>132.6</v>
      </c>
      <c r="U38" s="750">
        <v>27.8</v>
      </c>
      <c r="V38" s="750">
        <v>21.1</v>
      </c>
      <c r="W38" s="739">
        <f t="shared" si="15"/>
        <v>168</v>
      </c>
      <c r="X38" s="750">
        <v>162.3</v>
      </c>
      <c r="Y38" s="750">
        <v>5.7</v>
      </c>
      <c r="Z38" s="750">
        <v>21.5</v>
      </c>
      <c r="AA38" s="739">
        <f t="shared" si="16"/>
        <v>180.9</v>
      </c>
      <c r="AB38" s="750">
        <v>164.4</v>
      </c>
      <c r="AC38" s="750">
        <v>16.5</v>
      </c>
      <c r="AD38" s="750">
        <v>19.4</v>
      </c>
      <c r="AE38" s="739">
        <f t="shared" si="17"/>
        <v>168.4</v>
      </c>
      <c r="AF38" s="750">
        <v>152.5</v>
      </c>
      <c r="AG38" s="750">
        <v>15.9</v>
      </c>
    </row>
    <row r="39" spans="1:33" ht="17.25">
      <c r="A39" s="469"/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8"/>
      <c r="S39" s="468"/>
      <c r="T39" s="468"/>
      <c r="U39" s="468"/>
      <c r="V39" s="468"/>
      <c r="W39" s="468"/>
      <c r="X39" s="468"/>
      <c r="Y39" s="468"/>
      <c r="Z39" s="468"/>
      <c r="AA39" s="464"/>
      <c r="AB39" s="464"/>
      <c r="AC39" s="464"/>
      <c r="AD39" s="464"/>
      <c r="AE39" s="464"/>
      <c r="AF39" s="464"/>
      <c r="AG39" s="464"/>
    </row>
    <row r="40" spans="1:33" ht="17.25">
      <c r="A40" s="751" t="s">
        <v>578</v>
      </c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746"/>
      <c r="Z40" s="746"/>
      <c r="AA40" s="746"/>
      <c r="AB40" s="746"/>
      <c r="AC40" s="746"/>
      <c r="AD40" s="746"/>
      <c r="AE40" s="746"/>
      <c r="AF40" s="746"/>
      <c r="AG40" s="746"/>
    </row>
    <row r="41" spans="1:33" ht="17.25">
      <c r="A41" s="747" t="s">
        <v>644</v>
      </c>
      <c r="B41" s="746">
        <v>19.2</v>
      </c>
      <c r="C41" s="746">
        <v>136.1</v>
      </c>
      <c r="D41" s="746">
        <v>133</v>
      </c>
      <c r="E41" s="746">
        <v>3.1</v>
      </c>
      <c r="F41" s="746">
        <f>AVERAGE(F43:F54)</f>
        <v>19.84166666666667</v>
      </c>
      <c r="G41" s="746">
        <f>AVERAGE(G43:G54)</f>
        <v>156.0083333333333</v>
      </c>
      <c r="H41" s="746">
        <f>AVERAGE(H43:H54)</f>
        <v>149.8083333333333</v>
      </c>
      <c r="I41" s="746">
        <f>AVERAGE(I43:I54)</f>
        <v>6.199999999999999</v>
      </c>
      <c r="J41" s="746">
        <v>20.6</v>
      </c>
      <c r="K41" s="746">
        <v>162.7</v>
      </c>
      <c r="L41" s="746">
        <v>156.4</v>
      </c>
      <c r="M41" s="746">
        <v>6.3</v>
      </c>
      <c r="N41" s="746">
        <f>AVERAGE(N43:N54)</f>
        <v>18.925</v>
      </c>
      <c r="O41" s="746">
        <f>AVERAGE(O43:O54)</f>
        <v>147.56666666666663</v>
      </c>
      <c r="P41" s="746">
        <f>AVERAGE(P43:P54)</f>
        <v>138.625</v>
      </c>
      <c r="Q41" s="746">
        <v>9</v>
      </c>
      <c r="R41" s="746">
        <f>AVERAGE(R43:R54)</f>
        <v>19.008333333333333</v>
      </c>
      <c r="S41" s="748">
        <v>159.5</v>
      </c>
      <c r="T41" s="746">
        <f>AVERAGE(T43:T54)</f>
        <v>145.73333333333332</v>
      </c>
      <c r="U41" s="746">
        <f>AVERAGE(U43:U54)</f>
        <v>13.833333333333334</v>
      </c>
      <c r="V41" s="746">
        <f>AVERAGE(V43:V54)</f>
        <v>20.716666666666665</v>
      </c>
      <c r="W41" s="746">
        <f>AVERAGE(W43:W54)</f>
        <v>161.925</v>
      </c>
      <c r="X41" s="748">
        <v>157.8</v>
      </c>
      <c r="Y41" s="746">
        <f aca="true" t="shared" si="18" ref="Y41:AD41">AVERAGE(Y43:Y54)</f>
        <v>4.058333333333333</v>
      </c>
      <c r="Z41" s="746">
        <f t="shared" si="18"/>
        <v>19.958333333333332</v>
      </c>
      <c r="AA41" s="746">
        <f t="shared" si="18"/>
        <v>154.44999999999996</v>
      </c>
      <c r="AB41" s="746">
        <f t="shared" si="18"/>
        <v>146.6916666666667</v>
      </c>
      <c r="AC41" s="746">
        <f t="shared" si="18"/>
        <v>7.758333333333334</v>
      </c>
      <c r="AD41" s="746">
        <f t="shared" si="18"/>
        <v>20.05</v>
      </c>
      <c r="AE41" s="748">
        <v>161.2</v>
      </c>
      <c r="AF41" s="748">
        <v>150.1</v>
      </c>
      <c r="AG41" s="748">
        <v>11.1</v>
      </c>
    </row>
    <row r="42" spans="1:33" ht="17.25">
      <c r="A42" s="465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</row>
    <row r="43" spans="1:33" ht="17.25">
      <c r="A43" s="145" t="s">
        <v>645</v>
      </c>
      <c r="B43" s="749">
        <v>17.4</v>
      </c>
      <c r="C43" s="739">
        <f aca="true" t="shared" si="19" ref="C43:C54">SUM(D43:E43)</f>
        <v>135</v>
      </c>
      <c r="D43" s="749">
        <v>130.5</v>
      </c>
      <c r="E43" s="749">
        <v>4.5</v>
      </c>
      <c r="F43" s="749">
        <v>17.5</v>
      </c>
      <c r="G43" s="739">
        <f aca="true" t="shared" si="20" ref="G43:G54">SUM(H43:I43)</f>
        <v>137.6</v>
      </c>
      <c r="H43" s="749">
        <v>132.2</v>
      </c>
      <c r="I43" s="749">
        <v>5.4</v>
      </c>
      <c r="J43" s="749">
        <v>16.3</v>
      </c>
      <c r="K43" s="739">
        <f aca="true" t="shared" si="21" ref="K43:K54">SUM(L43:M43)</f>
        <v>132.9</v>
      </c>
      <c r="L43" s="749">
        <v>124.6</v>
      </c>
      <c r="M43" s="749">
        <v>8.3</v>
      </c>
      <c r="N43" s="749">
        <v>17.5</v>
      </c>
      <c r="O43" s="739">
        <f aca="true" t="shared" si="22" ref="O43:O54">SUM(P43:Q43)</f>
        <v>135.1</v>
      </c>
      <c r="P43" s="749">
        <v>127.4</v>
      </c>
      <c r="Q43" s="749">
        <v>7.7</v>
      </c>
      <c r="R43" s="750">
        <v>17.3</v>
      </c>
      <c r="S43" s="739">
        <f aca="true" t="shared" si="23" ref="S43:S54">SUM(T43:U43)</f>
        <v>143.3</v>
      </c>
      <c r="T43" s="750">
        <v>132</v>
      </c>
      <c r="U43" s="750">
        <v>11.3</v>
      </c>
      <c r="V43" s="750">
        <v>17.9</v>
      </c>
      <c r="W43" s="739">
        <f aca="true" t="shared" si="24" ref="W43:W54">SUM(X43:Y43)</f>
        <v>141.70000000000002</v>
      </c>
      <c r="X43" s="750">
        <v>139.3</v>
      </c>
      <c r="Y43" s="750">
        <v>2.4</v>
      </c>
      <c r="Z43" s="750">
        <v>16.9</v>
      </c>
      <c r="AA43" s="739">
        <f aca="true" t="shared" si="25" ref="AA43:AA54">SUM(AB43:AC43)</f>
        <v>132</v>
      </c>
      <c r="AB43" s="750">
        <v>122.8</v>
      </c>
      <c r="AC43" s="750">
        <v>9.2</v>
      </c>
      <c r="AD43" s="750">
        <v>18</v>
      </c>
      <c r="AE43" s="739">
        <f aca="true" t="shared" si="26" ref="AE43:AE54">SUM(AF43:AG43)</f>
        <v>151.8</v>
      </c>
      <c r="AF43" s="750">
        <v>134.3</v>
      </c>
      <c r="AG43" s="750">
        <v>17.5</v>
      </c>
    </row>
    <row r="44" spans="1:33" ht="17.25">
      <c r="A44" s="145" t="s">
        <v>566</v>
      </c>
      <c r="B44" s="749">
        <v>20.6</v>
      </c>
      <c r="C44" s="739">
        <f t="shared" si="19"/>
        <v>161.1</v>
      </c>
      <c r="D44" s="749">
        <v>155</v>
      </c>
      <c r="E44" s="749">
        <v>6.1</v>
      </c>
      <c r="F44" s="749">
        <v>20.4</v>
      </c>
      <c r="G44" s="739">
        <f t="shared" si="20"/>
        <v>159.7</v>
      </c>
      <c r="H44" s="749">
        <v>154.2</v>
      </c>
      <c r="I44" s="749">
        <v>5.5</v>
      </c>
      <c r="J44" s="749">
        <v>20.7</v>
      </c>
      <c r="K44" s="739">
        <f t="shared" si="21"/>
        <v>171.2</v>
      </c>
      <c r="L44" s="749">
        <v>160.7</v>
      </c>
      <c r="M44" s="749">
        <v>10.5</v>
      </c>
      <c r="N44" s="749">
        <v>18.9</v>
      </c>
      <c r="O44" s="739">
        <f t="shared" si="22"/>
        <v>145.89999999999998</v>
      </c>
      <c r="P44" s="749">
        <v>137.2</v>
      </c>
      <c r="Q44" s="749">
        <v>8.7</v>
      </c>
      <c r="R44" s="750">
        <v>19.4</v>
      </c>
      <c r="S44" s="739">
        <f t="shared" si="23"/>
        <v>160.39999999999998</v>
      </c>
      <c r="T44" s="750">
        <v>147.2</v>
      </c>
      <c r="U44" s="750">
        <v>13.2</v>
      </c>
      <c r="V44" s="750">
        <v>19.3</v>
      </c>
      <c r="W44" s="739">
        <f t="shared" si="24"/>
        <v>149.89999999999998</v>
      </c>
      <c r="X44" s="750">
        <v>146.2</v>
      </c>
      <c r="Y44" s="750">
        <v>3.7</v>
      </c>
      <c r="Z44" s="750">
        <v>20.1</v>
      </c>
      <c r="AA44" s="739">
        <f t="shared" si="25"/>
        <v>156.29999999999998</v>
      </c>
      <c r="AB44" s="750">
        <v>149.2</v>
      </c>
      <c r="AC44" s="750">
        <v>7.1</v>
      </c>
      <c r="AD44" s="750">
        <v>22.1</v>
      </c>
      <c r="AE44" s="739">
        <f t="shared" si="26"/>
        <v>185.10000000000002</v>
      </c>
      <c r="AF44" s="750">
        <v>165.3</v>
      </c>
      <c r="AG44" s="750">
        <v>19.8</v>
      </c>
    </row>
    <row r="45" spans="1:33" ht="17.25">
      <c r="A45" s="145" t="s">
        <v>567</v>
      </c>
      <c r="B45" s="749">
        <v>19.5</v>
      </c>
      <c r="C45" s="739">
        <f t="shared" si="19"/>
        <v>152.1</v>
      </c>
      <c r="D45" s="749">
        <v>145.5</v>
      </c>
      <c r="E45" s="749">
        <v>6.6</v>
      </c>
      <c r="F45" s="749">
        <v>19.9</v>
      </c>
      <c r="G45" s="739">
        <f t="shared" si="20"/>
        <v>156.5</v>
      </c>
      <c r="H45" s="749">
        <v>150.6</v>
      </c>
      <c r="I45" s="749">
        <v>5.9</v>
      </c>
      <c r="J45" s="749">
        <v>19.5</v>
      </c>
      <c r="K45" s="739">
        <f t="shared" si="21"/>
        <v>165</v>
      </c>
      <c r="L45" s="749">
        <v>151.4</v>
      </c>
      <c r="M45" s="749">
        <v>13.6</v>
      </c>
      <c r="N45" s="749">
        <v>19.9</v>
      </c>
      <c r="O45" s="739">
        <f t="shared" si="22"/>
        <v>156.1</v>
      </c>
      <c r="P45" s="749">
        <v>145.7</v>
      </c>
      <c r="Q45" s="749">
        <v>10.4</v>
      </c>
      <c r="R45" s="750">
        <v>19.6</v>
      </c>
      <c r="S45" s="739">
        <f t="shared" si="23"/>
        <v>164.39999999999998</v>
      </c>
      <c r="T45" s="750">
        <v>150.2</v>
      </c>
      <c r="U45" s="750">
        <v>14.2</v>
      </c>
      <c r="V45" s="750">
        <v>21.8</v>
      </c>
      <c r="W45" s="739">
        <f t="shared" si="24"/>
        <v>168</v>
      </c>
      <c r="X45" s="750">
        <v>162.1</v>
      </c>
      <c r="Y45" s="750">
        <v>5.9</v>
      </c>
      <c r="Z45" s="750">
        <v>19.4</v>
      </c>
      <c r="AA45" s="739">
        <f t="shared" si="25"/>
        <v>151.20000000000002</v>
      </c>
      <c r="AB45" s="750">
        <v>143.3</v>
      </c>
      <c r="AC45" s="750">
        <v>7.9</v>
      </c>
      <c r="AD45" s="750">
        <v>22.1</v>
      </c>
      <c r="AE45" s="739">
        <f t="shared" si="26"/>
        <v>175.2</v>
      </c>
      <c r="AF45" s="750">
        <v>165.2</v>
      </c>
      <c r="AG45" s="750">
        <v>10</v>
      </c>
    </row>
    <row r="46" spans="1:33" ht="17.25">
      <c r="A46" s="145" t="s">
        <v>568</v>
      </c>
      <c r="B46" s="749">
        <v>21.3</v>
      </c>
      <c r="C46" s="739">
        <f t="shared" si="19"/>
        <v>165.5</v>
      </c>
      <c r="D46" s="749">
        <v>159.3</v>
      </c>
      <c r="E46" s="749">
        <v>6.2</v>
      </c>
      <c r="F46" s="749">
        <v>20.8</v>
      </c>
      <c r="G46" s="739">
        <f t="shared" si="20"/>
        <v>164.60000000000002</v>
      </c>
      <c r="H46" s="749">
        <v>158.3</v>
      </c>
      <c r="I46" s="749">
        <v>6.3</v>
      </c>
      <c r="J46" s="749">
        <v>21.5</v>
      </c>
      <c r="K46" s="739">
        <f t="shared" si="21"/>
        <v>178.2</v>
      </c>
      <c r="L46" s="749">
        <v>168.1</v>
      </c>
      <c r="M46" s="749">
        <v>10.1</v>
      </c>
      <c r="N46" s="749">
        <v>19.6</v>
      </c>
      <c r="O46" s="739">
        <f t="shared" si="22"/>
        <v>154.5</v>
      </c>
      <c r="P46" s="749">
        <v>146.9</v>
      </c>
      <c r="Q46" s="749">
        <v>7.6</v>
      </c>
      <c r="R46" s="750">
        <v>19.3</v>
      </c>
      <c r="S46" s="739">
        <f t="shared" si="23"/>
        <v>161.9</v>
      </c>
      <c r="T46" s="750">
        <v>147.5</v>
      </c>
      <c r="U46" s="750">
        <v>14.4</v>
      </c>
      <c r="V46" s="750">
        <v>21.3</v>
      </c>
      <c r="W46" s="739">
        <f t="shared" si="24"/>
        <v>158.9</v>
      </c>
      <c r="X46" s="750">
        <v>155</v>
      </c>
      <c r="Y46" s="750">
        <v>3.9</v>
      </c>
      <c r="Z46" s="750">
        <v>20.9</v>
      </c>
      <c r="AA46" s="739">
        <f t="shared" si="25"/>
        <v>160.79999999999998</v>
      </c>
      <c r="AB46" s="750">
        <v>152.6</v>
      </c>
      <c r="AC46" s="750">
        <v>8.2</v>
      </c>
      <c r="AD46" s="750">
        <v>21.9</v>
      </c>
      <c r="AE46" s="739">
        <f t="shared" si="26"/>
        <v>171.4</v>
      </c>
      <c r="AF46" s="750">
        <v>164.3</v>
      </c>
      <c r="AG46" s="750">
        <v>7.1</v>
      </c>
    </row>
    <row r="47" spans="1:33" ht="17.25">
      <c r="A47" s="145" t="s">
        <v>569</v>
      </c>
      <c r="B47" s="749">
        <v>17.9</v>
      </c>
      <c r="C47" s="739">
        <f t="shared" si="19"/>
        <v>137</v>
      </c>
      <c r="D47" s="749">
        <v>131.1</v>
      </c>
      <c r="E47" s="749">
        <v>5.9</v>
      </c>
      <c r="F47" s="749">
        <v>18</v>
      </c>
      <c r="G47" s="739">
        <f t="shared" si="20"/>
        <v>142.3</v>
      </c>
      <c r="H47" s="749">
        <v>136.4</v>
      </c>
      <c r="I47" s="749">
        <v>5.9</v>
      </c>
      <c r="J47" s="749">
        <v>17.2</v>
      </c>
      <c r="K47" s="739">
        <f t="shared" si="21"/>
        <v>139.1</v>
      </c>
      <c r="L47" s="749">
        <v>132.4</v>
      </c>
      <c r="M47" s="749">
        <v>6.7</v>
      </c>
      <c r="N47" s="749">
        <v>17.7</v>
      </c>
      <c r="O47" s="739">
        <f t="shared" si="22"/>
        <v>136.6</v>
      </c>
      <c r="P47" s="749">
        <v>130</v>
      </c>
      <c r="Q47" s="749">
        <v>6.6</v>
      </c>
      <c r="R47" s="750">
        <v>17.4</v>
      </c>
      <c r="S47" s="739">
        <f t="shared" si="23"/>
        <v>150</v>
      </c>
      <c r="T47" s="750">
        <v>136.7</v>
      </c>
      <c r="U47" s="750">
        <v>13.3</v>
      </c>
      <c r="V47" s="750">
        <v>19.7</v>
      </c>
      <c r="W47" s="739">
        <f t="shared" si="24"/>
        <v>152.1</v>
      </c>
      <c r="X47" s="750">
        <v>149.2</v>
      </c>
      <c r="Y47" s="750">
        <v>2.9</v>
      </c>
      <c r="Z47" s="750">
        <v>18.6</v>
      </c>
      <c r="AA47" s="739">
        <f t="shared" si="25"/>
        <v>139.79999999999998</v>
      </c>
      <c r="AB47" s="750">
        <v>133.6</v>
      </c>
      <c r="AC47" s="750">
        <v>6.2</v>
      </c>
      <c r="AD47" s="750">
        <v>18.3</v>
      </c>
      <c r="AE47" s="739">
        <f t="shared" si="26"/>
        <v>146.1</v>
      </c>
      <c r="AF47" s="750">
        <v>140.7</v>
      </c>
      <c r="AG47" s="750">
        <v>5.4</v>
      </c>
    </row>
    <row r="48" spans="1:33" ht="17.25">
      <c r="A48" s="145" t="s">
        <v>570</v>
      </c>
      <c r="B48" s="749">
        <v>22</v>
      </c>
      <c r="C48" s="739">
        <f t="shared" si="19"/>
        <v>167.9</v>
      </c>
      <c r="D48" s="749">
        <v>161.8</v>
      </c>
      <c r="E48" s="749">
        <v>6.1</v>
      </c>
      <c r="F48" s="749">
        <v>21.4</v>
      </c>
      <c r="G48" s="739">
        <f t="shared" si="20"/>
        <v>167.3</v>
      </c>
      <c r="H48" s="749">
        <v>160.5</v>
      </c>
      <c r="I48" s="749">
        <v>6.8</v>
      </c>
      <c r="J48" s="749">
        <v>20.6</v>
      </c>
      <c r="K48" s="739">
        <f t="shared" si="21"/>
        <v>167.29999999999998</v>
      </c>
      <c r="L48" s="749">
        <v>160.7</v>
      </c>
      <c r="M48" s="749">
        <v>6.6</v>
      </c>
      <c r="N48" s="749">
        <v>20.4</v>
      </c>
      <c r="O48" s="739">
        <f t="shared" si="22"/>
        <v>158.9</v>
      </c>
      <c r="P48" s="749">
        <v>150.8</v>
      </c>
      <c r="Q48" s="749">
        <v>8.1</v>
      </c>
      <c r="R48" s="752">
        <v>20.2</v>
      </c>
      <c r="S48" s="739">
        <f t="shared" si="23"/>
        <v>169</v>
      </c>
      <c r="T48" s="752">
        <v>155.6</v>
      </c>
      <c r="U48" s="752">
        <v>13.4</v>
      </c>
      <c r="V48" s="752">
        <v>22</v>
      </c>
      <c r="W48" s="739">
        <f t="shared" si="24"/>
        <v>170.6</v>
      </c>
      <c r="X48" s="752">
        <v>165.2</v>
      </c>
      <c r="Y48" s="752">
        <v>5.4</v>
      </c>
      <c r="Z48" s="752">
        <v>21.6</v>
      </c>
      <c r="AA48" s="739">
        <f t="shared" si="25"/>
        <v>166.2</v>
      </c>
      <c r="AB48" s="752">
        <v>159</v>
      </c>
      <c r="AC48" s="752">
        <v>7.2</v>
      </c>
      <c r="AD48" s="752">
        <v>21.1</v>
      </c>
      <c r="AE48" s="739">
        <f t="shared" si="26"/>
        <v>178.39999999999998</v>
      </c>
      <c r="AF48" s="752">
        <v>162.2</v>
      </c>
      <c r="AG48" s="750">
        <v>16.2</v>
      </c>
    </row>
    <row r="49" spans="1:33" ht="17.25">
      <c r="A49" s="145" t="s">
        <v>571</v>
      </c>
      <c r="B49" s="749">
        <v>18</v>
      </c>
      <c r="C49" s="739">
        <f t="shared" si="19"/>
        <v>122</v>
      </c>
      <c r="D49" s="749">
        <v>119.5</v>
      </c>
      <c r="E49" s="749">
        <v>2.5</v>
      </c>
      <c r="F49" s="749">
        <v>20.4</v>
      </c>
      <c r="G49" s="739">
        <f t="shared" si="20"/>
        <v>161.1</v>
      </c>
      <c r="H49" s="749">
        <v>154.2</v>
      </c>
      <c r="I49" s="749">
        <v>6.9</v>
      </c>
      <c r="J49" s="749">
        <v>21.5</v>
      </c>
      <c r="K49" s="739">
        <f t="shared" si="21"/>
        <v>167.3</v>
      </c>
      <c r="L49" s="749">
        <v>163</v>
      </c>
      <c r="M49" s="749">
        <v>4.3</v>
      </c>
      <c r="N49" s="749">
        <v>19.2</v>
      </c>
      <c r="O49" s="739">
        <f t="shared" si="22"/>
        <v>150.1</v>
      </c>
      <c r="P49" s="749">
        <v>141.9</v>
      </c>
      <c r="Q49" s="749">
        <v>8.2</v>
      </c>
      <c r="R49" s="752">
        <v>19.4</v>
      </c>
      <c r="S49" s="739">
        <f t="shared" si="23"/>
        <v>163.1</v>
      </c>
      <c r="T49" s="752">
        <v>149.5</v>
      </c>
      <c r="U49" s="752">
        <v>13.6</v>
      </c>
      <c r="V49" s="752">
        <v>21.2</v>
      </c>
      <c r="W49" s="739">
        <f t="shared" si="24"/>
        <v>168.60000000000002</v>
      </c>
      <c r="X49" s="752">
        <v>164.8</v>
      </c>
      <c r="Y49" s="752">
        <v>3.8</v>
      </c>
      <c r="Z49" s="752">
        <v>20.5</v>
      </c>
      <c r="AA49" s="739">
        <f t="shared" si="25"/>
        <v>155.89999999999998</v>
      </c>
      <c r="AB49" s="752">
        <v>150.2</v>
      </c>
      <c r="AC49" s="752">
        <v>5.7</v>
      </c>
      <c r="AD49" s="752">
        <v>20.6</v>
      </c>
      <c r="AE49" s="739">
        <f t="shared" si="26"/>
        <v>162.8</v>
      </c>
      <c r="AF49" s="752">
        <v>151</v>
      </c>
      <c r="AG49" s="750">
        <v>11.8</v>
      </c>
    </row>
    <row r="50" spans="1:33" ht="17.25">
      <c r="A50" s="145" t="s">
        <v>572</v>
      </c>
      <c r="B50" s="749">
        <v>18.7</v>
      </c>
      <c r="C50" s="739">
        <f t="shared" si="19"/>
        <v>131.2</v>
      </c>
      <c r="D50" s="749">
        <v>129</v>
      </c>
      <c r="E50" s="749">
        <v>2.2</v>
      </c>
      <c r="F50" s="749">
        <v>18.8</v>
      </c>
      <c r="G50" s="739">
        <f t="shared" si="20"/>
        <v>148.79999999999998</v>
      </c>
      <c r="H50" s="749">
        <v>142.7</v>
      </c>
      <c r="I50" s="749">
        <v>6.1</v>
      </c>
      <c r="J50" s="749">
        <v>19.1</v>
      </c>
      <c r="K50" s="739">
        <f t="shared" si="21"/>
        <v>149</v>
      </c>
      <c r="L50" s="749">
        <v>144.7</v>
      </c>
      <c r="M50" s="749">
        <v>4.3</v>
      </c>
      <c r="N50" s="749">
        <v>17.5</v>
      </c>
      <c r="O50" s="739">
        <f t="shared" si="22"/>
        <v>135.39999999999998</v>
      </c>
      <c r="P50" s="749">
        <v>128.2</v>
      </c>
      <c r="Q50" s="749">
        <v>7.2</v>
      </c>
      <c r="R50" s="752">
        <v>17.4</v>
      </c>
      <c r="S50" s="739">
        <f t="shared" si="23"/>
        <v>147.6</v>
      </c>
      <c r="T50" s="752">
        <v>133.1</v>
      </c>
      <c r="U50" s="752">
        <v>14.5</v>
      </c>
      <c r="V50" s="752">
        <v>20.7</v>
      </c>
      <c r="W50" s="739">
        <f t="shared" si="24"/>
        <v>164.3</v>
      </c>
      <c r="X50" s="752">
        <v>160.8</v>
      </c>
      <c r="Y50" s="752">
        <v>3.5</v>
      </c>
      <c r="Z50" s="752">
        <v>19</v>
      </c>
      <c r="AA50" s="739">
        <f t="shared" si="25"/>
        <v>148.1</v>
      </c>
      <c r="AB50" s="752">
        <v>141.7</v>
      </c>
      <c r="AC50" s="752">
        <v>6.4</v>
      </c>
      <c r="AD50" s="752">
        <v>18.4</v>
      </c>
      <c r="AE50" s="739">
        <f t="shared" si="26"/>
        <v>148.29999999999998</v>
      </c>
      <c r="AF50" s="752">
        <v>138.1</v>
      </c>
      <c r="AG50" s="750">
        <v>10.2</v>
      </c>
    </row>
    <row r="51" spans="1:33" ht="17.25">
      <c r="A51" s="145" t="s">
        <v>573</v>
      </c>
      <c r="B51" s="749">
        <v>19</v>
      </c>
      <c r="C51" s="739">
        <f t="shared" si="19"/>
        <v>131.20000000000002</v>
      </c>
      <c r="D51" s="749">
        <v>129.3</v>
      </c>
      <c r="E51" s="749">
        <v>1.9</v>
      </c>
      <c r="F51" s="749">
        <v>21.2</v>
      </c>
      <c r="G51" s="739">
        <f t="shared" si="20"/>
        <v>165.1</v>
      </c>
      <c r="H51" s="749">
        <v>158.7</v>
      </c>
      <c r="I51" s="749">
        <v>6.4</v>
      </c>
      <c r="J51" s="749">
        <v>22.4</v>
      </c>
      <c r="K51" s="739">
        <f t="shared" si="21"/>
        <v>174.5</v>
      </c>
      <c r="L51" s="749">
        <v>169.4</v>
      </c>
      <c r="M51" s="749">
        <v>5.1</v>
      </c>
      <c r="N51" s="749">
        <v>19.5</v>
      </c>
      <c r="O51" s="739">
        <f t="shared" si="22"/>
        <v>148.1</v>
      </c>
      <c r="P51" s="749">
        <v>139.7</v>
      </c>
      <c r="Q51" s="749">
        <v>8.4</v>
      </c>
      <c r="R51" s="752">
        <v>19.5</v>
      </c>
      <c r="S51" s="739">
        <f t="shared" si="23"/>
        <v>163.4</v>
      </c>
      <c r="T51" s="752">
        <v>150</v>
      </c>
      <c r="U51" s="752">
        <v>13.4</v>
      </c>
      <c r="V51" s="752">
        <v>21.3</v>
      </c>
      <c r="W51" s="739">
        <f t="shared" si="24"/>
        <v>167.6</v>
      </c>
      <c r="X51" s="752">
        <v>161.1</v>
      </c>
      <c r="Y51" s="752">
        <v>6.5</v>
      </c>
      <c r="Z51" s="752">
        <v>21</v>
      </c>
      <c r="AA51" s="739">
        <f t="shared" si="25"/>
        <v>162.1</v>
      </c>
      <c r="AB51" s="752">
        <v>155.4</v>
      </c>
      <c r="AC51" s="752">
        <v>6.7</v>
      </c>
      <c r="AD51" s="752">
        <v>19.8</v>
      </c>
      <c r="AE51" s="739">
        <f t="shared" si="26"/>
        <v>158.20000000000002</v>
      </c>
      <c r="AF51" s="752">
        <v>147.4</v>
      </c>
      <c r="AG51" s="750">
        <v>10.8</v>
      </c>
    </row>
    <row r="52" spans="1:33" ht="17.25">
      <c r="A52" s="145" t="s">
        <v>574</v>
      </c>
      <c r="B52" s="749">
        <v>19.6</v>
      </c>
      <c r="C52" s="739">
        <f t="shared" si="19"/>
        <v>135</v>
      </c>
      <c r="D52" s="749">
        <v>132.6</v>
      </c>
      <c r="E52" s="749">
        <v>2.4</v>
      </c>
      <c r="F52" s="749">
        <v>19.9</v>
      </c>
      <c r="G52" s="739">
        <f t="shared" si="20"/>
        <v>156.1</v>
      </c>
      <c r="H52" s="749">
        <v>148.6</v>
      </c>
      <c r="I52" s="749">
        <v>7.5</v>
      </c>
      <c r="J52" s="749">
        <v>21.4</v>
      </c>
      <c r="K52" s="739">
        <f t="shared" si="21"/>
        <v>166.8</v>
      </c>
      <c r="L52" s="749">
        <v>162.5</v>
      </c>
      <c r="M52" s="749">
        <v>4.3</v>
      </c>
      <c r="N52" s="749">
        <v>19.5</v>
      </c>
      <c r="O52" s="739">
        <f t="shared" si="22"/>
        <v>147.6</v>
      </c>
      <c r="P52" s="749">
        <v>139.7</v>
      </c>
      <c r="Q52" s="749">
        <v>7.9</v>
      </c>
      <c r="R52" s="752">
        <v>19.6</v>
      </c>
      <c r="S52" s="739">
        <f t="shared" si="23"/>
        <v>162.79999999999998</v>
      </c>
      <c r="T52" s="752">
        <v>148.2</v>
      </c>
      <c r="U52" s="752">
        <v>14.6</v>
      </c>
      <c r="V52" s="752">
        <v>22</v>
      </c>
      <c r="W52" s="739">
        <f t="shared" si="24"/>
        <v>174.4</v>
      </c>
      <c r="X52" s="752">
        <v>170.3</v>
      </c>
      <c r="Y52" s="752">
        <v>4.1</v>
      </c>
      <c r="Z52" s="752">
        <v>20</v>
      </c>
      <c r="AA52" s="739">
        <f t="shared" si="25"/>
        <v>154.6</v>
      </c>
      <c r="AB52" s="752">
        <v>146.2</v>
      </c>
      <c r="AC52" s="752">
        <v>8.4</v>
      </c>
      <c r="AD52" s="752">
        <v>19.5</v>
      </c>
      <c r="AE52" s="739">
        <f t="shared" si="26"/>
        <v>153.8</v>
      </c>
      <c r="AF52" s="752">
        <v>144.3</v>
      </c>
      <c r="AG52" s="750">
        <v>9.5</v>
      </c>
    </row>
    <row r="53" spans="1:33" ht="17.25">
      <c r="A53" s="145" t="s">
        <v>575</v>
      </c>
      <c r="B53" s="749">
        <v>19.5</v>
      </c>
      <c r="C53" s="739">
        <f t="shared" si="19"/>
        <v>128.2</v>
      </c>
      <c r="D53" s="749">
        <v>125.7</v>
      </c>
      <c r="E53" s="749">
        <v>2.5</v>
      </c>
      <c r="F53" s="749">
        <v>19.8</v>
      </c>
      <c r="G53" s="739">
        <f t="shared" si="20"/>
        <v>155.4</v>
      </c>
      <c r="H53" s="749">
        <v>149.8</v>
      </c>
      <c r="I53" s="749">
        <v>5.6</v>
      </c>
      <c r="J53" s="749">
        <v>22</v>
      </c>
      <c r="K53" s="739">
        <f t="shared" si="21"/>
        <v>164.9</v>
      </c>
      <c r="L53" s="749">
        <v>160.8</v>
      </c>
      <c r="M53" s="749">
        <v>4.1</v>
      </c>
      <c r="N53" s="749">
        <v>18.3</v>
      </c>
      <c r="O53" s="739">
        <f t="shared" si="22"/>
        <v>157.29999999999998</v>
      </c>
      <c r="P53" s="749">
        <v>136.7</v>
      </c>
      <c r="Q53" s="749">
        <v>20.6</v>
      </c>
      <c r="R53" s="752">
        <v>19.7</v>
      </c>
      <c r="S53" s="739">
        <f t="shared" si="23"/>
        <v>164.5</v>
      </c>
      <c r="T53" s="752">
        <v>150</v>
      </c>
      <c r="U53" s="752">
        <v>14.5</v>
      </c>
      <c r="V53" s="752">
        <v>21</v>
      </c>
      <c r="W53" s="739">
        <f t="shared" si="24"/>
        <v>166.20000000000002</v>
      </c>
      <c r="X53" s="752">
        <v>161.9</v>
      </c>
      <c r="Y53" s="752">
        <v>4.3</v>
      </c>
      <c r="Z53" s="752">
        <v>20.7</v>
      </c>
      <c r="AA53" s="739">
        <f t="shared" si="25"/>
        <v>161.89999999999998</v>
      </c>
      <c r="AB53" s="752">
        <v>152.7</v>
      </c>
      <c r="AC53" s="752">
        <v>9.2</v>
      </c>
      <c r="AD53" s="752">
        <v>19.4</v>
      </c>
      <c r="AE53" s="739">
        <f t="shared" si="26"/>
        <v>150.10000000000002</v>
      </c>
      <c r="AF53" s="752">
        <v>142.8</v>
      </c>
      <c r="AG53" s="750">
        <v>7.3</v>
      </c>
    </row>
    <row r="54" spans="1:33" ht="17.25">
      <c r="A54" s="146" t="s">
        <v>576</v>
      </c>
      <c r="B54" s="753">
        <v>19.6</v>
      </c>
      <c r="C54" s="743">
        <f t="shared" si="19"/>
        <v>138.9</v>
      </c>
      <c r="D54" s="754">
        <v>137.1</v>
      </c>
      <c r="E54" s="754">
        <v>1.8</v>
      </c>
      <c r="F54" s="754">
        <v>20</v>
      </c>
      <c r="G54" s="743">
        <f t="shared" si="20"/>
        <v>157.6</v>
      </c>
      <c r="H54" s="754">
        <v>151.5</v>
      </c>
      <c r="I54" s="754">
        <v>6.1</v>
      </c>
      <c r="J54" s="754">
        <v>22.2</v>
      </c>
      <c r="K54" s="743">
        <f t="shared" si="21"/>
        <v>168</v>
      </c>
      <c r="L54" s="754">
        <v>162.4</v>
      </c>
      <c r="M54" s="754">
        <v>5.6</v>
      </c>
      <c r="N54" s="754">
        <v>19.1</v>
      </c>
      <c r="O54" s="743">
        <f t="shared" si="22"/>
        <v>145.20000000000002</v>
      </c>
      <c r="P54" s="754">
        <v>139.3</v>
      </c>
      <c r="Q54" s="754">
        <v>5.9</v>
      </c>
      <c r="R54" s="755">
        <v>19.3</v>
      </c>
      <c r="S54" s="743">
        <f t="shared" si="23"/>
        <v>164.4</v>
      </c>
      <c r="T54" s="755">
        <v>148.8</v>
      </c>
      <c r="U54" s="755">
        <v>15.6</v>
      </c>
      <c r="V54" s="755">
        <v>20.4</v>
      </c>
      <c r="W54" s="743">
        <f t="shared" si="24"/>
        <v>160.8</v>
      </c>
      <c r="X54" s="755">
        <v>158.5</v>
      </c>
      <c r="Y54" s="755">
        <v>2.3</v>
      </c>
      <c r="Z54" s="755">
        <v>20.8</v>
      </c>
      <c r="AA54" s="743">
        <f t="shared" si="25"/>
        <v>164.5</v>
      </c>
      <c r="AB54" s="755">
        <v>153.6</v>
      </c>
      <c r="AC54" s="755">
        <v>10.9</v>
      </c>
      <c r="AD54" s="755">
        <v>19.4</v>
      </c>
      <c r="AE54" s="743">
        <f t="shared" si="26"/>
        <v>150.9</v>
      </c>
      <c r="AF54" s="755">
        <v>144.1</v>
      </c>
      <c r="AG54" s="756">
        <v>6.8</v>
      </c>
    </row>
    <row r="55" spans="1:33" ht="17.25">
      <c r="A55" s="470" t="s">
        <v>592</v>
      </c>
      <c r="B55" s="470"/>
      <c r="C55" s="470"/>
      <c r="D55" s="470"/>
      <c r="E55" s="470"/>
      <c r="F55" s="470"/>
      <c r="G55" s="470"/>
      <c r="H55" s="470"/>
      <c r="I55" s="470"/>
      <c r="J55" s="471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472"/>
      <c r="AA55" s="472"/>
      <c r="AB55" s="472"/>
      <c r="AC55" s="472"/>
      <c r="AD55" s="473"/>
      <c r="AE55" s="473"/>
      <c r="AF55" s="473"/>
      <c r="AG55" s="473"/>
    </row>
    <row r="56" spans="1:33" ht="17.25">
      <c r="A56" s="474" t="s">
        <v>646</v>
      </c>
      <c r="J56" s="475"/>
      <c r="Z56" s="472"/>
      <c r="AA56" s="472"/>
      <c r="AB56" s="472"/>
      <c r="AC56" s="472"/>
      <c r="AD56" s="473"/>
      <c r="AE56" s="473"/>
      <c r="AF56" s="473"/>
      <c r="AG56" s="147"/>
    </row>
    <row r="57" spans="1:10" ht="17.25">
      <c r="A57" s="474" t="s">
        <v>594</v>
      </c>
      <c r="J57" s="475"/>
    </row>
  </sheetData>
  <sheetProtection/>
  <mergeCells count="10">
    <mergeCell ref="A2:AG2"/>
    <mergeCell ref="R4:AG4"/>
    <mergeCell ref="R5:U5"/>
    <mergeCell ref="V5:Y5"/>
    <mergeCell ref="Z5:AC5"/>
    <mergeCell ref="AD5:AG5"/>
    <mergeCell ref="B5:E5"/>
    <mergeCell ref="F5:I5"/>
    <mergeCell ref="J5:M5"/>
    <mergeCell ref="N5:Q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8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41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20.09765625" style="477" customWidth="1"/>
    <col min="2" max="16384" width="11" style="477" customWidth="1"/>
  </cols>
  <sheetData>
    <row r="1" spans="1:33" ht="21">
      <c r="A1" s="774" t="s">
        <v>269</v>
      </c>
      <c r="B1" s="476"/>
      <c r="C1" s="476"/>
      <c r="D1" s="476"/>
      <c r="E1" s="476"/>
      <c r="F1" s="476"/>
      <c r="G1" s="476"/>
      <c r="H1" s="476"/>
      <c r="I1" s="476"/>
      <c r="AF1" s="148"/>
      <c r="AG1" s="149" t="s">
        <v>270</v>
      </c>
    </row>
    <row r="2" spans="1:33" ht="21">
      <c r="A2" s="1167" t="s">
        <v>648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7"/>
      <c r="AE2" s="1167"/>
      <c r="AF2" s="1167"/>
      <c r="AG2" s="1167"/>
    </row>
    <row r="3" spans="1:33" ht="18" thickBot="1">
      <c r="A3" s="478" t="s">
        <v>557</v>
      </c>
      <c r="B3" s="479"/>
      <c r="C3" s="479"/>
      <c r="D3" s="479"/>
      <c r="E3" s="479"/>
      <c r="F3" s="479"/>
      <c r="G3" s="479"/>
      <c r="H3" s="479"/>
      <c r="I3" s="480"/>
      <c r="AG3" s="480" t="s">
        <v>263</v>
      </c>
    </row>
    <row r="4" spans="1:34" ht="17.25">
      <c r="A4" s="481" t="s">
        <v>558</v>
      </c>
      <c r="B4" s="1161" t="s">
        <v>647</v>
      </c>
      <c r="C4" s="1162"/>
      <c r="D4" s="1162"/>
      <c r="E4" s="1163"/>
      <c r="F4" s="1161" t="s">
        <v>649</v>
      </c>
      <c r="G4" s="1168"/>
      <c r="H4" s="1168"/>
      <c r="I4" s="1168"/>
      <c r="J4" s="1161" t="s">
        <v>650</v>
      </c>
      <c r="K4" s="1162"/>
      <c r="L4" s="1162"/>
      <c r="M4" s="1163"/>
      <c r="N4" s="1174" t="s">
        <v>651</v>
      </c>
      <c r="O4" s="1175"/>
      <c r="P4" s="1175"/>
      <c r="Q4" s="1175"/>
      <c r="R4" s="1175"/>
      <c r="S4" s="1175"/>
      <c r="T4" s="1175"/>
      <c r="U4" s="1175"/>
      <c r="V4" s="1175"/>
      <c r="W4" s="1175"/>
      <c r="X4" s="1175"/>
      <c r="Y4" s="1176"/>
      <c r="Z4" s="1161" t="s">
        <v>652</v>
      </c>
      <c r="AA4" s="1162"/>
      <c r="AB4" s="1162"/>
      <c r="AC4" s="1163"/>
      <c r="AD4" s="1161" t="s">
        <v>653</v>
      </c>
      <c r="AE4" s="1162"/>
      <c r="AF4" s="1162"/>
      <c r="AG4" s="1162"/>
      <c r="AH4" s="482"/>
    </row>
    <row r="5" spans="1:34" ht="17.25">
      <c r="A5" s="483"/>
      <c r="B5" s="1164"/>
      <c r="C5" s="1165"/>
      <c r="D5" s="1165"/>
      <c r="E5" s="1166"/>
      <c r="F5" s="1169"/>
      <c r="G5" s="1170"/>
      <c r="H5" s="1170"/>
      <c r="I5" s="1170"/>
      <c r="J5" s="1164"/>
      <c r="K5" s="1165"/>
      <c r="L5" s="1165"/>
      <c r="M5" s="1166"/>
      <c r="N5" s="1171" t="s">
        <v>654</v>
      </c>
      <c r="O5" s="1172"/>
      <c r="P5" s="1172"/>
      <c r="Q5" s="1173"/>
      <c r="R5" s="484" t="s">
        <v>271</v>
      </c>
      <c r="S5" s="1172" t="s">
        <v>655</v>
      </c>
      <c r="T5" s="1172"/>
      <c r="U5" s="485"/>
      <c r="V5" s="484" t="s">
        <v>271</v>
      </c>
      <c r="W5" s="1172" t="s">
        <v>656</v>
      </c>
      <c r="X5" s="1172"/>
      <c r="Y5" s="485"/>
      <c r="Z5" s="1164"/>
      <c r="AA5" s="1165"/>
      <c r="AB5" s="1165"/>
      <c r="AC5" s="1166"/>
      <c r="AD5" s="1164"/>
      <c r="AE5" s="1165"/>
      <c r="AF5" s="1165"/>
      <c r="AG5" s="1165"/>
      <c r="AH5" s="482"/>
    </row>
    <row r="6" spans="1:34" ht="17.25">
      <c r="A6" s="486" t="s">
        <v>559</v>
      </c>
      <c r="B6" s="487" t="s">
        <v>272</v>
      </c>
      <c r="C6" s="487" t="s">
        <v>273</v>
      </c>
      <c r="D6" s="487" t="s">
        <v>624</v>
      </c>
      <c r="E6" s="487" t="s">
        <v>625</v>
      </c>
      <c r="F6" s="487" t="s">
        <v>272</v>
      </c>
      <c r="G6" s="487" t="s">
        <v>273</v>
      </c>
      <c r="H6" s="487" t="s">
        <v>624</v>
      </c>
      <c r="I6" s="487" t="s">
        <v>625</v>
      </c>
      <c r="J6" s="487" t="s">
        <v>272</v>
      </c>
      <c r="K6" s="487" t="s">
        <v>273</v>
      </c>
      <c r="L6" s="487" t="s">
        <v>624</v>
      </c>
      <c r="M6" s="487" t="s">
        <v>625</v>
      </c>
      <c r="N6" s="487" t="s">
        <v>272</v>
      </c>
      <c r="O6" s="487" t="s">
        <v>273</v>
      </c>
      <c r="P6" s="487" t="s">
        <v>624</v>
      </c>
      <c r="Q6" s="487" t="s">
        <v>625</v>
      </c>
      <c r="R6" s="487" t="s">
        <v>272</v>
      </c>
      <c r="S6" s="487" t="s">
        <v>273</v>
      </c>
      <c r="T6" s="487" t="s">
        <v>624</v>
      </c>
      <c r="U6" s="487" t="s">
        <v>625</v>
      </c>
      <c r="V6" s="487" t="s">
        <v>272</v>
      </c>
      <c r="W6" s="487" t="s">
        <v>273</v>
      </c>
      <c r="X6" s="487" t="s">
        <v>624</v>
      </c>
      <c r="Y6" s="487" t="s">
        <v>625</v>
      </c>
      <c r="Z6" s="487" t="s">
        <v>272</v>
      </c>
      <c r="AA6" s="487" t="s">
        <v>273</v>
      </c>
      <c r="AB6" s="487" t="s">
        <v>624</v>
      </c>
      <c r="AC6" s="487" t="s">
        <v>625</v>
      </c>
      <c r="AD6" s="487" t="s">
        <v>272</v>
      </c>
      <c r="AE6" s="487" t="s">
        <v>273</v>
      </c>
      <c r="AF6" s="487" t="s">
        <v>624</v>
      </c>
      <c r="AG6" s="488" t="s">
        <v>625</v>
      </c>
      <c r="AH6" s="489"/>
    </row>
    <row r="7" spans="1:34" ht="17.25">
      <c r="A7" s="490" t="s">
        <v>563</v>
      </c>
      <c r="B7" s="491" t="s">
        <v>274</v>
      </c>
      <c r="C7" s="491" t="s">
        <v>275</v>
      </c>
      <c r="D7" s="492" t="s">
        <v>626</v>
      </c>
      <c r="E7" s="493" t="s">
        <v>626</v>
      </c>
      <c r="F7" s="491" t="s">
        <v>274</v>
      </c>
      <c r="G7" s="491" t="s">
        <v>275</v>
      </c>
      <c r="H7" s="492" t="s">
        <v>626</v>
      </c>
      <c r="I7" s="493" t="s">
        <v>626</v>
      </c>
      <c r="J7" s="491" t="s">
        <v>274</v>
      </c>
      <c r="K7" s="491" t="s">
        <v>275</v>
      </c>
      <c r="L7" s="492" t="s">
        <v>626</v>
      </c>
      <c r="M7" s="493" t="s">
        <v>626</v>
      </c>
      <c r="N7" s="491" t="s">
        <v>274</v>
      </c>
      <c r="O7" s="491" t="s">
        <v>275</v>
      </c>
      <c r="P7" s="492" t="s">
        <v>626</v>
      </c>
      <c r="Q7" s="493" t="s">
        <v>626</v>
      </c>
      <c r="R7" s="491" t="s">
        <v>274</v>
      </c>
      <c r="S7" s="491" t="s">
        <v>275</v>
      </c>
      <c r="T7" s="492" t="s">
        <v>626</v>
      </c>
      <c r="U7" s="493" t="s">
        <v>626</v>
      </c>
      <c r="V7" s="491" t="s">
        <v>274</v>
      </c>
      <c r="W7" s="491" t="s">
        <v>275</v>
      </c>
      <c r="X7" s="492" t="s">
        <v>626</v>
      </c>
      <c r="Y7" s="493" t="s">
        <v>626</v>
      </c>
      <c r="Z7" s="491" t="s">
        <v>274</v>
      </c>
      <c r="AA7" s="491" t="s">
        <v>275</v>
      </c>
      <c r="AB7" s="492" t="s">
        <v>626</v>
      </c>
      <c r="AC7" s="493" t="s">
        <v>626</v>
      </c>
      <c r="AD7" s="491" t="s">
        <v>274</v>
      </c>
      <c r="AE7" s="491" t="s">
        <v>275</v>
      </c>
      <c r="AF7" s="492" t="s">
        <v>626</v>
      </c>
      <c r="AG7" s="493" t="s">
        <v>626</v>
      </c>
      <c r="AH7" s="489"/>
    </row>
    <row r="8" spans="1:34" ht="17.25">
      <c r="A8" s="757" t="s">
        <v>657</v>
      </c>
      <c r="B8" s="758"/>
      <c r="C8" s="758"/>
      <c r="D8" s="758"/>
      <c r="E8" s="758"/>
      <c r="F8" s="759"/>
      <c r="G8" s="759"/>
      <c r="H8" s="759"/>
      <c r="I8" s="759"/>
      <c r="J8" s="758"/>
      <c r="K8" s="758"/>
      <c r="L8" s="758"/>
      <c r="M8" s="758"/>
      <c r="N8" s="760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1"/>
      <c r="AG8" s="762"/>
      <c r="AH8" s="496"/>
    </row>
    <row r="9" spans="1:34" ht="17.25">
      <c r="A9" s="763" t="s">
        <v>584</v>
      </c>
      <c r="B9" s="764">
        <v>19</v>
      </c>
      <c r="C9" s="765">
        <f>AVERAGE(C11:C22)</f>
        <v>164.30000000000004</v>
      </c>
      <c r="D9" s="765">
        <f>AVERAGE(D11:D22)</f>
        <v>148.94166666666666</v>
      </c>
      <c r="E9" s="765">
        <f>AVERAGE(E11:E22)</f>
        <v>15.358333333333334</v>
      </c>
      <c r="F9" s="765">
        <f>AVERAGE(F11:F22)</f>
        <v>19.725</v>
      </c>
      <c r="G9" s="764">
        <v>154.4</v>
      </c>
      <c r="H9" s="764">
        <v>143.1</v>
      </c>
      <c r="I9" s="765">
        <f>AVERAGE(I11:I22)</f>
        <v>11.266666666666667</v>
      </c>
      <c r="J9" s="765">
        <f>AVERAGE(J11:J22)</f>
        <v>21.116666666666664</v>
      </c>
      <c r="K9" s="764">
        <v>183</v>
      </c>
      <c r="L9" s="765">
        <f>AVERAGE(L11:L22)</f>
        <v>163.03333333333333</v>
      </c>
      <c r="M9" s="764">
        <v>20</v>
      </c>
      <c r="N9" s="764">
        <v>21</v>
      </c>
      <c r="O9" s="765">
        <f aca="true" t="shared" si="0" ref="O9:AG9">AVERAGE(O11:O22)</f>
        <v>148.875</v>
      </c>
      <c r="P9" s="765">
        <f t="shared" si="0"/>
        <v>142.91666666666666</v>
      </c>
      <c r="Q9" s="765">
        <f t="shared" si="0"/>
        <v>5.958333333333333</v>
      </c>
      <c r="R9" s="765">
        <f t="shared" si="0"/>
        <v>21.716666666666665</v>
      </c>
      <c r="S9" s="765">
        <f t="shared" si="0"/>
        <v>165.48333333333335</v>
      </c>
      <c r="T9" s="765">
        <f t="shared" si="0"/>
        <v>155.80000000000004</v>
      </c>
      <c r="U9" s="765">
        <f t="shared" si="0"/>
        <v>9.683333333333334</v>
      </c>
      <c r="V9" s="765">
        <f t="shared" si="0"/>
        <v>20.491666666666667</v>
      </c>
      <c r="W9" s="765">
        <f t="shared" si="0"/>
        <v>138.65833333333333</v>
      </c>
      <c r="X9" s="765">
        <f t="shared" si="0"/>
        <v>134.98333333333335</v>
      </c>
      <c r="Y9" s="765">
        <f t="shared" si="0"/>
        <v>3.6750000000000007</v>
      </c>
      <c r="Z9" s="765">
        <f t="shared" si="0"/>
        <v>19.60833333333333</v>
      </c>
      <c r="AA9" s="765">
        <f t="shared" si="0"/>
        <v>151.83333333333334</v>
      </c>
      <c r="AB9" s="765">
        <f t="shared" si="0"/>
        <v>143.21666666666664</v>
      </c>
      <c r="AC9" s="765">
        <f t="shared" si="0"/>
        <v>8.616666666666667</v>
      </c>
      <c r="AD9" s="765">
        <f t="shared" si="0"/>
        <v>21.316666666666663</v>
      </c>
      <c r="AE9" s="765">
        <f t="shared" si="0"/>
        <v>164.06666666666666</v>
      </c>
      <c r="AF9" s="765">
        <f t="shared" si="0"/>
        <v>159.1</v>
      </c>
      <c r="AG9" s="765">
        <f t="shared" si="0"/>
        <v>4.966666666666667</v>
      </c>
      <c r="AH9" s="496"/>
    </row>
    <row r="10" spans="1:34" ht="17.25">
      <c r="A10" s="497"/>
      <c r="B10" s="498"/>
      <c r="C10" s="467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9"/>
      <c r="AH10" s="496"/>
    </row>
    <row r="11" spans="1:34" ht="17.25">
      <c r="A11" s="150" t="s">
        <v>645</v>
      </c>
      <c r="B11" s="766">
        <v>17.9</v>
      </c>
      <c r="C11" s="739">
        <f aca="true" t="shared" si="1" ref="C11:C22">SUM(D11:E11)</f>
        <v>151.2</v>
      </c>
      <c r="D11" s="766">
        <v>140.1</v>
      </c>
      <c r="E11" s="766">
        <v>11.1</v>
      </c>
      <c r="F11" s="766">
        <v>17.7</v>
      </c>
      <c r="G11" s="739">
        <f aca="true" t="shared" si="2" ref="G11:G22">SUM(H11:I11)</f>
        <v>143.4</v>
      </c>
      <c r="H11" s="766">
        <v>128.5</v>
      </c>
      <c r="I11" s="766">
        <v>14.9</v>
      </c>
      <c r="J11" s="767">
        <v>20.7</v>
      </c>
      <c r="K11" s="739">
        <f aca="true" t="shared" si="3" ref="K11:K22">SUM(L11:M11)</f>
        <v>195.10000000000002</v>
      </c>
      <c r="L11" s="767">
        <v>167.8</v>
      </c>
      <c r="M11" s="767">
        <v>27.3</v>
      </c>
      <c r="N11" s="767">
        <v>19.6</v>
      </c>
      <c r="O11" s="739">
        <f aca="true" t="shared" si="4" ref="O11:O22">SUM(P11:Q11)</f>
        <v>137.9</v>
      </c>
      <c r="P11" s="767">
        <v>131.1</v>
      </c>
      <c r="Q11" s="767">
        <v>6.8</v>
      </c>
      <c r="R11" s="767">
        <v>19.2</v>
      </c>
      <c r="S11" s="739">
        <f aca="true" t="shared" si="5" ref="S11:S22">SUM(T11:U11)</f>
        <v>149.1</v>
      </c>
      <c r="T11" s="767">
        <v>138.6</v>
      </c>
      <c r="U11" s="767">
        <v>10.5</v>
      </c>
      <c r="V11" s="767">
        <v>19.9</v>
      </c>
      <c r="W11" s="739">
        <f aca="true" t="shared" si="6" ref="W11:W22">SUM(X11:Y11)</f>
        <v>131</v>
      </c>
      <c r="X11" s="767">
        <v>126.5</v>
      </c>
      <c r="Y11" s="767">
        <v>4.5</v>
      </c>
      <c r="Z11" s="767">
        <v>18</v>
      </c>
      <c r="AA11" s="739">
        <f aca="true" t="shared" si="7" ref="AA11:AA22">SUM(AB11:AC11)</f>
        <v>138.79999999999998</v>
      </c>
      <c r="AB11" s="767">
        <v>131.6</v>
      </c>
      <c r="AC11" s="767">
        <v>7.2</v>
      </c>
      <c r="AD11" s="767">
        <v>20.1</v>
      </c>
      <c r="AE11" s="739">
        <f aca="true" t="shared" si="8" ref="AE11:AE22">SUM(AF11:AG11)</f>
        <v>155.8</v>
      </c>
      <c r="AF11" s="767">
        <v>150.9</v>
      </c>
      <c r="AG11" s="767">
        <v>4.9</v>
      </c>
      <c r="AH11" s="496"/>
    </row>
    <row r="12" spans="1:34" ht="17.25">
      <c r="A12" s="150" t="s">
        <v>566</v>
      </c>
      <c r="B12" s="766">
        <v>18.3</v>
      </c>
      <c r="C12" s="739">
        <f t="shared" si="1"/>
        <v>155.5</v>
      </c>
      <c r="D12" s="766">
        <v>143</v>
      </c>
      <c r="E12" s="766">
        <v>12.5</v>
      </c>
      <c r="F12" s="766">
        <v>19.8</v>
      </c>
      <c r="G12" s="739">
        <f t="shared" si="2"/>
        <v>157.1</v>
      </c>
      <c r="H12" s="766">
        <v>142.4</v>
      </c>
      <c r="I12" s="766">
        <v>14.7</v>
      </c>
      <c r="J12" s="767">
        <v>20.9</v>
      </c>
      <c r="K12" s="739">
        <f t="shared" si="3"/>
        <v>184</v>
      </c>
      <c r="L12" s="767">
        <v>165.1</v>
      </c>
      <c r="M12" s="767">
        <v>18.9</v>
      </c>
      <c r="N12" s="767">
        <v>20.7</v>
      </c>
      <c r="O12" s="739">
        <f t="shared" si="4"/>
        <v>145.8</v>
      </c>
      <c r="P12" s="767">
        <v>139.9</v>
      </c>
      <c r="Q12" s="767">
        <v>5.9</v>
      </c>
      <c r="R12" s="767">
        <v>21.5</v>
      </c>
      <c r="S12" s="739">
        <f t="shared" si="5"/>
        <v>166.20000000000002</v>
      </c>
      <c r="T12" s="767">
        <v>155.8</v>
      </c>
      <c r="U12" s="767">
        <v>10.4</v>
      </c>
      <c r="V12" s="767">
        <v>20.3</v>
      </c>
      <c r="W12" s="739">
        <f t="shared" si="6"/>
        <v>133.29999999999998</v>
      </c>
      <c r="X12" s="767">
        <v>130.1</v>
      </c>
      <c r="Y12" s="767">
        <v>3.2</v>
      </c>
      <c r="Z12" s="767">
        <v>18.6</v>
      </c>
      <c r="AA12" s="739">
        <f t="shared" si="7"/>
        <v>143.4</v>
      </c>
      <c r="AB12" s="767">
        <v>135.8</v>
      </c>
      <c r="AC12" s="767">
        <v>7.6</v>
      </c>
      <c r="AD12" s="767">
        <v>21.5</v>
      </c>
      <c r="AE12" s="739">
        <f t="shared" si="8"/>
        <v>167.1</v>
      </c>
      <c r="AF12" s="767">
        <v>162</v>
      </c>
      <c r="AG12" s="767">
        <v>5.1</v>
      </c>
      <c r="AH12" s="496"/>
    </row>
    <row r="13" spans="1:34" ht="17.25">
      <c r="A13" s="150" t="s">
        <v>567</v>
      </c>
      <c r="B13" s="766">
        <v>20.2</v>
      </c>
      <c r="C13" s="739">
        <f t="shared" si="1"/>
        <v>172.20000000000002</v>
      </c>
      <c r="D13" s="766">
        <v>157.8</v>
      </c>
      <c r="E13" s="766">
        <v>14.4</v>
      </c>
      <c r="F13" s="766">
        <v>19.9</v>
      </c>
      <c r="G13" s="739">
        <f t="shared" si="2"/>
        <v>158.3</v>
      </c>
      <c r="H13" s="766">
        <v>143.8</v>
      </c>
      <c r="I13" s="766">
        <v>14.5</v>
      </c>
      <c r="J13" s="767">
        <v>20.3</v>
      </c>
      <c r="K13" s="739">
        <f t="shared" si="3"/>
        <v>177.5</v>
      </c>
      <c r="L13" s="767">
        <v>158.4</v>
      </c>
      <c r="M13" s="767">
        <v>19.1</v>
      </c>
      <c r="N13" s="767">
        <v>20.5</v>
      </c>
      <c r="O13" s="739">
        <f t="shared" si="4"/>
        <v>145.1</v>
      </c>
      <c r="P13" s="767">
        <v>139.1</v>
      </c>
      <c r="Q13" s="767">
        <v>6</v>
      </c>
      <c r="R13" s="767">
        <v>21.5</v>
      </c>
      <c r="S13" s="739">
        <f t="shared" si="5"/>
        <v>166.6</v>
      </c>
      <c r="T13" s="767">
        <v>157</v>
      </c>
      <c r="U13" s="767">
        <v>9.6</v>
      </c>
      <c r="V13" s="767">
        <v>19.8</v>
      </c>
      <c r="W13" s="739">
        <f t="shared" si="6"/>
        <v>131.9</v>
      </c>
      <c r="X13" s="767">
        <v>128.1</v>
      </c>
      <c r="Y13" s="767">
        <v>3.8</v>
      </c>
      <c r="Z13" s="767">
        <v>21</v>
      </c>
      <c r="AA13" s="739">
        <f t="shared" si="7"/>
        <v>161.39999999999998</v>
      </c>
      <c r="AB13" s="767">
        <v>153.2</v>
      </c>
      <c r="AC13" s="767">
        <v>8.2</v>
      </c>
      <c r="AD13" s="767">
        <v>23</v>
      </c>
      <c r="AE13" s="739">
        <f t="shared" si="8"/>
        <v>172</v>
      </c>
      <c r="AF13" s="767">
        <v>168</v>
      </c>
      <c r="AG13" s="767">
        <v>4</v>
      </c>
      <c r="AH13" s="496"/>
    </row>
    <row r="14" spans="1:34" ht="17.25">
      <c r="A14" s="150" t="s">
        <v>568</v>
      </c>
      <c r="B14" s="766">
        <v>19</v>
      </c>
      <c r="C14" s="739">
        <f t="shared" si="1"/>
        <v>165</v>
      </c>
      <c r="D14" s="766">
        <v>148.5</v>
      </c>
      <c r="E14" s="766">
        <v>16.5</v>
      </c>
      <c r="F14" s="766">
        <v>20.3</v>
      </c>
      <c r="G14" s="739">
        <f t="shared" si="2"/>
        <v>162.8</v>
      </c>
      <c r="H14" s="766">
        <v>145.9</v>
      </c>
      <c r="I14" s="766">
        <v>16.9</v>
      </c>
      <c r="J14" s="767">
        <v>21.3</v>
      </c>
      <c r="K14" s="739">
        <f t="shared" si="3"/>
        <v>187.4</v>
      </c>
      <c r="L14" s="767">
        <v>166.1</v>
      </c>
      <c r="M14" s="767">
        <v>21.3</v>
      </c>
      <c r="N14" s="767">
        <v>21.5</v>
      </c>
      <c r="O14" s="739">
        <f t="shared" si="4"/>
        <v>156.1</v>
      </c>
      <c r="P14" s="767">
        <v>149.9</v>
      </c>
      <c r="Q14" s="767">
        <v>6.2</v>
      </c>
      <c r="R14" s="767">
        <v>22.3</v>
      </c>
      <c r="S14" s="739">
        <f t="shared" si="5"/>
        <v>176.8</v>
      </c>
      <c r="T14" s="767">
        <v>166.5</v>
      </c>
      <c r="U14" s="767">
        <v>10.3</v>
      </c>
      <c r="V14" s="767">
        <v>21.1</v>
      </c>
      <c r="W14" s="739">
        <f t="shared" si="6"/>
        <v>143.2</v>
      </c>
      <c r="X14" s="767">
        <v>139.6</v>
      </c>
      <c r="Y14" s="767">
        <v>3.6</v>
      </c>
      <c r="Z14" s="767">
        <v>19.9</v>
      </c>
      <c r="AA14" s="739">
        <f t="shared" si="7"/>
        <v>154.7</v>
      </c>
      <c r="AB14" s="767">
        <v>145.7</v>
      </c>
      <c r="AC14" s="767">
        <v>9</v>
      </c>
      <c r="AD14" s="767">
        <v>21.6</v>
      </c>
      <c r="AE14" s="739">
        <f t="shared" si="8"/>
        <v>169.9</v>
      </c>
      <c r="AF14" s="767">
        <v>162.6</v>
      </c>
      <c r="AG14" s="767">
        <v>7.3</v>
      </c>
      <c r="AH14" s="496"/>
    </row>
    <row r="15" spans="1:34" ht="17.25">
      <c r="A15" s="150" t="s">
        <v>569</v>
      </c>
      <c r="B15" s="766">
        <v>18.3</v>
      </c>
      <c r="C15" s="739">
        <f t="shared" si="1"/>
        <v>159.9</v>
      </c>
      <c r="D15" s="766">
        <v>143.3</v>
      </c>
      <c r="E15" s="766">
        <v>16.6</v>
      </c>
      <c r="F15" s="766">
        <v>18.9</v>
      </c>
      <c r="G15" s="739">
        <f t="shared" si="2"/>
        <v>153.3</v>
      </c>
      <c r="H15" s="766">
        <v>137.8</v>
      </c>
      <c r="I15" s="766">
        <v>15.5</v>
      </c>
      <c r="J15" s="767">
        <v>20.8</v>
      </c>
      <c r="K15" s="739">
        <f t="shared" si="3"/>
        <v>178.2</v>
      </c>
      <c r="L15" s="767">
        <v>159.1</v>
      </c>
      <c r="M15" s="767">
        <v>19.1</v>
      </c>
      <c r="N15" s="767">
        <v>20.2</v>
      </c>
      <c r="O15" s="739">
        <f t="shared" si="4"/>
        <v>144.9</v>
      </c>
      <c r="P15" s="767">
        <v>139.3</v>
      </c>
      <c r="Q15" s="767">
        <v>5.6</v>
      </c>
      <c r="R15" s="767">
        <v>20</v>
      </c>
      <c r="S15" s="739">
        <f t="shared" si="5"/>
        <v>154.7</v>
      </c>
      <c r="T15" s="767">
        <v>145.5</v>
      </c>
      <c r="U15" s="767">
        <v>9.2</v>
      </c>
      <c r="V15" s="767">
        <v>20.4</v>
      </c>
      <c r="W15" s="739">
        <f t="shared" si="6"/>
        <v>138.8</v>
      </c>
      <c r="X15" s="767">
        <v>135.5</v>
      </c>
      <c r="Y15" s="767">
        <v>3.3</v>
      </c>
      <c r="Z15" s="767">
        <v>19.3</v>
      </c>
      <c r="AA15" s="739">
        <f t="shared" si="7"/>
        <v>150.5</v>
      </c>
      <c r="AB15" s="767">
        <v>141.5</v>
      </c>
      <c r="AC15" s="767">
        <v>9</v>
      </c>
      <c r="AD15" s="767">
        <v>20.3</v>
      </c>
      <c r="AE15" s="739">
        <f t="shared" si="8"/>
        <v>157.2</v>
      </c>
      <c r="AF15" s="767">
        <v>151.6</v>
      </c>
      <c r="AG15" s="767">
        <v>5.6</v>
      </c>
      <c r="AH15" s="496"/>
    </row>
    <row r="16" spans="1:34" ht="17.25">
      <c r="A16" s="150" t="s">
        <v>570</v>
      </c>
      <c r="B16" s="766">
        <v>20.7</v>
      </c>
      <c r="C16" s="739">
        <f t="shared" si="1"/>
        <v>178.4</v>
      </c>
      <c r="D16" s="766">
        <v>162.1</v>
      </c>
      <c r="E16" s="766">
        <v>16.3</v>
      </c>
      <c r="F16" s="766">
        <v>21</v>
      </c>
      <c r="G16" s="739">
        <f t="shared" si="2"/>
        <v>156.4</v>
      </c>
      <c r="H16" s="766">
        <v>149.1</v>
      </c>
      <c r="I16" s="766">
        <v>7.3</v>
      </c>
      <c r="J16" s="767">
        <v>21.8</v>
      </c>
      <c r="K16" s="739">
        <f t="shared" si="3"/>
        <v>189.2</v>
      </c>
      <c r="L16" s="767">
        <v>168.6</v>
      </c>
      <c r="M16" s="767">
        <v>20.6</v>
      </c>
      <c r="N16" s="767">
        <v>21.5</v>
      </c>
      <c r="O16" s="739">
        <f t="shared" si="4"/>
        <v>153.20000000000002</v>
      </c>
      <c r="P16" s="767">
        <v>147.9</v>
      </c>
      <c r="Q16" s="767">
        <v>5.3</v>
      </c>
      <c r="R16" s="767">
        <v>22.2</v>
      </c>
      <c r="S16" s="739">
        <f t="shared" si="5"/>
        <v>171.3</v>
      </c>
      <c r="T16" s="767">
        <v>161.8</v>
      </c>
      <c r="U16" s="767">
        <v>9.5</v>
      </c>
      <c r="V16" s="767">
        <v>21.2</v>
      </c>
      <c r="W16" s="739">
        <f t="shared" si="6"/>
        <v>142.20000000000002</v>
      </c>
      <c r="X16" s="767">
        <v>139.4</v>
      </c>
      <c r="Y16" s="767">
        <v>2.8</v>
      </c>
      <c r="Z16" s="767">
        <v>20.8</v>
      </c>
      <c r="AA16" s="739">
        <f t="shared" si="7"/>
        <v>160.2</v>
      </c>
      <c r="AB16" s="767">
        <v>152</v>
      </c>
      <c r="AC16" s="767">
        <v>8.2</v>
      </c>
      <c r="AD16" s="767">
        <v>21.4</v>
      </c>
      <c r="AE16" s="739">
        <f t="shared" si="8"/>
        <v>164.6</v>
      </c>
      <c r="AF16" s="767">
        <v>159.6</v>
      </c>
      <c r="AG16" s="767">
        <v>5</v>
      </c>
      <c r="AH16" s="496"/>
    </row>
    <row r="17" spans="1:34" ht="17.25">
      <c r="A17" s="150" t="s">
        <v>571</v>
      </c>
      <c r="B17" s="766">
        <v>18.8</v>
      </c>
      <c r="C17" s="739">
        <f t="shared" si="1"/>
        <v>164.3</v>
      </c>
      <c r="D17" s="766">
        <v>147.4</v>
      </c>
      <c r="E17" s="766">
        <v>16.9</v>
      </c>
      <c r="F17" s="766">
        <v>19.8</v>
      </c>
      <c r="G17" s="739">
        <f t="shared" si="2"/>
        <v>148.9</v>
      </c>
      <c r="H17" s="766">
        <v>142.4</v>
      </c>
      <c r="I17" s="766">
        <v>6.5</v>
      </c>
      <c r="J17" s="767">
        <v>20.8</v>
      </c>
      <c r="K17" s="739">
        <f t="shared" si="3"/>
        <v>178.6</v>
      </c>
      <c r="L17" s="767">
        <v>159.6</v>
      </c>
      <c r="M17" s="767">
        <v>19</v>
      </c>
      <c r="N17" s="767">
        <v>21.3</v>
      </c>
      <c r="O17" s="739">
        <f t="shared" si="4"/>
        <v>151.2</v>
      </c>
      <c r="P17" s="767">
        <v>145.5</v>
      </c>
      <c r="Q17" s="767">
        <v>5.7</v>
      </c>
      <c r="R17" s="767">
        <v>22.7</v>
      </c>
      <c r="S17" s="739">
        <f t="shared" si="5"/>
        <v>169.4</v>
      </c>
      <c r="T17" s="767">
        <v>160.4</v>
      </c>
      <c r="U17" s="767">
        <v>9</v>
      </c>
      <c r="V17" s="767">
        <v>20.4</v>
      </c>
      <c r="W17" s="739">
        <f t="shared" si="6"/>
        <v>139.89999999999998</v>
      </c>
      <c r="X17" s="767">
        <v>136.2</v>
      </c>
      <c r="Y17" s="767">
        <v>3.7</v>
      </c>
      <c r="Z17" s="767">
        <v>19.4</v>
      </c>
      <c r="AA17" s="739">
        <f t="shared" si="7"/>
        <v>151.1</v>
      </c>
      <c r="AB17" s="767">
        <v>141.9</v>
      </c>
      <c r="AC17" s="767">
        <v>9.2</v>
      </c>
      <c r="AD17" s="767">
        <v>22</v>
      </c>
      <c r="AE17" s="739">
        <f t="shared" si="8"/>
        <v>167.9</v>
      </c>
      <c r="AF17" s="767">
        <v>163.6</v>
      </c>
      <c r="AG17" s="767">
        <v>4.3</v>
      </c>
      <c r="AH17" s="496"/>
    </row>
    <row r="18" spans="1:34" ht="17.25">
      <c r="A18" s="150" t="s">
        <v>572</v>
      </c>
      <c r="B18" s="766">
        <v>19.5</v>
      </c>
      <c r="C18" s="739">
        <f t="shared" si="1"/>
        <v>167.20000000000002</v>
      </c>
      <c r="D18" s="766">
        <v>152.3</v>
      </c>
      <c r="E18" s="766">
        <v>14.9</v>
      </c>
      <c r="F18" s="766">
        <v>19.7</v>
      </c>
      <c r="G18" s="739">
        <f t="shared" si="2"/>
        <v>150.3</v>
      </c>
      <c r="H18" s="766">
        <v>143.9</v>
      </c>
      <c r="I18" s="766">
        <v>6.4</v>
      </c>
      <c r="J18" s="767">
        <v>21.2</v>
      </c>
      <c r="K18" s="739">
        <f t="shared" si="3"/>
        <v>180.5</v>
      </c>
      <c r="L18" s="767">
        <v>160.8</v>
      </c>
      <c r="M18" s="767">
        <v>19.7</v>
      </c>
      <c r="N18" s="767">
        <v>21.2</v>
      </c>
      <c r="O18" s="739">
        <f t="shared" si="4"/>
        <v>152.8</v>
      </c>
      <c r="P18" s="767">
        <v>146.8</v>
      </c>
      <c r="Q18" s="767">
        <v>6</v>
      </c>
      <c r="R18" s="767">
        <v>21.7</v>
      </c>
      <c r="S18" s="739">
        <f t="shared" si="5"/>
        <v>165.1</v>
      </c>
      <c r="T18" s="767">
        <v>156.7</v>
      </c>
      <c r="U18" s="767">
        <v>8.4</v>
      </c>
      <c r="V18" s="767">
        <v>20.9</v>
      </c>
      <c r="W18" s="739">
        <f t="shared" si="6"/>
        <v>145.4</v>
      </c>
      <c r="X18" s="767">
        <v>140.8</v>
      </c>
      <c r="Y18" s="767">
        <v>4.6</v>
      </c>
      <c r="Z18" s="767">
        <v>20</v>
      </c>
      <c r="AA18" s="739">
        <f t="shared" si="7"/>
        <v>153.2</v>
      </c>
      <c r="AB18" s="767">
        <v>145.5</v>
      </c>
      <c r="AC18" s="767">
        <v>7.7</v>
      </c>
      <c r="AD18" s="767">
        <v>20.7</v>
      </c>
      <c r="AE18" s="739">
        <f t="shared" si="8"/>
        <v>159.6</v>
      </c>
      <c r="AF18" s="767">
        <v>155.4</v>
      </c>
      <c r="AG18" s="767">
        <v>4.2</v>
      </c>
      <c r="AH18" s="496"/>
    </row>
    <row r="19" spans="1:34" ht="17.25">
      <c r="A19" s="150" t="s">
        <v>573</v>
      </c>
      <c r="B19" s="766">
        <v>18.7</v>
      </c>
      <c r="C19" s="739">
        <f t="shared" si="1"/>
        <v>163.70000000000002</v>
      </c>
      <c r="D19" s="766">
        <v>145.9</v>
      </c>
      <c r="E19" s="766">
        <v>17.8</v>
      </c>
      <c r="F19" s="766">
        <v>19.8</v>
      </c>
      <c r="G19" s="739">
        <f t="shared" si="2"/>
        <v>151.8</v>
      </c>
      <c r="H19" s="766">
        <v>145.4</v>
      </c>
      <c r="I19" s="766">
        <v>6.4</v>
      </c>
      <c r="J19" s="767">
        <v>21.1</v>
      </c>
      <c r="K19" s="739">
        <f t="shared" si="3"/>
        <v>178.8</v>
      </c>
      <c r="L19" s="767">
        <v>160</v>
      </c>
      <c r="M19" s="767">
        <v>18.8</v>
      </c>
      <c r="N19" s="767">
        <v>21.2</v>
      </c>
      <c r="O19" s="739">
        <f t="shared" si="4"/>
        <v>150.9</v>
      </c>
      <c r="P19" s="767">
        <v>144.6</v>
      </c>
      <c r="Q19" s="767">
        <v>6.3</v>
      </c>
      <c r="R19" s="767">
        <v>22.6</v>
      </c>
      <c r="S19" s="739">
        <f t="shared" si="5"/>
        <v>168</v>
      </c>
      <c r="T19" s="767">
        <v>157.5</v>
      </c>
      <c r="U19" s="767">
        <v>10.5</v>
      </c>
      <c r="V19" s="767">
        <v>20.3</v>
      </c>
      <c r="W19" s="739">
        <f t="shared" si="6"/>
        <v>140.39999999999998</v>
      </c>
      <c r="X19" s="767">
        <v>136.7</v>
      </c>
      <c r="Y19" s="767">
        <v>3.7</v>
      </c>
      <c r="Z19" s="767">
        <v>19.1</v>
      </c>
      <c r="AA19" s="739">
        <f t="shared" si="7"/>
        <v>149.10000000000002</v>
      </c>
      <c r="AB19" s="767">
        <v>139.8</v>
      </c>
      <c r="AC19" s="767">
        <v>9.3</v>
      </c>
      <c r="AD19" s="767">
        <v>21.6</v>
      </c>
      <c r="AE19" s="739">
        <f t="shared" si="8"/>
        <v>166</v>
      </c>
      <c r="AF19" s="767">
        <v>161.5</v>
      </c>
      <c r="AG19" s="767">
        <v>4.5</v>
      </c>
      <c r="AH19" s="496"/>
    </row>
    <row r="20" spans="1:34" ht="17.25">
      <c r="A20" s="150" t="s">
        <v>574</v>
      </c>
      <c r="B20" s="766">
        <v>19.9</v>
      </c>
      <c r="C20" s="739">
        <f t="shared" si="1"/>
        <v>173.4</v>
      </c>
      <c r="D20" s="766">
        <v>155.5</v>
      </c>
      <c r="E20" s="766">
        <v>17.9</v>
      </c>
      <c r="F20" s="766">
        <v>19.9</v>
      </c>
      <c r="G20" s="739">
        <f t="shared" si="2"/>
        <v>155.6</v>
      </c>
      <c r="H20" s="766">
        <v>147.2</v>
      </c>
      <c r="I20" s="766">
        <v>8.4</v>
      </c>
      <c r="J20" s="767">
        <v>21.2</v>
      </c>
      <c r="K20" s="739">
        <f t="shared" si="3"/>
        <v>179.4</v>
      </c>
      <c r="L20" s="767">
        <v>160</v>
      </c>
      <c r="M20" s="767">
        <v>19.4</v>
      </c>
      <c r="N20" s="767">
        <v>20.8</v>
      </c>
      <c r="O20" s="739">
        <f t="shared" si="4"/>
        <v>147.7</v>
      </c>
      <c r="P20" s="767">
        <v>141.6</v>
      </c>
      <c r="Q20" s="767">
        <v>6.1</v>
      </c>
      <c r="R20" s="767">
        <v>22</v>
      </c>
      <c r="S20" s="739">
        <f t="shared" si="5"/>
        <v>165</v>
      </c>
      <c r="T20" s="767">
        <v>154.9</v>
      </c>
      <c r="U20" s="767">
        <v>10.1</v>
      </c>
      <c r="V20" s="767">
        <v>20.2</v>
      </c>
      <c r="W20" s="739">
        <f t="shared" si="6"/>
        <v>137.1</v>
      </c>
      <c r="X20" s="767">
        <v>133.4</v>
      </c>
      <c r="Y20" s="767">
        <v>3.7</v>
      </c>
      <c r="Z20" s="767">
        <v>19.7</v>
      </c>
      <c r="AA20" s="739">
        <f t="shared" si="7"/>
        <v>152.1</v>
      </c>
      <c r="AB20" s="767">
        <v>143.1</v>
      </c>
      <c r="AC20" s="767">
        <v>9</v>
      </c>
      <c r="AD20" s="767">
        <v>21.5</v>
      </c>
      <c r="AE20" s="739">
        <f t="shared" si="8"/>
        <v>165.2</v>
      </c>
      <c r="AF20" s="767">
        <v>160.5</v>
      </c>
      <c r="AG20" s="767">
        <v>4.7</v>
      </c>
      <c r="AH20" s="496"/>
    </row>
    <row r="21" spans="1:34" ht="17.25">
      <c r="A21" s="150" t="s">
        <v>575</v>
      </c>
      <c r="B21" s="766">
        <v>18.7</v>
      </c>
      <c r="C21" s="739">
        <f t="shared" si="1"/>
        <v>161.9</v>
      </c>
      <c r="D21" s="766">
        <v>145.8</v>
      </c>
      <c r="E21" s="766">
        <v>16.1</v>
      </c>
      <c r="F21" s="766">
        <v>19.6</v>
      </c>
      <c r="G21" s="739">
        <f t="shared" si="2"/>
        <v>153.4</v>
      </c>
      <c r="H21" s="766">
        <v>143.4</v>
      </c>
      <c r="I21" s="766">
        <v>10</v>
      </c>
      <c r="J21" s="767">
        <v>22.2</v>
      </c>
      <c r="K21" s="739">
        <f t="shared" si="3"/>
        <v>188.6</v>
      </c>
      <c r="L21" s="767">
        <v>170.1</v>
      </c>
      <c r="M21" s="767">
        <v>18.5</v>
      </c>
      <c r="N21" s="767">
        <v>21.3</v>
      </c>
      <c r="O21" s="739">
        <f t="shared" si="4"/>
        <v>149</v>
      </c>
      <c r="P21" s="767">
        <v>143.6</v>
      </c>
      <c r="Q21" s="767">
        <v>5.4</v>
      </c>
      <c r="R21" s="767">
        <v>22.5</v>
      </c>
      <c r="S21" s="739">
        <f t="shared" si="5"/>
        <v>166.2</v>
      </c>
      <c r="T21" s="767">
        <v>157.2</v>
      </c>
      <c r="U21" s="767">
        <v>9</v>
      </c>
      <c r="V21" s="767">
        <v>20.6</v>
      </c>
      <c r="W21" s="739">
        <f t="shared" si="6"/>
        <v>138.39999999999998</v>
      </c>
      <c r="X21" s="767">
        <v>135.2</v>
      </c>
      <c r="Y21" s="767">
        <v>3.2</v>
      </c>
      <c r="Z21" s="767">
        <v>19.2</v>
      </c>
      <c r="AA21" s="739">
        <f t="shared" si="7"/>
        <v>148.8</v>
      </c>
      <c r="AB21" s="767">
        <v>139.4</v>
      </c>
      <c r="AC21" s="767">
        <v>9.4</v>
      </c>
      <c r="AD21" s="767">
        <v>20.9</v>
      </c>
      <c r="AE21" s="739">
        <f t="shared" si="8"/>
        <v>160</v>
      </c>
      <c r="AF21" s="767">
        <v>155.3</v>
      </c>
      <c r="AG21" s="767">
        <v>4.7</v>
      </c>
      <c r="AH21" s="496"/>
    </row>
    <row r="22" spans="1:34" ht="17.25">
      <c r="A22" s="150" t="s">
        <v>576</v>
      </c>
      <c r="B22" s="766">
        <v>18.7</v>
      </c>
      <c r="C22" s="739">
        <f t="shared" si="1"/>
        <v>158.9</v>
      </c>
      <c r="D22" s="766">
        <v>145.6</v>
      </c>
      <c r="E22" s="766">
        <v>13.3</v>
      </c>
      <c r="F22" s="766">
        <v>20.3</v>
      </c>
      <c r="G22" s="739">
        <f t="shared" si="2"/>
        <v>162.2</v>
      </c>
      <c r="H22" s="766">
        <v>148.5</v>
      </c>
      <c r="I22" s="766">
        <v>13.7</v>
      </c>
      <c r="J22" s="767">
        <v>21.1</v>
      </c>
      <c r="K22" s="739">
        <f t="shared" si="3"/>
        <v>179.8</v>
      </c>
      <c r="L22" s="767">
        <v>160.8</v>
      </c>
      <c r="M22" s="767">
        <v>19</v>
      </c>
      <c r="N22" s="767">
        <v>21.4</v>
      </c>
      <c r="O22" s="739">
        <f t="shared" si="4"/>
        <v>151.89999999999998</v>
      </c>
      <c r="P22" s="767">
        <v>145.7</v>
      </c>
      <c r="Q22" s="767">
        <v>6.2</v>
      </c>
      <c r="R22" s="767">
        <v>22.4</v>
      </c>
      <c r="S22" s="739">
        <f t="shared" si="5"/>
        <v>167.39999999999998</v>
      </c>
      <c r="T22" s="767">
        <v>157.7</v>
      </c>
      <c r="U22" s="767">
        <v>9.7</v>
      </c>
      <c r="V22" s="767">
        <v>20.8</v>
      </c>
      <c r="W22" s="739">
        <f t="shared" si="6"/>
        <v>142.3</v>
      </c>
      <c r="X22" s="767">
        <v>138.3</v>
      </c>
      <c r="Y22" s="767">
        <v>4</v>
      </c>
      <c r="Z22" s="767">
        <v>20.3</v>
      </c>
      <c r="AA22" s="739">
        <f t="shared" si="7"/>
        <v>158.7</v>
      </c>
      <c r="AB22" s="767">
        <v>149.1</v>
      </c>
      <c r="AC22" s="767">
        <v>9.6</v>
      </c>
      <c r="AD22" s="767">
        <v>21.2</v>
      </c>
      <c r="AE22" s="739">
        <f t="shared" si="8"/>
        <v>163.5</v>
      </c>
      <c r="AF22" s="767">
        <v>158.2</v>
      </c>
      <c r="AG22" s="767">
        <v>5.3</v>
      </c>
      <c r="AH22" s="496"/>
    </row>
    <row r="23" spans="1:34" ht="17.25">
      <c r="A23" s="501"/>
      <c r="B23" s="500"/>
      <c r="C23" s="502"/>
      <c r="D23" s="500"/>
      <c r="E23" s="500"/>
      <c r="F23" s="502"/>
      <c r="G23" s="502"/>
      <c r="H23" s="502"/>
      <c r="I23" s="502"/>
      <c r="J23" s="503"/>
      <c r="K23" s="503"/>
      <c r="L23" s="503"/>
      <c r="M23" s="503"/>
      <c r="N23" s="502"/>
      <c r="O23" s="500"/>
      <c r="P23" s="500"/>
      <c r="Q23" s="500"/>
      <c r="V23" s="500"/>
      <c r="W23" s="500"/>
      <c r="X23" s="500"/>
      <c r="Y23" s="500"/>
      <c r="AD23" s="500"/>
      <c r="AE23" s="500"/>
      <c r="AF23" s="500"/>
      <c r="AG23" s="502"/>
      <c r="AH23" s="495"/>
    </row>
    <row r="24" spans="1:34" ht="17.25">
      <c r="A24" s="768" t="s">
        <v>577</v>
      </c>
      <c r="B24" s="764"/>
      <c r="C24" s="764"/>
      <c r="D24" s="764"/>
      <c r="E24" s="764"/>
      <c r="F24" s="769"/>
      <c r="G24" s="769"/>
      <c r="H24" s="769"/>
      <c r="I24" s="769"/>
      <c r="J24" s="764"/>
      <c r="K24" s="764"/>
      <c r="L24" s="764"/>
      <c r="M24" s="764"/>
      <c r="N24" s="769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764"/>
      <c r="AA24" s="764"/>
      <c r="AB24" s="764"/>
      <c r="AC24" s="764"/>
      <c r="AD24" s="764"/>
      <c r="AE24" s="764"/>
      <c r="AF24" s="764"/>
      <c r="AG24" s="769"/>
      <c r="AH24" s="495"/>
    </row>
    <row r="25" spans="1:34" ht="17.25">
      <c r="A25" s="763" t="s">
        <v>584</v>
      </c>
      <c r="B25" s="765">
        <f>AVERAGE(B27:B38)</f>
        <v>18.966666666666665</v>
      </c>
      <c r="C25" s="765">
        <f>AVERAGE(C27:C38)</f>
        <v>164.35833333333335</v>
      </c>
      <c r="D25" s="765">
        <f>AVERAGE(D27:D38)</f>
        <v>147.85833333333332</v>
      </c>
      <c r="E25" s="765">
        <f>AVERAGE(E27:E38)</f>
        <v>16.5</v>
      </c>
      <c r="F25" s="765">
        <f>AVERAGE(F27:F38)</f>
        <v>19.783333333333335</v>
      </c>
      <c r="G25" s="764">
        <v>160.3</v>
      </c>
      <c r="H25" s="764">
        <v>147.9</v>
      </c>
      <c r="I25" s="764">
        <v>12.4</v>
      </c>
      <c r="J25" s="764">
        <v>21.3</v>
      </c>
      <c r="K25" s="765">
        <f>AVERAGE(K27:K38)</f>
        <v>184.975</v>
      </c>
      <c r="L25" s="765">
        <f>AVERAGE(L27:L38)</f>
        <v>164.19166666666663</v>
      </c>
      <c r="M25" s="765">
        <f>AVERAGE(M27:M38)</f>
        <v>20.783333333333328</v>
      </c>
      <c r="N25" s="765">
        <f>AVERAGE(N27:N38)</f>
        <v>21.458333333333332</v>
      </c>
      <c r="O25" s="764">
        <v>165.5</v>
      </c>
      <c r="P25" s="765">
        <f>AVERAGE(P27:P38)</f>
        <v>156.4416666666667</v>
      </c>
      <c r="Q25" s="765">
        <f>AVERAGE(Q27:Q38)</f>
        <v>9.116666666666667</v>
      </c>
      <c r="R25" s="764">
        <v>21.9</v>
      </c>
      <c r="S25" s="764">
        <v>176.9</v>
      </c>
      <c r="T25" s="764">
        <v>164.5</v>
      </c>
      <c r="U25" s="765">
        <f>AVERAGE(U27:U38)</f>
        <v>12.433333333333332</v>
      </c>
      <c r="V25" s="764">
        <v>20.9</v>
      </c>
      <c r="W25" s="764">
        <v>152</v>
      </c>
      <c r="X25" s="764">
        <v>146.8</v>
      </c>
      <c r="Y25" s="765">
        <f>AVERAGE(Y27:Y38)</f>
        <v>5.2</v>
      </c>
      <c r="Z25" s="764">
        <v>19.9</v>
      </c>
      <c r="AA25" s="765">
        <f>AVERAGE(AA27:AA38)</f>
        <v>162.775</v>
      </c>
      <c r="AB25" s="765">
        <f>AVERAGE(AB27:AB38)</f>
        <v>150.9</v>
      </c>
      <c r="AC25" s="765">
        <f>AVERAGE(AC27:AC38)</f>
        <v>11.875</v>
      </c>
      <c r="AD25" s="765">
        <f>AVERAGE(AD27:AD38)</f>
        <v>22.283333333333335</v>
      </c>
      <c r="AE25" s="764">
        <v>171.2</v>
      </c>
      <c r="AF25" s="764">
        <v>169.1</v>
      </c>
      <c r="AG25" s="765">
        <f>AVERAGE(AG27:AG38)</f>
        <v>2.0500000000000003</v>
      </c>
      <c r="AH25" s="496"/>
    </row>
    <row r="26" spans="1:34" ht="17.25">
      <c r="A26" s="497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9"/>
      <c r="AH26" s="496"/>
    </row>
    <row r="27" spans="1:34" ht="17.25">
      <c r="A27" s="150" t="s">
        <v>645</v>
      </c>
      <c r="B27" s="766">
        <v>17.8</v>
      </c>
      <c r="C27" s="739">
        <f aca="true" t="shared" si="9" ref="C27:C38">SUM(D27:E27)</f>
        <v>151.10000000000002</v>
      </c>
      <c r="D27" s="766">
        <v>138.8</v>
      </c>
      <c r="E27" s="766">
        <v>12.3</v>
      </c>
      <c r="F27" s="766">
        <v>17.7</v>
      </c>
      <c r="G27" s="739">
        <f aca="true" t="shared" si="10" ref="G27:G38">SUM(H27:I27)</f>
        <v>147.7</v>
      </c>
      <c r="H27" s="766">
        <v>132.1</v>
      </c>
      <c r="I27" s="766">
        <v>15.6</v>
      </c>
      <c r="J27" s="767">
        <v>20.9</v>
      </c>
      <c r="K27" s="739">
        <f aca="true" t="shared" si="11" ref="K27:K38">SUM(L27:M27)</f>
        <v>197.4</v>
      </c>
      <c r="L27" s="767">
        <v>169.3</v>
      </c>
      <c r="M27" s="767">
        <v>28.1</v>
      </c>
      <c r="N27" s="767">
        <v>20.1</v>
      </c>
      <c r="O27" s="739">
        <f aca="true" t="shared" si="12" ref="O27:O38">SUM(P27:Q27)</f>
        <v>152.2</v>
      </c>
      <c r="P27" s="767">
        <v>142.2</v>
      </c>
      <c r="Q27" s="767">
        <v>10</v>
      </c>
      <c r="R27" s="767">
        <v>19.2</v>
      </c>
      <c r="S27" s="739">
        <f aca="true" t="shared" si="13" ref="S27:S38">SUM(T27:U27)</f>
        <v>155.39999999999998</v>
      </c>
      <c r="T27" s="767">
        <v>142.7</v>
      </c>
      <c r="U27" s="767">
        <v>12.7</v>
      </c>
      <c r="V27" s="767">
        <v>21.3</v>
      </c>
      <c r="W27" s="739">
        <f aca="true" t="shared" si="14" ref="W27:W38">SUM(X27:Y27)</f>
        <v>148</v>
      </c>
      <c r="X27" s="767">
        <v>141.4</v>
      </c>
      <c r="Y27" s="767">
        <v>6.6</v>
      </c>
      <c r="Z27" s="767">
        <v>18.6</v>
      </c>
      <c r="AA27" s="739">
        <f aca="true" t="shared" si="15" ref="AA27:AA38">SUM(AB27:AC27)</f>
        <v>152.8</v>
      </c>
      <c r="AB27" s="767">
        <v>141.4</v>
      </c>
      <c r="AC27" s="767">
        <v>11.4</v>
      </c>
      <c r="AD27" s="767">
        <v>20.8</v>
      </c>
      <c r="AE27" s="739">
        <f aca="true" t="shared" si="16" ref="AE27:AE38">SUM(AF27:AG27)</f>
        <v>160</v>
      </c>
      <c r="AF27" s="767">
        <v>158.8</v>
      </c>
      <c r="AG27" s="767">
        <v>1.2</v>
      </c>
      <c r="AH27" s="496"/>
    </row>
    <row r="28" spans="1:34" ht="17.25">
      <c r="A28" s="150" t="s">
        <v>566</v>
      </c>
      <c r="B28" s="766">
        <v>18.2</v>
      </c>
      <c r="C28" s="739">
        <f t="shared" si="9"/>
        <v>155.89999999999998</v>
      </c>
      <c r="D28" s="766">
        <v>142.2</v>
      </c>
      <c r="E28" s="766">
        <v>13.7</v>
      </c>
      <c r="F28" s="766">
        <v>19.7</v>
      </c>
      <c r="G28" s="739">
        <f t="shared" si="10"/>
        <v>161.8</v>
      </c>
      <c r="H28" s="766">
        <v>145.8</v>
      </c>
      <c r="I28" s="766">
        <v>16</v>
      </c>
      <c r="J28" s="767">
        <v>21.1</v>
      </c>
      <c r="K28" s="739">
        <f t="shared" si="11"/>
        <v>186.29999999999998</v>
      </c>
      <c r="L28" s="767">
        <v>166.6</v>
      </c>
      <c r="M28" s="767">
        <v>19.7</v>
      </c>
      <c r="N28" s="767">
        <v>21.5</v>
      </c>
      <c r="O28" s="739">
        <f t="shared" si="12"/>
        <v>162.9</v>
      </c>
      <c r="P28" s="767">
        <v>153.8</v>
      </c>
      <c r="Q28" s="767">
        <v>9.1</v>
      </c>
      <c r="R28" s="767">
        <v>21.5</v>
      </c>
      <c r="S28" s="739">
        <f t="shared" si="13"/>
        <v>173.79999999999998</v>
      </c>
      <c r="T28" s="767">
        <v>161.1</v>
      </c>
      <c r="U28" s="767">
        <v>12.7</v>
      </c>
      <c r="V28" s="767">
        <v>21.6</v>
      </c>
      <c r="W28" s="739">
        <f t="shared" si="14"/>
        <v>149.2</v>
      </c>
      <c r="X28" s="767">
        <v>144.6</v>
      </c>
      <c r="Y28" s="767">
        <v>4.6</v>
      </c>
      <c r="Z28" s="767">
        <v>19.1</v>
      </c>
      <c r="AA28" s="739">
        <f t="shared" si="15"/>
        <v>156.6</v>
      </c>
      <c r="AB28" s="767">
        <v>145.5</v>
      </c>
      <c r="AC28" s="767">
        <v>11.1</v>
      </c>
      <c r="AD28" s="767">
        <v>22</v>
      </c>
      <c r="AE28" s="739">
        <f t="shared" si="16"/>
        <v>170</v>
      </c>
      <c r="AF28" s="767">
        <v>169.2</v>
      </c>
      <c r="AG28" s="767">
        <v>0.8</v>
      </c>
      <c r="AH28" s="496"/>
    </row>
    <row r="29" spans="1:34" ht="17.25">
      <c r="A29" s="150" t="s">
        <v>567</v>
      </c>
      <c r="B29" s="766">
        <v>20.3</v>
      </c>
      <c r="C29" s="739">
        <f t="shared" si="9"/>
        <v>172.9</v>
      </c>
      <c r="D29" s="766">
        <v>157.8</v>
      </c>
      <c r="E29" s="766">
        <v>15.1</v>
      </c>
      <c r="F29" s="766">
        <v>20.1</v>
      </c>
      <c r="G29" s="739">
        <f t="shared" si="10"/>
        <v>164.8</v>
      </c>
      <c r="H29" s="766">
        <v>149</v>
      </c>
      <c r="I29" s="766">
        <v>15.8</v>
      </c>
      <c r="J29" s="767">
        <v>20.5</v>
      </c>
      <c r="K29" s="739">
        <f t="shared" si="11"/>
        <v>179.8</v>
      </c>
      <c r="L29" s="767">
        <v>160</v>
      </c>
      <c r="M29" s="767">
        <v>19.8</v>
      </c>
      <c r="N29" s="767">
        <v>21.4</v>
      </c>
      <c r="O29" s="739">
        <f t="shared" si="12"/>
        <v>162.6</v>
      </c>
      <c r="P29" s="767">
        <v>153.5</v>
      </c>
      <c r="Q29" s="767">
        <v>9.1</v>
      </c>
      <c r="R29" s="767">
        <v>21.6</v>
      </c>
      <c r="S29" s="739">
        <f t="shared" si="13"/>
        <v>173.2</v>
      </c>
      <c r="T29" s="767">
        <v>161.6</v>
      </c>
      <c r="U29" s="767">
        <v>11.6</v>
      </c>
      <c r="V29" s="767">
        <v>21.2</v>
      </c>
      <c r="W29" s="739">
        <f t="shared" si="14"/>
        <v>149.3</v>
      </c>
      <c r="X29" s="767">
        <v>143.4</v>
      </c>
      <c r="Y29" s="767">
        <v>5.9</v>
      </c>
      <c r="Z29" s="767">
        <v>21.6</v>
      </c>
      <c r="AA29" s="739">
        <f t="shared" si="15"/>
        <v>176.89999999999998</v>
      </c>
      <c r="AB29" s="767">
        <v>165.2</v>
      </c>
      <c r="AC29" s="767">
        <v>11.7</v>
      </c>
      <c r="AD29" s="767">
        <v>24.1</v>
      </c>
      <c r="AE29" s="739">
        <f t="shared" si="16"/>
        <v>171.29999999999998</v>
      </c>
      <c r="AF29" s="767">
        <v>170.1</v>
      </c>
      <c r="AG29" s="767">
        <v>1.2</v>
      </c>
      <c r="AH29" s="496"/>
    </row>
    <row r="30" spans="1:34" ht="17.25">
      <c r="A30" s="150" t="s">
        <v>568</v>
      </c>
      <c r="B30" s="766">
        <v>18.9</v>
      </c>
      <c r="C30" s="739">
        <f t="shared" si="9"/>
        <v>164.8</v>
      </c>
      <c r="D30" s="766">
        <v>147.5</v>
      </c>
      <c r="E30" s="766">
        <v>17.3</v>
      </c>
      <c r="F30" s="766">
        <v>20.2</v>
      </c>
      <c r="G30" s="739">
        <f t="shared" si="10"/>
        <v>166.79999999999998</v>
      </c>
      <c r="H30" s="766">
        <v>149.2</v>
      </c>
      <c r="I30" s="766">
        <v>17.6</v>
      </c>
      <c r="J30" s="767">
        <v>21.4</v>
      </c>
      <c r="K30" s="739">
        <f t="shared" si="11"/>
        <v>189</v>
      </c>
      <c r="L30" s="767">
        <v>167</v>
      </c>
      <c r="M30" s="767">
        <v>22</v>
      </c>
      <c r="N30" s="767">
        <v>22.2</v>
      </c>
      <c r="O30" s="739">
        <f t="shared" si="12"/>
        <v>174.5</v>
      </c>
      <c r="P30" s="767">
        <v>165.5</v>
      </c>
      <c r="Q30" s="767">
        <v>9</v>
      </c>
      <c r="R30" s="767">
        <v>22.3</v>
      </c>
      <c r="S30" s="739">
        <f t="shared" si="13"/>
        <v>184.6</v>
      </c>
      <c r="T30" s="767">
        <v>172.6</v>
      </c>
      <c r="U30" s="767">
        <v>12</v>
      </c>
      <c r="V30" s="767">
        <v>22.1</v>
      </c>
      <c r="W30" s="739">
        <f t="shared" si="14"/>
        <v>161.4</v>
      </c>
      <c r="X30" s="767">
        <v>156.3</v>
      </c>
      <c r="Y30" s="767">
        <v>5.1</v>
      </c>
      <c r="Z30" s="767">
        <v>20</v>
      </c>
      <c r="AA30" s="739">
        <f t="shared" si="15"/>
        <v>164.4</v>
      </c>
      <c r="AB30" s="767">
        <v>151.5</v>
      </c>
      <c r="AC30" s="767">
        <v>12.9</v>
      </c>
      <c r="AD30" s="767">
        <v>22.9</v>
      </c>
      <c r="AE30" s="739">
        <f t="shared" si="16"/>
        <v>175.4</v>
      </c>
      <c r="AF30" s="767">
        <v>173.8</v>
      </c>
      <c r="AG30" s="767">
        <v>1.6</v>
      </c>
      <c r="AH30" s="496"/>
    </row>
    <row r="31" spans="1:34" ht="17.25">
      <c r="A31" s="150" t="s">
        <v>569</v>
      </c>
      <c r="B31" s="766">
        <v>18.2</v>
      </c>
      <c r="C31" s="739">
        <f t="shared" si="9"/>
        <v>159.7</v>
      </c>
      <c r="D31" s="766">
        <v>142.5</v>
      </c>
      <c r="E31" s="766">
        <v>17.2</v>
      </c>
      <c r="F31" s="766">
        <v>19</v>
      </c>
      <c r="G31" s="739">
        <f t="shared" si="10"/>
        <v>158.6</v>
      </c>
      <c r="H31" s="766">
        <v>142.1</v>
      </c>
      <c r="I31" s="766">
        <v>16.5</v>
      </c>
      <c r="J31" s="767">
        <v>21</v>
      </c>
      <c r="K31" s="739">
        <f t="shared" si="11"/>
        <v>179.8</v>
      </c>
      <c r="L31" s="767">
        <v>161</v>
      </c>
      <c r="M31" s="767">
        <v>18.8</v>
      </c>
      <c r="N31" s="767">
        <v>20.6</v>
      </c>
      <c r="O31" s="739">
        <f t="shared" si="12"/>
        <v>158.3</v>
      </c>
      <c r="P31" s="767">
        <v>150.3</v>
      </c>
      <c r="Q31" s="767">
        <v>8</v>
      </c>
      <c r="R31" s="767">
        <v>20</v>
      </c>
      <c r="S31" s="739">
        <f t="shared" si="13"/>
        <v>161</v>
      </c>
      <c r="T31" s="767">
        <v>150.2</v>
      </c>
      <c r="U31" s="767">
        <v>10.8</v>
      </c>
      <c r="V31" s="767">
        <v>21.3</v>
      </c>
      <c r="W31" s="739">
        <f t="shared" si="14"/>
        <v>155</v>
      </c>
      <c r="X31" s="767">
        <v>150.5</v>
      </c>
      <c r="Y31" s="767">
        <v>4.5</v>
      </c>
      <c r="Z31" s="767">
        <v>19.5</v>
      </c>
      <c r="AA31" s="739">
        <f t="shared" si="15"/>
        <v>161.8</v>
      </c>
      <c r="AB31" s="767">
        <v>148.5</v>
      </c>
      <c r="AC31" s="767">
        <v>13.3</v>
      </c>
      <c r="AD31" s="767">
        <v>21.3</v>
      </c>
      <c r="AE31" s="739">
        <f t="shared" si="16"/>
        <v>163.5</v>
      </c>
      <c r="AF31" s="767">
        <v>162.1</v>
      </c>
      <c r="AG31" s="767">
        <v>1.4</v>
      </c>
      <c r="AH31" s="496"/>
    </row>
    <row r="32" spans="1:34" ht="17.25">
      <c r="A32" s="150" t="s">
        <v>570</v>
      </c>
      <c r="B32" s="766">
        <v>20.7</v>
      </c>
      <c r="C32" s="739">
        <f t="shared" si="9"/>
        <v>178.9</v>
      </c>
      <c r="D32" s="766">
        <v>161.6</v>
      </c>
      <c r="E32" s="766">
        <v>17.3</v>
      </c>
      <c r="F32" s="766">
        <v>21</v>
      </c>
      <c r="G32" s="739">
        <f t="shared" si="10"/>
        <v>164.5</v>
      </c>
      <c r="H32" s="766">
        <v>155.9</v>
      </c>
      <c r="I32" s="766">
        <v>8.6</v>
      </c>
      <c r="J32" s="767">
        <v>21.9</v>
      </c>
      <c r="K32" s="739">
        <f t="shared" si="11"/>
        <v>192</v>
      </c>
      <c r="L32" s="767">
        <v>170.5</v>
      </c>
      <c r="M32" s="767">
        <v>21.5</v>
      </c>
      <c r="N32" s="767">
        <v>22.1</v>
      </c>
      <c r="O32" s="739">
        <f t="shared" si="12"/>
        <v>169.2</v>
      </c>
      <c r="P32" s="767">
        <v>161</v>
      </c>
      <c r="Q32" s="767">
        <v>8.2</v>
      </c>
      <c r="R32" s="767">
        <v>22.1</v>
      </c>
      <c r="S32" s="739">
        <f t="shared" si="13"/>
        <v>177.5</v>
      </c>
      <c r="T32" s="767">
        <v>166</v>
      </c>
      <c r="U32" s="767">
        <v>11.5</v>
      </c>
      <c r="V32" s="767">
        <v>22.2</v>
      </c>
      <c r="W32" s="739">
        <f t="shared" si="14"/>
        <v>158.6</v>
      </c>
      <c r="X32" s="767">
        <v>154.6</v>
      </c>
      <c r="Y32" s="767">
        <v>4</v>
      </c>
      <c r="Z32" s="767">
        <v>21.2</v>
      </c>
      <c r="AA32" s="739">
        <f t="shared" si="15"/>
        <v>173.7</v>
      </c>
      <c r="AB32" s="767">
        <v>161.2</v>
      </c>
      <c r="AC32" s="767">
        <v>12.5</v>
      </c>
      <c r="AD32" s="767">
        <v>22.6</v>
      </c>
      <c r="AE32" s="739">
        <f t="shared" si="16"/>
        <v>173.4</v>
      </c>
      <c r="AF32" s="767">
        <v>172</v>
      </c>
      <c r="AG32" s="767">
        <v>1.4</v>
      </c>
      <c r="AH32" s="496"/>
    </row>
    <row r="33" spans="1:34" ht="17.25">
      <c r="A33" s="150" t="s">
        <v>571</v>
      </c>
      <c r="B33" s="766">
        <v>18.8</v>
      </c>
      <c r="C33" s="739">
        <f t="shared" si="9"/>
        <v>165</v>
      </c>
      <c r="D33" s="766">
        <v>146.8</v>
      </c>
      <c r="E33" s="766">
        <v>18.2</v>
      </c>
      <c r="F33" s="766">
        <v>19.7</v>
      </c>
      <c r="G33" s="739">
        <f t="shared" si="10"/>
        <v>154</v>
      </c>
      <c r="H33" s="766">
        <v>146.6</v>
      </c>
      <c r="I33" s="766">
        <v>7.4</v>
      </c>
      <c r="J33" s="767">
        <v>20.9</v>
      </c>
      <c r="K33" s="739">
        <f t="shared" si="11"/>
        <v>180.4</v>
      </c>
      <c r="L33" s="767">
        <v>160.4</v>
      </c>
      <c r="M33" s="767">
        <v>20</v>
      </c>
      <c r="N33" s="767">
        <v>21.9</v>
      </c>
      <c r="O33" s="739">
        <f t="shared" si="12"/>
        <v>169.2</v>
      </c>
      <c r="P33" s="767">
        <v>160.2</v>
      </c>
      <c r="Q33" s="767">
        <v>9</v>
      </c>
      <c r="R33" s="767">
        <v>23.2</v>
      </c>
      <c r="S33" s="739">
        <f t="shared" si="13"/>
        <v>184.6</v>
      </c>
      <c r="T33" s="767">
        <v>172.1</v>
      </c>
      <c r="U33" s="767">
        <v>12.5</v>
      </c>
      <c r="V33" s="767">
        <v>20.4</v>
      </c>
      <c r="W33" s="739">
        <f t="shared" si="14"/>
        <v>151.7</v>
      </c>
      <c r="X33" s="767">
        <v>146.7</v>
      </c>
      <c r="Y33" s="767">
        <v>5</v>
      </c>
      <c r="Z33" s="767">
        <v>19.6</v>
      </c>
      <c r="AA33" s="739">
        <f t="shared" si="15"/>
        <v>159.2</v>
      </c>
      <c r="AB33" s="767">
        <v>147.7</v>
      </c>
      <c r="AC33" s="767">
        <v>11.5</v>
      </c>
      <c r="AD33" s="767">
        <v>23</v>
      </c>
      <c r="AE33" s="739">
        <f t="shared" si="16"/>
        <v>177.6</v>
      </c>
      <c r="AF33" s="767">
        <v>175.6</v>
      </c>
      <c r="AG33" s="767">
        <v>2</v>
      </c>
      <c r="AH33" s="496"/>
    </row>
    <row r="34" spans="1:34" ht="17.25">
      <c r="A34" s="150" t="s">
        <v>572</v>
      </c>
      <c r="B34" s="766">
        <v>19.3</v>
      </c>
      <c r="C34" s="739">
        <f t="shared" si="9"/>
        <v>166.5</v>
      </c>
      <c r="D34" s="766">
        <v>150.3</v>
      </c>
      <c r="E34" s="766">
        <v>16.2</v>
      </c>
      <c r="F34" s="766">
        <v>20</v>
      </c>
      <c r="G34" s="739">
        <f t="shared" si="10"/>
        <v>158.1</v>
      </c>
      <c r="H34" s="766">
        <v>150.9</v>
      </c>
      <c r="I34" s="766">
        <v>7.2</v>
      </c>
      <c r="J34" s="767">
        <v>21.2</v>
      </c>
      <c r="K34" s="739">
        <f t="shared" si="11"/>
        <v>181.7</v>
      </c>
      <c r="L34" s="767">
        <v>161.1</v>
      </c>
      <c r="M34" s="767">
        <v>20.6</v>
      </c>
      <c r="N34" s="767">
        <v>21.1</v>
      </c>
      <c r="O34" s="739">
        <f t="shared" si="12"/>
        <v>166.2</v>
      </c>
      <c r="P34" s="767">
        <v>157.5</v>
      </c>
      <c r="Q34" s="767">
        <v>8.7</v>
      </c>
      <c r="R34" s="767">
        <v>22.2</v>
      </c>
      <c r="S34" s="739">
        <f t="shared" si="13"/>
        <v>182.4</v>
      </c>
      <c r="T34" s="767">
        <v>170.8</v>
      </c>
      <c r="U34" s="767">
        <v>11.6</v>
      </c>
      <c r="V34" s="767">
        <v>19.9</v>
      </c>
      <c r="W34" s="739">
        <f t="shared" si="14"/>
        <v>148.9</v>
      </c>
      <c r="X34" s="767">
        <v>143.3</v>
      </c>
      <c r="Y34" s="767">
        <v>5.6</v>
      </c>
      <c r="Z34" s="767">
        <v>20.5</v>
      </c>
      <c r="AA34" s="739">
        <f t="shared" si="15"/>
        <v>162.39999999999998</v>
      </c>
      <c r="AB34" s="767">
        <v>152.7</v>
      </c>
      <c r="AC34" s="767">
        <v>9.7</v>
      </c>
      <c r="AD34" s="767">
        <v>21.4</v>
      </c>
      <c r="AE34" s="739">
        <f t="shared" si="16"/>
        <v>166.29999999999998</v>
      </c>
      <c r="AF34" s="767">
        <v>163.1</v>
      </c>
      <c r="AG34" s="767">
        <v>3.2</v>
      </c>
      <c r="AH34" s="496"/>
    </row>
    <row r="35" spans="1:34" ht="17.25">
      <c r="A35" s="150" t="s">
        <v>573</v>
      </c>
      <c r="B35" s="766">
        <v>18.6</v>
      </c>
      <c r="C35" s="739">
        <f t="shared" si="9"/>
        <v>164</v>
      </c>
      <c r="D35" s="766">
        <v>144.3</v>
      </c>
      <c r="E35" s="766">
        <v>19.7</v>
      </c>
      <c r="F35" s="766">
        <v>19.7</v>
      </c>
      <c r="G35" s="739">
        <f t="shared" si="10"/>
        <v>156.2</v>
      </c>
      <c r="H35" s="766">
        <v>148.7</v>
      </c>
      <c r="I35" s="766">
        <v>7.5</v>
      </c>
      <c r="J35" s="767">
        <v>21.2</v>
      </c>
      <c r="K35" s="739">
        <f t="shared" si="11"/>
        <v>180.2</v>
      </c>
      <c r="L35" s="767">
        <v>160.6</v>
      </c>
      <c r="M35" s="767">
        <v>19.6</v>
      </c>
      <c r="N35" s="767">
        <v>21.7</v>
      </c>
      <c r="O35" s="739">
        <f t="shared" si="12"/>
        <v>170.70000000000002</v>
      </c>
      <c r="P35" s="767">
        <v>160.4</v>
      </c>
      <c r="Q35" s="767">
        <v>10.3</v>
      </c>
      <c r="R35" s="767">
        <v>23</v>
      </c>
      <c r="S35" s="739">
        <f t="shared" si="13"/>
        <v>184.29999999999998</v>
      </c>
      <c r="T35" s="767">
        <v>169.7</v>
      </c>
      <c r="U35" s="767">
        <v>14.6</v>
      </c>
      <c r="V35" s="767">
        <v>20.3</v>
      </c>
      <c r="W35" s="739">
        <f t="shared" si="14"/>
        <v>155.20000000000002</v>
      </c>
      <c r="X35" s="767">
        <v>149.8</v>
      </c>
      <c r="Y35" s="767">
        <v>5.4</v>
      </c>
      <c r="Z35" s="767">
        <v>19.3</v>
      </c>
      <c r="AA35" s="739">
        <f t="shared" si="15"/>
        <v>157.6</v>
      </c>
      <c r="AB35" s="767">
        <v>146</v>
      </c>
      <c r="AC35" s="767">
        <v>11.6</v>
      </c>
      <c r="AD35" s="767">
        <v>23.1</v>
      </c>
      <c r="AE35" s="739">
        <f t="shared" si="16"/>
        <v>178.9</v>
      </c>
      <c r="AF35" s="767">
        <v>176.6</v>
      </c>
      <c r="AG35" s="767">
        <v>2.3</v>
      </c>
      <c r="AH35" s="496"/>
    </row>
    <row r="36" spans="1:34" ht="17.25">
      <c r="A36" s="150" t="s">
        <v>574</v>
      </c>
      <c r="B36" s="766">
        <v>19.7</v>
      </c>
      <c r="C36" s="739">
        <f t="shared" si="9"/>
        <v>173.4</v>
      </c>
      <c r="D36" s="766">
        <v>153.9</v>
      </c>
      <c r="E36" s="766">
        <v>19.5</v>
      </c>
      <c r="F36" s="766">
        <v>20.3</v>
      </c>
      <c r="G36" s="739">
        <f t="shared" si="10"/>
        <v>164.4</v>
      </c>
      <c r="H36" s="766">
        <v>153.9</v>
      </c>
      <c r="I36" s="766">
        <v>10.5</v>
      </c>
      <c r="J36" s="767">
        <v>21.3</v>
      </c>
      <c r="K36" s="739">
        <f t="shared" si="11"/>
        <v>181.29999999999998</v>
      </c>
      <c r="L36" s="767">
        <v>161.1</v>
      </c>
      <c r="M36" s="767">
        <v>20.2</v>
      </c>
      <c r="N36" s="767">
        <v>21.4</v>
      </c>
      <c r="O36" s="739">
        <f t="shared" si="12"/>
        <v>165.5</v>
      </c>
      <c r="P36" s="767">
        <v>155.8</v>
      </c>
      <c r="Q36" s="767">
        <v>9.7</v>
      </c>
      <c r="R36" s="767">
        <v>22.6</v>
      </c>
      <c r="S36" s="739">
        <f t="shared" si="13"/>
        <v>182.5</v>
      </c>
      <c r="T36" s="767">
        <v>169</v>
      </c>
      <c r="U36" s="767">
        <v>13.5</v>
      </c>
      <c r="V36" s="767">
        <v>20.1</v>
      </c>
      <c r="W36" s="739">
        <f t="shared" si="14"/>
        <v>146.8</v>
      </c>
      <c r="X36" s="767">
        <v>141.3</v>
      </c>
      <c r="Y36" s="767">
        <v>5.5</v>
      </c>
      <c r="Z36" s="767">
        <v>20.2</v>
      </c>
      <c r="AA36" s="739">
        <f t="shared" si="15"/>
        <v>163.1</v>
      </c>
      <c r="AB36" s="767">
        <v>151.2</v>
      </c>
      <c r="AC36" s="767">
        <v>11.9</v>
      </c>
      <c r="AD36" s="767">
        <v>22.3</v>
      </c>
      <c r="AE36" s="739">
        <f t="shared" si="16"/>
        <v>174.3</v>
      </c>
      <c r="AF36" s="767">
        <v>171.5</v>
      </c>
      <c r="AG36" s="767">
        <v>2.8</v>
      </c>
      <c r="AH36" s="496"/>
    </row>
    <row r="37" spans="1:34" ht="17.25">
      <c r="A37" s="150" t="s">
        <v>575</v>
      </c>
      <c r="B37" s="766">
        <v>18.5</v>
      </c>
      <c r="C37" s="739">
        <f t="shared" si="9"/>
        <v>161.29999999999998</v>
      </c>
      <c r="D37" s="766">
        <v>144.1</v>
      </c>
      <c r="E37" s="766">
        <v>17.2</v>
      </c>
      <c r="F37" s="766">
        <v>19.4</v>
      </c>
      <c r="G37" s="739">
        <f t="shared" si="10"/>
        <v>157</v>
      </c>
      <c r="H37" s="766">
        <v>146.7</v>
      </c>
      <c r="I37" s="766">
        <v>10.3</v>
      </c>
      <c r="J37" s="767">
        <v>22.3</v>
      </c>
      <c r="K37" s="739">
        <f t="shared" si="11"/>
        <v>190.1</v>
      </c>
      <c r="L37" s="767">
        <v>170.9</v>
      </c>
      <c r="M37" s="767">
        <v>19.2</v>
      </c>
      <c r="N37" s="767">
        <v>21.7</v>
      </c>
      <c r="O37" s="739">
        <f t="shared" si="12"/>
        <v>166</v>
      </c>
      <c r="P37" s="767">
        <v>157.4</v>
      </c>
      <c r="Q37" s="767">
        <v>8.6</v>
      </c>
      <c r="R37" s="767">
        <v>22.8</v>
      </c>
      <c r="S37" s="739">
        <f t="shared" si="13"/>
        <v>181.70000000000002</v>
      </c>
      <c r="T37" s="767">
        <v>169.4</v>
      </c>
      <c r="U37" s="767">
        <v>12.3</v>
      </c>
      <c r="V37" s="767">
        <v>20.5</v>
      </c>
      <c r="W37" s="739">
        <f t="shared" si="14"/>
        <v>148.7</v>
      </c>
      <c r="X37" s="767">
        <v>144.1</v>
      </c>
      <c r="Y37" s="767">
        <v>4.6</v>
      </c>
      <c r="Z37" s="767">
        <v>19.3</v>
      </c>
      <c r="AA37" s="739">
        <f t="shared" si="15"/>
        <v>156.4</v>
      </c>
      <c r="AB37" s="767">
        <v>144.5</v>
      </c>
      <c r="AC37" s="767">
        <v>11.9</v>
      </c>
      <c r="AD37" s="767">
        <v>21.9</v>
      </c>
      <c r="AE37" s="739">
        <f t="shared" si="16"/>
        <v>170.5</v>
      </c>
      <c r="AF37" s="767">
        <v>167.6</v>
      </c>
      <c r="AG37" s="767">
        <v>2.9</v>
      </c>
      <c r="AH37" s="496"/>
    </row>
    <row r="38" spans="1:34" ht="17.25">
      <c r="A38" s="150" t="s">
        <v>576</v>
      </c>
      <c r="B38" s="766">
        <v>18.6</v>
      </c>
      <c r="C38" s="739">
        <f t="shared" si="9"/>
        <v>158.8</v>
      </c>
      <c r="D38" s="766">
        <v>144.5</v>
      </c>
      <c r="E38" s="766">
        <v>14.3</v>
      </c>
      <c r="F38" s="766">
        <v>20.6</v>
      </c>
      <c r="G38" s="739">
        <f t="shared" si="10"/>
        <v>170.29999999999998</v>
      </c>
      <c r="H38" s="766">
        <v>155.6</v>
      </c>
      <c r="I38" s="766">
        <v>14.7</v>
      </c>
      <c r="J38" s="767">
        <v>21.2</v>
      </c>
      <c r="K38" s="739">
        <f t="shared" si="11"/>
        <v>181.70000000000002</v>
      </c>
      <c r="L38" s="767">
        <v>161.8</v>
      </c>
      <c r="M38" s="767">
        <v>19.9</v>
      </c>
      <c r="N38" s="767">
        <v>21.8</v>
      </c>
      <c r="O38" s="739">
        <f t="shared" si="12"/>
        <v>169.39999999999998</v>
      </c>
      <c r="P38" s="767">
        <v>159.7</v>
      </c>
      <c r="Q38" s="767">
        <v>9.7</v>
      </c>
      <c r="R38" s="767">
        <v>22.9</v>
      </c>
      <c r="S38" s="739">
        <f t="shared" si="13"/>
        <v>184.70000000000002</v>
      </c>
      <c r="T38" s="767">
        <v>171.3</v>
      </c>
      <c r="U38" s="767">
        <v>13.4</v>
      </c>
      <c r="V38" s="767">
        <v>20.6</v>
      </c>
      <c r="W38" s="739">
        <f t="shared" si="14"/>
        <v>152.6</v>
      </c>
      <c r="X38" s="767">
        <v>147</v>
      </c>
      <c r="Y38" s="767">
        <v>5.6</v>
      </c>
      <c r="Z38" s="767">
        <v>20.6</v>
      </c>
      <c r="AA38" s="739">
        <f t="shared" si="15"/>
        <v>168.4</v>
      </c>
      <c r="AB38" s="767">
        <v>155.4</v>
      </c>
      <c r="AC38" s="767">
        <v>13</v>
      </c>
      <c r="AD38" s="767">
        <v>22</v>
      </c>
      <c r="AE38" s="739">
        <f t="shared" si="16"/>
        <v>171.9</v>
      </c>
      <c r="AF38" s="767">
        <v>168.1</v>
      </c>
      <c r="AG38" s="767">
        <v>3.8</v>
      </c>
      <c r="AH38" s="496"/>
    </row>
    <row r="39" spans="1:34" ht="17.25">
      <c r="A39" s="501"/>
      <c r="B39" s="500"/>
      <c r="C39" s="500"/>
      <c r="D39" s="500"/>
      <c r="E39" s="500"/>
      <c r="F39" s="502"/>
      <c r="G39" s="502"/>
      <c r="H39" s="502"/>
      <c r="I39" s="502"/>
      <c r="J39" s="503"/>
      <c r="K39" s="503"/>
      <c r="L39" s="503"/>
      <c r="M39" s="503"/>
      <c r="N39" s="502"/>
      <c r="O39" s="500"/>
      <c r="P39" s="500"/>
      <c r="Q39" s="500"/>
      <c r="V39" s="500"/>
      <c r="W39" s="500"/>
      <c r="X39" s="500"/>
      <c r="Y39" s="500"/>
      <c r="AD39" s="500"/>
      <c r="AE39" s="500"/>
      <c r="AF39" s="500"/>
      <c r="AG39" s="502"/>
      <c r="AH39" s="495"/>
    </row>
    <row r="40" spans="1:34" ht="17.25">
      <c r="A40" s="768" t="s">
        <v>578</v>
      </c>
      <c r="B40" s="764"/>
      <c r="C40" s="764"/>
      <c r="D40" s="764"/>
      <c r="E40" s="764"/>
      <c r="F40" s="769"/>
      <c r="G40" s="769"/>
      <c r="H40" s="769"/>
      <c r="I40" s="769"/>
      <c r="J40" s="764"/>
      <c r="K40" s="764"/>
      <c r="L40" s="764"/>
      <c r="M40" s="764"/>
      <c r="N40" s="769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9"/>
      <c r="AH40" s="495"/>
    </row>
    <row r="41" spans="1:34" ht="17.25">
      <c r="A41" s="763" t="s">
        <v>584</v>
      </c>
      <c r="B41" s="765">
        <f aca="true" t="shared" si="17" ref="B41:G41">AVERAGE(B43:B54)</f>
        <v>19.491666666666664</v>
      </c>
      <c r="C41" s="765">
        <f t="shared" si="17"/>
        <v>163.86666666666667</v>
      </c>
      <c r="D41" s="765">
        <f t="shared" si="17"/>
        <v>155.39166666666668</v>
      </c>
      <c r="E41" s="765">
        <f t="shared" si="17"/>
        <v>8.475</v>
      </c>
      <c r="F41" s="765">
        <f t="shared" si="17"/>
        <v>19.633333333333336</v>
      </c>
      <c r="G41" s="765">
        <f t="shared" si="17"/>
        <v>143.89166666666668</v>
      </c>
      <c r="H41" s="764">
        <v>134.6</v>
      </c>
      <c r="I41" s="764">
        <v>9.3</v>
      </c>
      <c r="J41" s="765">
        <f>AVERAGE(J43:J54)</f>
        <v>19.833333333333336</v>
      </c>
      <c r="K41" s="765">
        <f>AVERAGE(K43:K54)</f>
        <v>163.90833333333333</v>
      </c>
      <c r="L41" s="764">
        <v>151.2</v>
      </c>
      <c r="M41" s="765">
        <f>AVERAGE(M43:M54)</f>
        <v>12.65</v>
      </c>
      <c r="N41" s="765">
        <f>AVERAGE(N43:N54)</f>
        <v>20.491666666666667</v>
      </c>
      <c r="O41" s="765">
        <f>AVERAGE(O43:O54)</f>
        <v>134.51666666666665</v>
      </c>
      <c r="P41" s="765">
        <f>AVERAGE(P43:P54)</f>
        <v>131.26666666666668</v>
      </c>
      <c r="Q41" s="764">
        <v>3.2</v>
      </c>
      <c r="R41" s="765">
        <f>AVERAGE(R43:R54)</f>
        <v>21.275000000000002</v>
      </c>
      <c r="S41" s="764">
        <v>143.5</v>
      </c>
      <c r="T41" s="764">
        <v>139.1</v>
      </c>
      <c r="U41" s="764">
        <v>4.4</v>
      </c>
      <c r="V41" s="765">
        <f aca="true" t="shared" si="18" ref="V41:AD41">AVERAGE(V43:V54)</f>
        <v>20.258333333333333</v>
      </c>
      <c r="W41" s="765">
        <f t="shared" si="18"/>
        <v>131.69166666666666</v>
      </c>
      <c r="X41" s="765">
        <f t="shared" si="18"/>
        <v>128.83333333333334</v>
      </c>
      <c r="Y41" s="765">
        <f t="shared" si="18"/>
        <v>2.858333333333333</v>
      </c>
      <c r="Z41" s="765">
        <f t="shared" si="18"/>
        <v>19.3</v>
      </c>
      <c r="AA41" s="765">
        <f t="shared" si="18"/>
        <v>141.69166666666666</v>
      </c>
      <c r="AB41" s="765">
        <f t="shared" si="18"/>
        <v>136.11666666666667</v>
      </c>
      <c r="AC41" s="765">
        <f t="shared" si="18"/>
        <v>5.575</v>
      </c>
      <c r="AD41" s="765">
        <f t="shared" si="18"/>
        <v>20.783333333333335</v>
      </c>
      <c r="AE41" s="764">
        <v>160</v>
      </c>
      <c r="AF41" s="764">
        <v>153.5</v>
      </c>
      <c r="AG41" s="769">
        <v>5.6</v>
      </c>
      <c r="AH41" s="496"/>
    </row>
    <row r="42" spans="1:34" ht="17.25">
      <c r="A42" s="497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9"/>
      <c r="AH42" s="496"/>
    </row>
    <row r="43" spans="1:34" ht="17.25">
      <c r="A43" s="150" t="s">
        <v>645</v>
      </c>
      <c r="B43" s="766">
        <v>18.5</v>
      </c>
      <c r="C43" s="739">
        <f aca="true" t="shared" si="19" ref="C43:C54">SUM(D43:E43)</f>
        <v>151.9</v>
      </c>
      <c r="D43" s="766">
        <v>147.4</v>
      </c>
      <c r="E43" s="766">
        <v>4.5</v>
      </c>
      <c r="F43" s="766">
        <v>17.6</v>
      </c>
      <c r="G43" s="739">
        <f aca="true" t="shared" si="20" ref="G43:G54">SUM(H43:I43)</f>
        <v>134.5</v>
      </c>
      <c r="H43" s="766">
        <v>121</v>
      </c>
      <c r="I43" s="766">
        <v>13.5</v>
      </c>
      <c r="J43" s="767">
        <v>18.9</v>
      </c>
      <c r="K43" s="739">
        <f aca="true" t="shared" si="21" ref="K43:K54">SUM(L43:M43)</f>
        <v>170.1</v>
      </c>
      <c r="L43" s="767">
        <v>151.7</v>
      </c>
      <c r="M43" s="767">
        <v>18.4</v>
      </c>
      <c r="N43" s="767">
        <v>19.1</v>
      </c>
      <c r="O43" s="739">
        <f aca="true" t="shared" si="22" ref="O43:O54">SUM(P43:Q43)</f>
        <v>125</v>
      </c>
      <c r="P43" s="767">
        <v>121.1</v>
      </c>
      <c r="Q43" s="767">
        <v>3.9</v>
      </c>
      <c r="R43" s="767">
        <v>19.1</v>
      </c>
      <c r="S43" s="739">
        <f aca="true" t="shared" si="23" ref="S43:S54">SUM(T43:U43)</f>
        <v>134.7</v>
      </c>
      <c r="T43" s="767">
        <v>129.1</v>
      </c>
      <c r="U43" s="767">
        <v>5.6</v>
      </c>
      <c r="V43" s="767">
        <v>19.1</v>
      </c>
      <c r="W43" s="739">
        <f aca="true" t="shared" si="24" ref="W43:W54">SUM(X43:Y43)</f>
        <v>122.30000000000001</v>
      </c>
      <c r="X43" s="767">
        <v>118.9</v>
      </c>
      <c r="Y43" s="767">
        <v>3.4</v>
      </c>
      <c r="Z43" s="767">
        <v>17.6</v>
      </c>
      <c r="AA43" s="739">
        <f aca="true" t="shared" si="25" ref="AA43:AA54">SUM(AB43:AC43)</f>
        <v>126.8</v>
      </c>
      <c r="AB43" s="767">
        <v>123.2</v>
      </c>
      <c r="AC43" s="767">
        <v>3.6</v>
      </c>
      <c r="AD43" s="767">
        <v>19.8</v>
      </c>
      <c r="AE43" s="739">
        <f aca="true" t="shared" si="26" ref="AE43:AE54">SUM(AF43:AG43)</f>
        <v>153.4</v>
      </c>
      <c r="AF43" s="767">
        <v>146.3</v>
      </c>
      <c r="AG43" s="767">
        <v>7.1</v>
      </c>
      <c r="AH43" s="496"/>
    </row>
    <row r="44" spans="1:34" ht="17.25">
      <c r="A44" s="150" t="s">
        <v>566</v>
      </c>
      <c r="B44" s="766">
        <v>18.5</v>
      </c>
      <c r="C44" s="739">
        <f t="shared" si="19"/>
        <v>152.4</v>
      </c>
      <c r="D44" s="766">
        <v>147.4</v>
      </c>
      <c r="E44" s="766">
        <v>5</v>
      </c>
      <c r="F44" s="766">
        <v>20</v>
      </c>
      <c r="G44" s="739">
        <f t="shared" si="20"/>
        <v>147.89999999999998</v>
      </c>
      <c r="H44" s="766">
        <v>135.7</v>
      </c>
      <c r="I44" s="766">
        <v>12.2</v>
      </c>
      <c r="J44" s="767">
        <v>18.8</v>
      </c>
      <c r="K44" s="739">
        <f t="shared" si="21"/>
        <v>161</v>
      </c>
      <c r="L44" s="767">
        <v>149.6</v>
      </c>
      <c r="M44" s="767">
        <v>11.4</v>
      </c>
      <c r="N44" s="767">
        <v>20</v>
      </c>
      <c r="O44" s="739">
        <f t="shared" si="22"/>
        <v>130.4</v>
      </c>
      <c r="P44" s="767">
        <v>127.4</v>
      </c>
      <c r="Q44" s="767">
        <v>3</v>
      </c>
      <c r="R44" s="767">
        <v>21.3</v>
      </c>
      <c r="S44" s="739">
        <f t="shared" si="23"/>
        <v>149.29999999999998</v>
      </c>
      <c r="T44" s="767">
        <v>144.2</v>
      </c>
      <c r="U44" s="767">
        <v>5.1</v>
      </c>
      <c r="V44" s="767">
        <v>19.7</v>
      </c>
      <c r="W44" s="739">
        <f t="shared" si="24"/>
        <v>125</v>
      </c>
      <c r="X44" s="767">
        <v>122.6</v>
      </c>
      <c r="Y44" s="767">
        <v>2.4</v>
      </c>
      <c r="Z44" s="767">
        <v>18.2</v>
      </c>
      <c r="AA44" s="739">
        <f t="shared" si="25"/>
        <v>132</v>
      </c>
      <c r="AB44" s="767">
        <v>127.5</v>
      </c>
      <c r="AC44" s="767">
        <v>4.5</v>
      </c>
      <c r="AD44" s="767">
        <v>21.2</v>
      </c>
      <c r="AE44" s="739">
        <f t="shared" si="26"/>
        <v>165.29999999999998</v>
      </c>
      <c r="AF44" s="767">
        <v>157.7</v>
      </c>
      <c r="AG44" s="767">
        <v>7.6</v>
      </c>
      <c r="AH44" s="496"/>
    </row>
    <row r="45" spans="1:34" ht="17.25">
      <c r="A45" s="150" t="s">
        <v>567</v>
      </c>
      <c r="B45" s="766">
        <v>19.8</v>
      </c>
      <c r="C45" s="739">
        <f t="shared" si="19"/>
        <v>168.4</v>
      </c>
      <c r="D45" s="766">
        <v>157.9</v>
      </c>
      <c r="E45" s="766">
        <v>10.5</v>
      </c>
      <c r="F45" s="766">
        <v>19.6</v>
      </c>
      <c r="G45" s="739">
        <f t="shared" si="20"/>
        <v>145.8</v>
      </c>
      <c r="H45" s="766">
        <v>133.8</v>
      </c>
      <c r="I45" s="766">
        <v>12</v>
      </c>
      <c r="J45" s="767">
        <v>18.2</v>
      </c>
      <c r="K45" s="739">
        <f t="shared" si="21"/>
        <v>155.2</v>
      </c>
      <c r="L45" s="767">
        <v>143.2</v>
      </c>
      <c r="M45" s="767">
        <v>12</v>
      </c>
      <c r="N45" s="767">
        <v>19.6</v>
      </c>
      <c r="O45" s="739">
        <f t="shared" si="22"/>
        <v>129.6</v>
      </c>
      <c r="P45" s="767">
        <v>126.3</v>
      </c>
      <c r="Q45" s="767">
        <v>3.3</v>
      </c>
      <c r="R45" s="767">
        <v>21.3</v>
      </c>
      <c r="S45" s="739">
        <f t="shared" si="23"/>
        <v>152.20000000000002</v>
      </c>
      <c r="T45" s="767">
        <v>146.9</v>
      </c>
      <c r="U45" s="767">
        <v>5.3</v>
      </c>
      <c r="V45" s="767">
        <v>19.2</v>
      </c>
      <c r="W45" s="739">
        <f t="shared" si="24"/>
        <v>123</v>
      </c>
      <c r="X45" s="767">
        <v>120.2</v>
      </c>
      <c r="Y45" s="767">
        <v>2.8</v>
      </c>
      <c r="Z45" s="767">
        <v>20.5</v>
      </c>
      <c r="AA45" s="739">
        <f t="shared" si="25"/>
        <v>147.7</v>
      </c>
      <c r="AB45" s="767">
        <v>142.7</v>
      </c>
      <c r="AC45" s="767">
        <v>5</v>
      </c>
      <c r="AD45" s="767">
        <v>22.3</v>
      </c>
      <c r="AE45" s="739">
        <f t="shared" si="26"/>
        <v>172.4</v>
      </c>
      <c r="AF45" s="767">
        <v>166.8</v>
      </c>
      <c r="AG45" s="767">
        <v>5.6</v>
      </c>
      <c r="AH45" s="496"/>
    </row>
    <row r="46" spans="1:34" ht="17.25">
      <c r="A46" s="150" t="s">
        <v>568</v>
      </c>
      <c r="B46" s="766">
        <v>19.2</v>
      </c>
      <c r="C46" s="739">
        <f t="shared" si="19"/>
        <v>165.6</v>
      </c>
      <c r="D46" s="766">
        <v>154.1</v>
      </c>
      <c r="E46" s="766">
        <v>11.5</v>
      </c>
      <c r="F46" s="766">
        <v>20.4</v>
      </c>
      <c r="G46" s="739">
        <f t="shared" si="20"/>
        <v>155</v>
      </c>
      <c r="H46" s="766">
        <v>139.5</v>
      </c>
      <c r="I46" s="766">
        <v>15.5</v>
      </c>
      <c r="J46" s="767">
        <v>19.9</v>
      </c>
      <c r="K46" s="739">
        <f t="shared" si="21"/>
        <v>171</v>
      </c>
      <c r="L46" s="767">
        <v>156.3</v>
      </c>
      <c r="M46" s="767">
        <v>14.7</v>
      </c>
      <c r="N46" s="767">
        <v>21</v>
      </c>
      <c r="O46" s="739">
        <f t="shared" si="22"/>
        <v>140.1</v>
      </c>
      <c r="P46" s="767">
        <v>136.4</v>
      </c>
      <c r="Q46" s="767">
        <v>3.7</v>
      </c>
      <c r="R46" s="767">
        <v>22.3</v>
      </c>
      <c r="S46" s="739">
        <f t="shared" si="23"/>
        <v>159.9</v>
      </c>
      <c r="T46" s="767">
        <v>153.3</v>
      </c>
      <c r="U46" s="767">
        <v>6.6</v>
      </c>
      <c r="V46" s="767">
        <v>20.6</v>
      </c>
      <c r="W46" s="739">
        <f t="shared" si="24"/>
        <v>134.3</v>
      </c>
      <c r="X46" s="767">
        <v>131.4</v>
      </c>
      <c r="Y46" s="767">
        <v>2.9</v>
      </c>
      <c r="Z46" s="767">
        <v>19.9</v>
      </c>
      <c r="AA46" s="739">
        <f t="shared" si="25"/>
        <v>145.8</v>
      </c>
      <c r="AB46" s="767">
        <v>140.4</v>
      </c>
      <c r="AC46" s="767">
        <v>5.4</v>
      </c>
      <c r="AD46" s="767">
        <v>20.9</v>
      </c>
      <c r="AE46" s="739">
        <f t="shared" si="26"/>
        <v>166.79999999999998</v>
      </c>
      <c r="AF46" s="767">
        <v>156.2</v>
      </c>
      <c r="AG46" s="767">
        <v>10.6</v>
      </c>
      <c r="AH46" s="496"/>
    </row>
    <row r="47" spans="1:34" ht="17.25">
      <c r="A47" s="150" t="s">
        <v>569</v>
      </c>
      <c r="B47" s="766">
        <v>18.4</v>
      </c>
      <c r="C47" s="739">
        <f t="shared" si="19"/>
        <v>161.2</v>
      </c>
      <c r="D47" s="766">
        <v>148.1</v>
      </c>
      <c r="E47" s="766">
        <v>13.1</v>
      </c>
      <c r="F47" s="766">
        <v>18.6</v>
      </c>
      <c r="G47" s="739">
        <f t="shared" si="20"/>
        <v>143.4</v>
      </c>
      <c r="H47" s="766">
        <v>129.8</v>
      </c>
      <c r="I47" s="766">
        <v>13.6</v>
      </c>
      <c r="J47" s="767">
        <v>19.2</v>
      </c>
      <c r="K47" s="739">
        <f t="shared" si="21"/>
        <v>162.8</v>
      </c>
      <c r="L47" s="767">
        <v>140.4</v>
      </c>
      <c r="M47" s="767">
        <v>22.4</v>
      </c>
      <c r="N47" s="767">
        <v>19.9</v>
      </c>
      <c r="O47" s="739">
        <f t="shared" si="22"/>
        <v>133.2</v>
      </c>
      <c r="P47" s="767">
        <v>129.7</v>
      </c>
      <c r="Q47" s="767">
        <v>3.5</v>
      </c>
      <c r="R47" s="767">
        <v>19.9</v>
      </c>
      <c r="S47" s="739">
        <f t="shared" si="23"/>
        <v>141.4</v>
      </c>
      <c r="T47" s="767">
        <v>135.5</v>
      </c>
      <c r="U47" s="767">
        <v>5.9</v>
      </c>
      <c r="V47" s="767">
        <v>19.9</v>
      </c>
      <c r="W47" s="739">
        <f t="shared" si="24"/>
        <v>130.7</v>
      </c>
      <c r="X47" s="767">
        <v>128</v>
      </c>
      <c r="Y47" s="767">
        <v>2.7</v>
      </c>
      <c r="Z47" s="767">
        <v>19.2</v>
      </c>
      <c r="AA47" s="739">
        <f t="shared" si="25"/>
        <v>140.5</v>
      </c>
      <c r="AB47" s="767">
        <v>135.3</v>
      </c>
      <c r="AC47" s="767">
        <v>5.2</v>
      </c>
      <c r="AD47" s="767">
        <v>19.7</v>
      </c>
      <c r="AE47" s="739">
        <f t="shared" si="26"/>
        <v>153.6</v>
      </c>
      <c r="AF47" s="767">
        <v>145.7</v>
      </c>
      <c r="AG47" s="767">
        <v>7.9</v>
      </c>
      <c r="AH47" s="496"/>
    </row>
    <row r="48" spans="1:34" ht="17.25">
      <c r="A48" s="150" t="s">
        <v>570</v>
      </c>
      <c r="B48" s="766">
        <v>20.8</v>
      </c>
      <c r="C48" s="739">
        <f t="shared" si="19"/>
        <v>174.89999999999998</v>
      </c>
      <c r="D48" s="766">
        <v>165.2</v>
      </c>
      <c r="E48" s="766">
        <v>9.7</v>
      </c>
      <c r="F48" s="766">
        <v>21</v>
      </c>
      <c r="G48" s="739">
        <f t="shared" si="20"/>
        <v>142.1</v>
      </c>
      <c r="H48" s="766">
        <v>137.1</v>
      </c>
      <c r="I48" s="766">
        <v>5</v>
      </c>
      <c r="J48" s="767">
        <v>20.5</v>
      </c>
      <c r="K48" s="739">
        <f t="shared" si="21"/>
        <v>160.7</v>
      </c>
      <c r="L48" s="767">
        <v>149.1</v>
      </c>
      <c r="M48" s="767">
        <v>11.6</v>
      </c>
      <c r="N48" s="767">
        <v>21</v>
      </c>
      <c r="O48" s="739">
        <f t="shared" si="22"/>
        <v>139.70000000000002</v>
      </c>
      <c r="P48" s="767">
        <v>136.8</v>
      </c>
      <c r="Q48" s="767">
        <v>2.9</v>
      </c>
      <c r="R48" s="767">
        <v>22.3</v>
      </c>
      <c r="S48" s="739">
        <f t="shared" si="23"/>
        <v>158.4</v>
      </c>
      <c r="T48" s="767">
        <v>153</v>
      </c>
      <c r="U48" s="767">
        <v>5.4</v>
      </c>
      <c r="V48" s="767">
        <v>20.7</v>
      </c>
      <c r="W48" s="739">
        <f t="shared" si="24"/>
        <v>134.29999999999998</v>
      </c>
      <c r="X48" s="767">
        <v>132.1</v>
      </c>
      <c r="Y48" s="767">
        <v>2.2</v>
      </c>
      <c r="Z48" s="767">
        <v>20.5</v>
      </c>
      <c r="AA48" s="739">
        <f t="shared" si="25"/>
        <v>148.4</v>
      </c>
      <c r="AB48" s="767">
        <v>144</v>
      </c>
      <c r="AC48" s="767">
        <v>4.4</v>
      </c>
      <c r="AD48" s="767">
        <v>20.7</v>
      </c>
      <c r="AE48" s="739">
        <f t="shared" si="26"/>
        <v>159.6</v>
      </c>
      <c r="AF48" s="767">
        <v>152.6</v>
      </c>
      <c r="AG48" s="767">
        <v>7</v>
      </c>
      <c r="AH48" s="496"/>
    </row>
    <row r="49" spans="1:34" ht="17.25">
      <c r="A49" s="150" t="s">
        <v>571</v>
      </c>
      <c r="B49" s="766">
        <v>19</v>
      </c>
      <c r="C49" s="739">
        <f t="shared" si="19"/>
        <v>160.7</v>
      </c>
      <c r="D49" s="766">
        <v>151.6</v>
      </c>
      <c r="E49" s="766">
        <v>9.1</v>
      </c>
      <c r="F49" s="766">
        <v>20.1</v>
      </c>
      <c r="G49" s="739">
        <f t="shared" si="20"/>
        <v>140.6</v>
      </c>
      <c r="H49" s="766">
        <v>135.5</v>
      </c>
      <c r="I49" s="766">
        <v>5.1</v>
      </c>
      <c r="J49" s="767">
        <v>20</v>
      </c>
      <c r="K49" s="739">
        <f t="shared" si="21"/>
        <v>161</v>
      </c>
      <c r="L49" s="767">
        <v>152.1</v>
      </c>
      <c r="M49" s="767">
        <v>8.9</v>
      </c>
      <c r="N49" s="767">
        <v>20.8</v>
      </c>
      <c r="O49" s="739">
        <f t="shared" si="22"/>
        <v>136.2</v>
      </c>
      <c r="P49" s="767">
        <v>133.2</v>
      </c>
      <c r="Q49" s="767">
        <v>3</v>
      </c>
      <c r="R49" s="767">
        <v>21.8</v>
      </c>
      <c r="S49" s="739">
        <f t="shared" si="23"/>
        <v>143.2</v>
      </c>
      <c r="T49" s="767">
        <v>140.2</v>
      </c>
      <c r="U49" s="767">
        <v>3</v>
      </c>
      <c r="V49" s="767">
        <v>20.4</v>
      </c>
      <c r="W49" s="739">
        <f t="shared" si="24"/>
        <v>133.8</v>
      </c>
      <c r="X49" s="767">
        <v>130.8</v>
      </c>
      <c r="Y49" s="767">
        <v>3</v>
      </c>
      <c r="Z49" s="767">
        <v>19.1</v>
      </c>
      <c r="AA49" s="739">
        <f t="shared" si="25"/>
        <v>143</v>
      </c>
      <c r="AB49" s="767">
        <v>136.2</v>
      </c>
      <c r="AC49" s="767">
        <v>6.8</v>
      </c>
      <c r="AD49" s="767">
        <v>21.5</v>
      </c>
      <c r="AE49" s="739">
        <f t="shared" si="26"/>
        <v>162.79999999999998</v>
      </c>
      <c r="AF49" s="767">
        <v>157.2</v>
      </c>
      <c r="AG49" s="767">
        <v>5.6</v>
      </c>
      <c r="AH49" s="496"/>
    </row>
    <row r="50" spans="1:34" ht="17.25">
      <c r="A50" s="150" t="s">
        <v>572</v>
      </c>
      <c r="B50" s="766">
        <v>20.6</v>
      </c>
      <c r="C50" s="739">
        <f t="shared" si="19"/>
        <v>170.9</v>
      </c>
      <c r="D50" s="766">
        <v>163.8</v>
      </c>
      <c r="E50" s="766">
        <v>7.1</v>
      </c>
      <c r="F50" s="766">
        <v>19.3</v>
      </c>
      <c r="G50" s="739">
        <f t="shared" si="20"/>
        <v>137.4</v>
      </c>
      <c r="H50" s="766">
        <v>132.3</v>
      </c>
      <c r="I50" s="766">
        <v>5.1</v>
      </c>
      <c r="J50" s="767">
        <v>20.8</v>
      </c>
      <c r="K50" s="739">
        <f t="shared" si="21"/>
        <v>168.1</v>
      </c>
      <c r="L50" s="767">
        <v>157.9</v>
      </c>
      <c r="M50" s="767">
        <v>10.2</v>
      </c>
      <c r="N50" s="767">
        <v>21.3</v>
      </c>
      <c r="O50" s="739">
        <f t="shared" si="22"/>
        <v>141.4</v>
      </c>
      <c r="P50" s="767">
        <v>137.6</v>
      </c>
      <c r="Q50" s="767">
        <v>3.8</v>
      </c>
      <c r="R50" s="767">
        <v>20.9</v>
      </c>
      <c r="S50" s="739">
        <f t="shared" si="23"/>
        <v>135.5</v>
      </c>
      <c r="T50" s="767">
        <v>132.5</v>
      </c>
      <c r="U50" s="767">
        <v>3</v>
      </c>
      <c r="V50" s="767">
        <v>21.4</v>
      </c>
      <c r="W50" s="739">
        <f t="shared" si="24"/>
        <v>143.4</v>
      </c>
      <c r="X50" s="767">
        <v>139.4</v>
      </c>
      <c r="Y50" s="767">
        <v>4</v>
      </c>
      <c r="Z50" s="767">
        <v>19.4</v>
      </c>
      <c r="AA50" s="739">
        <f t="shared" si="25"/>
        <v>143.9</v>
      </c>
      <c r="AB50" s="767">
        <v>138.3</v>
      </c>
      <c r="AC50" s="767">
        <v>5.6</v>
      </c>
      <c r="AD50" s="767">
        <v>20.3</v>
      </c>
      <c r="AE50" s="739">
        <f t="shared" si="26"/>
        <v>156</v>
      </c>
      <c r="AF50" s="767">
        <v>151.3</v>
      </c>
      <c r="AG50" s="767">
        <v>4.7</v>
      </c>
      <c r="AH50" s="496"/>
    </row>
    <row r="51" spans="1:34" ht="17.25">
      <c r="A51" s="150" t="s">
        <v>573</v>
      </c>
      <c r="B51" s="766">
        <v>19.6</v>
      </c>
      <c r="C51" s="739">
        <f t="shared" si="19"/>
        <v>162.39999999999998</v>
      </c>
      <c r="D51" s="766">
        <v>155.7</v>
      </c>
      <c r="E51" s="766">
        <v>6.7</v>
      </c>
      <c r="F51" s="766">
        <v>20</v>
      </c>
      <c r="G51" s="739">
        <f t="shared" si="20"/>
        <v>144.5</v>
      </c>
      <c r="H51" s="766">
        <v>139.9</v>
      </c>
      <c r="I51" s="766">
        <v>4.6</v>
      </c>
      <c r="J51" s="767">
        <v>20.3</v>
      </c>
      <c r="K51" s="739">
        <f t="shared" si="21"/>
        <v>164.3</v>
      </c>
      <c r="L51" s="767">
        <v>153.8</v>
      </c>
      <c r="M51" s="767">
        <v>10.5</v>
      </c>
      <c r="N51" s="767">
        <v>20.7</v>
      </c>
      <c r="O51" s="739">
        <f t="shared" si="22"/>
        <v>134.5</v>
      </c>
      <c r="P51" s="767">
        <v>131.6</v>
      </c>
      <c r="Q51" s="767">
        <v>2.9</v>
      </c>
      <c r="R51" s="767">
        <v>22</v>
      </c>
      <c r="S51" s="739">
        <f t="shared" si="23"/>
        <v>140.2</v>
      </c>
      <c r="T51" s="767">
        <v>136.7</v>
      </c>
      <c r="U51" s="767">
        <v>3.5</v>
      </c>
      <c r="V51" s="767">
        <v>20.3</v>
      </c>
      <c r="W51" s="739">
        <f t="shared" si="24"/>
        <v>132.5</v>
      </c>
      <c r="X51" s="767">
        <v>129.8</v>
      </c>
      <c r="Y51" s="767">
        <v>2.7</v>
      </c>
      <c r="Z51" s="767">
        <v>18.8</v>
      </c>
      <c r="AA51" s="739">
        <f t="shared" si="25"/>
        <v>140.5</v>
      </c>
      <c r="AB51" s="767">
        <v>133.5</v>
      </c>
      <c r="AC51" s="767">
        <v>7</v>
      </c>
      <c r="AD51" s="767">
        <v>20.8</v>
      </c>
      <c r="AE51" s="739">
        <f t="shared" si="26"/>
        <v>159.1</v>
      </c>
      <c r="AF51" s="767">
        <v>153.4</v>
      </c>
      <c r="AG51" s="767">
        <v>5.7</v>
      </c>
      <c r="AH51" s="496"/>
    </row>
    <row r="52" spans="1:34" ht="17.25">
      <c r="A52" s="150" t="s">
        <v>574</v>
      </c>
      <c r="B52" s="766">
        <v>20.7</v>
      </c>
      <c r="C52" s="739">
        <f t="shared" si="19"/>
        <v>172.8</v>
      </c>
      <c r="D52" s="766">
        <v>164.8</v>
      </c>
      <c r="E52" s="766">
        <v>8</v>
      </c>
      <c r="F52" s="766">
        <v>19.3</v>
      </c>
      <c r="G52" s="739">
        <f t="shared" si="20"/>
        <v>140</v>
      </c>
      <c r="H52" s="766">
        <v>135.2</v>
      </c>
      <c r="I52" s="766">
        <v>4.8</v>
      </c>
      <c r="J52" s="767">
        <v>19.8</v>
      </c>
      <c r="K52" s="739">
        <f t="shared" si="21"/>
        <v>159.9</v>
      </c>
      <c r="L52" s="767">
        <v>148.8</v>
      </c>
      <c r="M52" s="767">
        <v>11.1</v>
      </c>
      <c r="N52" s="767">
        <v>20.4</v>
      </c>
      <c r="O52" s="739">
        <f t="shared" si="22"/>
        <v>132.6</v>
      </c>
      <c r="P52" s="767">
        <v>129.5</v>
      </c>
      <c r="Q52" s="767">
        <v>3.1</v>
      </c>
      <c r="R52" s="767">
        <v>20.8</v>
      </c>
      <c r="S52" s="739">
        <f t="shared" si="23"/>
        <v>135.20000000000002</v>
      </c>
      <c r="T52" s="767">
        <v>130.9</v>
      </c>
      <c r="U52" s="767">
        <v>4.3</v>
      </c>
      <c r="V52" s="767">
        <v>20.2</v>
      </c>
      <c r="W52" s="739">
        <f t="shared" si="24"/>
        <v>131.7</v>
      </c>
      <c r="X52" s="767">
        <v>129</v>
      </c>
      <c r="Y52" s="767">
        <v>2.7</v>
      </c>
      <c r="Z52" s="767">
        <v>19.2</v>
      </c>
      <c r="AA52" s="739">
        <f t="shared" si="25"/>
        <v>141</v>
      </c>
      <c r="AB52" s="767">
        <v>134.9</v>
      </c>
      <c r="AC52" s="767">
        <v>6.1</v>
      </c>
      <c r="AD52" s="767">
        <v>21.1</v>
      </c>
      <c r="AE52" s="739">
        <f t="shared" si="26"/>
        <v>160.2</v>
      </c>
      <c r="AF52" s="767">
        <v>154.5</v>
      </c>
      <c r="AG52" s="767">
        <v>5.7</v>
      </c>
      <c r="AH52" s="496"/>
    </row>
    <row r="53" spans="1:34" ht="17.25">
      <c r="A53" s="150" t="s">
        <v>575</v>
      </c>
      <c r="B53" s="766">
        <v>19.6</v>
      </c>
      <c r="C53" s="739">
        <f t="shared" si="19"/>
        <v>165.8</v>
      </c>
      <c r="D53" s="766">
        <v>156.5</v>
      </c>
      <c r="E53" s="766">
        <v>9.3</v>
      </c>
      <c r="F53" s="766">
        <v>19.8</v>
      </c>
      <c r="G53" s="739">
        <f t="shared" si="20"/>
        <v>147.1</v>
      </c>
      <c r="H53" s="766">
        <v>137.7</v>
      </c>
      <c r="I53" s="766">
        <v>9.4</v>
      </c>
      <c r="J53" s="767">
        <v>21.6</v>
      </c>
      <c r="K53" s="739">
        <f t="shared" si="21"/>
        <v>172.2</v>
      </c>
      <c r="L53" s="767">
        <v>161.5</v>
      </c>
      <c r="M53" s="767">
        <v>10.7</v>
      </c>
      <c r="N53" s="767">
        <v>21</v>
      </c>
      <c r="O53" s="739">
        <f t="shared" si="22"/>
        <v>134.6</v>
      </c>
      <c r="P53" s="767">
        <v>131.9</v>
      </c>
      <c r="Q53" s="767">
        <v>2.7</v>
      </c>
      <c r="R53" s="767">
        <v>22</v>
      </c>
      <c r="S53" s="739">
        <f t="shared" si="23"/>
        <v>139.60000000000002</v>
      </c>
      <c r="T53" s="767">
        <v>136.3</v>
      </c>
      <c r="U53" s="767">
        <v>3.3</v>
      </c>
      <c r="V53" s="767">
        <v>20.7</v>
      </c>
      <c r="W53" s="739">
        <f t="shared" si="24"/>
        <v>132.8</v>
      </c>
      <c r="X53" s="767">
        <v>130.4</v>
      </c>
      <c r="Y53" s="767">
        <v>2.4</v>
      </c>
      <c r="Z53" s="767">
        <v>19.1</v>
      </c>
      <c r="AA53" s="739">
        <f t="shared" si="25"/>
        <v>141.3</v>
      </c>
      <c r="AB53" s="767">
        <v>134.4</v>
      </c>
      <c r="AC53" s="767">
        <v>6.9</v>
      </c>
      <c r="AD53" s="767">
        <v>20.4</v>
      </c>
      <c r="AE53" s="739">
        <f t="shared" si="26"/>
        <v>154.29999999999998</v>
      </c>
      <c r="AF53" s="767">
        <v>148.7</v>
      </c>
      <c r="AG53" s="767">
        <v>5.6</v>
      </c>
      <c r="AH53" s="496"/>
    </row>
    <row r="54" spans="1:34" ht="17.25">
      <c r="A54" s="151" t="s">
        <v>576</v>
      </c>
      <c r="B54" s="770">
        <v>19.2</v>
      </c>
      <c r="C54" s="743">
        <f t="shared" si="19"/>
        <v>159.39999999999998</v>
      </c>
      <c r="D54" s="771">
        <v>152.2</v>
      </c>
      <c r="E54" s="771">
        <v>7.2</v>
      </c>
      <c r="F54" s="771">
        <v>19.9</v>
      </c>
      <c r="G54" s="743">
        <f t="shared" si="20"/>
        <v>148.4</v>
      </c>
      <c r="H54" s="771">
        <v>136.4</v>
      </c>
      <c r="I54" s="771">
        <v>12</v>
      </c>
      <c r="J54" s="772">
        <v>20</v>
      </c>
      <c r="K54" s="743">
        <f t="shared" si="21"/>
        <v>160.6</v>
      </c>
      <c r="L54" s="772">
        <v>150.7</v>
      </c>
      <c r="M54" s="772">
        <v>9.9</v>
      </c>
      <c r="N54" s="772">
        <v>21.1</v>
      </c>
      <c r="O54" s="743">
        <f t="shared" si="22"/>
        <v>136.89999999999998</v>
      </c>
      <c r="P54" s="772">
        <v>133.7</v>
      </c>
      <c r="Q54" s="772">
        <v>3.2</v>
      </c>
      <c r="R54" s="772">
        <v>21.6</v>
      </c>
      <c r="S54" s="743">
        <f t="shared" si="23"/>
        <v>138</v>
      </c>
      <c r="T54" s="772">
        <v>134.5</v>
      </c>
      <c r="U54" s="772">
        <v>3.5</v>
      </c>
      <c r="V54" s="772">
        <v>20.9</v>
      </c>
      <c r="W54" s="743">
        <f t="shared" si="24"/>
        <v>136.5</v>
      </c>
      <c r="X54" s="772">
        <v>133.4</v>
      </c>
      <c r="Y54" s="772">
        <v>3.1</v>
      </c>
      <c r="Z54" s="772">
        <v>20.1</v>
      </c>
      <c r="AA54" s="743">
        <f t="shared" si="25"/>
        <v>149.4</v>
      </c>
      <c r="AB54" s="772">
        <v>143</v>
      </c>
      <c r="AC54" s="772">
        <v>6.4</v>
      </c>
      <c r="AD54" s="772">
        <v>20.7</v>
      </c>
      <c r="AE54" s="743">
        <f t="shared" si="26"/>
        <v>158.79999999999998</v>
      </c>
      <c r="AF54" s="772">
        <v>152.7</v>
      </c>
      <c r="AG54" s="773">
        <v>6.1</v>
      </c>
      <c r="AH54" s="496"/>
    </row>
    <row r="55" spans="1:34" ht="17.25">
      <c r="A55" s="494" t="s">
        <v>585</v>
      </c>
      <c r="B55" s="494"/>
      <c r="C55" s="494"/>
      <c r="D55" s="494"/>
      <c r="E55" s="494"/>
      <c r="F55" s="500"/>
      <c r="G55" s="500"/>
      <c r="H55" s="500"/>
      <c r="I55" s="500"/>
      <c r="J55" s="152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504"/>
      <c r="Y55" s="504"/>
      <c r="Z55" s="152"/>
      <c r="AA55" s="152"/>
      <c r="AB55" s="152"/>
      <c r="AC55" s="152"/>
      <c r="AD55" s="504"/>
      <c r="AE55" s="504"/>
      <c r="AF55" s="504"/>
      <c r="AG55" s="482"/>
      <c r="AH55" s="504"/>
    </row>
    <row r="56" spans="1:34" ht="17.25">
      <c r="A56" s="505"/>
      <c r="B56" s="504"/>
      <c r="C56" s="504"/>
      <c r="D56" s="504"/>
      <c r="E56" s="482"/>
      <c r="F56" s="482"/>
      <c r="G56" s="482"/>
      <c r="H56" s="482"/>
      <c r="I56" s="482"/>
      <c r="J56" s="505"/>
      <c r="K56" s="505"/>
      <c r="L56" s="505"/>
      <c r="M56" s="505"/>
      <c r="N56" s="504"/>
      <c r="O56" s="504"/>
      <c r="P56" s="504"/>
      <c r="Q56" s="152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  <c r="AF56" s="504"/>
      <c r="AG56" s="482"/>
      <c r="AH56" s="504"/>
    </row>
    <row r="57" ht="17.25">
      <c r="AG57" s="506"/>
    </row>
    <row r="58" ht="17.25">
      <c r="AG58" s="506"/>
    </row>
    <row r="59" ht="17.25">
      <c r="AG59" s="506"/>
    </row>
    <row r="60" ht="17.25">
      <c r="AG60" s="506"/>
    </row>
    <row r="61" ht="17.25">
      <c r="AG61" s="506"/>
    </row>
    <row r="62" ht="17.25">
      <c r="AG62" s="506"/>
    </row>
    <row r="63" ht="17.25">
      <c r="AG63" s="506"/>
    </row>
    <row r="64" ht="17.25">
      <c r="AG64" s="506"/>
    </row>
    <row r="65" ht="17.25">
      <c r="AG65" s="506"/>
    </row>
    <row r="66" ht="17.25">
      <c r="AG66" s="506"/>
    </row>
    <row r="67" ht="17.25">
      <c r="AG67" s="506"/>
    </row>
    <row r="68" ht="17.25">
      <c r="AG68" s="506"/>
    </row>
    <row r="69" ht="17.25">
      <c r="AG69" s="506"/>
    </row>
    <row r="70" ht="17.25">
      <c r="AG70" s="506"/>
    </row>
    <row r="71" ht="17.25">
      <c r="AG71" s="506"/>
    </row>
    <row r="72" ht="17.25">
      <c r="AG72" s="506"/>
    </row>
    <row r="73" ht="17.25">
      <c r="AG73" s="506"/>
    </row>
    <row r="74" ht="17.25">
      <c r="AG74" s="506"/>
    </row>
    <row r="75" ht="17.25">
      <c r="AG75" s="506"/>
    </row>
    <row r="76" ht="17.25">
      <c r="AG76" s="506"/>
    </row>
    <row r="77" ht="17.25">
      <c r="AG77" s="506"/>
    </row>
    <row r="78" ht="17.25">
      <c r="AG78" s="506"/>
    </row>
    <row r="79" ht="17.25">
      <c r="AG79" s="506"/>
    </row>
    <row r="80" ht="17.25">
      <c r="AG80" s="506"/>
    </row>
    <row r="81" ht="17.25">
      <c r="AG81" s="506"/>
    </row>
    <row r="82" ht="17.25">
      <c r="AG82" s="506"/>
    </row>
    <row r="83" ht="17.25">
      <c r="AG83" s="506"/>
    </row>
    <row r="84" ht="17.25">
      <c r="AG84" s="506"/>
    </row>
    <row r="85" ht="17.25">
      <c r="AG85" s="506"/>
    </row>
    <row r="86" ht="17.25">
      <c r="AG86" s="506"/>
    </row>
    <row r="87" ht="17.25">
      <c r="AG87" s="506"/>
    </row>
    <row r="88" ht="17.25">
      <c r="AG88" s="506"/>
    </row>
    <row r="89" ht="17.25">
      <c r="AG89" s="506"/>
    </row>
    <row r="90" ht="17.25">
      <c r="AG90" s="506"/>
    </row>
    <row r="91" ht="17.25">
      <c r="AG91" s="506"/>
    </row>
    <row r="92" ht="17.25">
      <c r="AG92" s="506"/>
    </row>
    <row r="93" ht="17.25">
      <c r="AG93" s="506"/>
    </row>
    <row r="94" ht="17.25">
      <c r="AG94" s="506"/>
    </row>
    <row r="95" ht="17.25">
      <c r="AG95" s="506"/>
    </row>
    <row r="96" ht="17.25">
      <c r="AG96" s="506"/>
    </row>
    <row r="97" ht="17.25">
      <c r="AG97" s="506"/>
    </row>
    <row r="98" ht="17.25">
      <c r="AG98" s="506"/>
    </row>
    <row r="99" ht="17.25">
      <c r="AG99" s="506"/>
    </row>
    <row r="100" ht="17.25">
      <c r="AG100" s="506"/>
    </row>
    <row r="101" ht="17.25">
      <c r="AG101" s="506"/>
    </row>
    <row r="102" ht="17.25">
      <c r="AG102" s="506"/>
    </row>
    <row r="103" ht="17.25">
      <c r="AG103" s="506"/>
    </row>
    <row r="104" ht="17.25">
      <c r="AG104" s="506"/>
    </row>
    <row r="105" ht="17.25">
      <c r="AG105" s="506"/>
    </row>
    <row r="106" ht="17.25">
      <c r="AG106" s="506"/>
    </row>
    <row r="107" ht="17.25">
      <c r="AG107" s="506"/>
    </row>
    <row r="108" ht="17.25">
      <c r="AG108" s="506"/>
    </row>
    <row r="109" ht="17.25">
      <c r="AG109" s="506"/>
    </row>
    <row r="110" ht="17.25">
      <c r="AG110" s="506"/>
    </row>
    <row r="111" ht="17.25">
      <c r="AG111" s="506"/>
    </row>
    <row r="112" ht="17.25">
      <c r="AG112" s="506"/>
    </row>
    <row r="113" ht="17.25">
      <c r="AG113" s="506"/>
    </row>
    <row r="114" ht="17.25">
      <c r="AG114" s="506"/>
    </row>
    <row r="115" ht="17.25">
      <c r="AG115" s="506"/>
    </row>
    <row r="116" ht="17.25">
      <c r="AG116" s="506"/>
    </row>
    <row r="117" ht="17.25">
      <c r="AG117" s="506"/>
    </row>
    <row r="118" ht="17.25">
      <c r="AG118" s="506"/>
    </row>
    <row r="119" ht="17.25">
      <c r="AG119" s="506"/>
    </row>
    <row r="120" ht="17.25">
      <c r="AG120" s="506"/>
    </row>
    <row r="121" ht="17.25">
      <c r="AG121" s="506"/>
    </row>
    <row r="122" ht="17.25">
      <c r="AG122" s="506"/>
    </row>
    <row r="123" ht="17.25">
      <c r="AG123" s="506"/>
    </row>
    <row r="124" ht="17.25">
      <c r="AG124" s="506"/>
    </row>
    <row r="125" ht="17.25">
      <c r="AG125" s="506"/>
    </row>
    <row r="126" ht="17.25">
      <c r="AG126" s="506"/>
    </row>
    <row r="127" ht="17.25">
      <c r="AG127" s="506"/>
    </row>
    <row r="128" ht="17.25">
      <c r="AG128" s="506"/>
    </row>
    <row r="129" ht="17.25">
      <c r="AG129" s="506"/>
    </row>
    <row r="130" ht="17.25">
      <c r="AG130" s="506"/>
    </row>
    <row r="131" ht="17.25">
      <c r="AG131" s="506"/>
    </row>
    <row r="132" ht="17.25">
      <c r="AG132" s="506"/>
    </row>
    <row r="133" ht="17.25">
      <c r="AG133" s="506"/>
    </row>
    <row r="134" ht="17.25">
      <c r="AG134" s="506"/>
    </row>
    <row r="135" ht="17.25">
      <c r="AG135" s="506"/>
    </row>
    <row r="136" ht="17.25">
      <c r="AG136" s="506"/>
    </row>
    <row r="137" ht="17.25">
      <c r="AG137" s="506"/>
    </row>
    <row r="138" ht="17.25">
      <c r="AG138" s="506"/>
    </row>
    <row r="139" ht="17.25">
      <c r="AG139" s="506"/>
    </row>
    <row r="140" ht="17.25">
      <c r="AG140" s="506"/>
    </row>
    <row r="141" ht="17.25">
      <c r="AG141" s="506"/>
    </row>
  </sheetData>
  <sheetProtection/>
  <mergeCells count="10">
    <mergeCell ref="J4:M5"/>
    <mergeCell ref="Z4:AC5"/>
    <mergeCell ref="AD4:AG5"/>
    <mergeCell ref="A2:AG2"/>
    <mergeCell ref="B4:E5"/>
    <mergeCell ref="F4:I5"/>
    <mergeCell ref="N5:Q5"/>
    <mergeCell ref="S5:T5"/>
    <mergeCell ref="W5:X5"/>
    <mergeCell ref="N4:Y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4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9"/>
  <sheetViews>
    <sheetView zoomScalePageLayoutView="0" workbookViewId="0" topLeftCell="Y1">
      <selection activeCell="AC1" sqref="AC1"/>
    </sheetView>
  </sheetViews>
  <sheetFormatPr defaultColWidth="11" defaultRowHeight="15"/>
  <cols>
    <col min="1" max="1" width="20.09765625" style="508" customWidth="1"/>
    <col min="2" max="26" width="11" style="508" customWidth="1"/>
    <col min="27" max="28" width="11.09765625" style="508" bestFit="1" customWidth="1"/>
    <col min="29" max="30" width="11" style="508" customWidth="1"/>
    <col min="31" max="32" width="11.09765625" style="508" bestFit="1" customWidth="1"/>
    <col min="33" max="16384" width="11" style="508" customWidth="1"/>
  </cols>
  <sheetData>
    <row r="1" spans="1:33" ht="21">
      <c r="A1" s="775" t="s">
        <v>276</v>
      </c>
      <c r="B1" s="507"/>
      <c r="C1" s="507"/>
      <c r="D1" s="507"/>
      <c r="E1" s="507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0"/>
      <c r="S1" s="1180"/>
      <c r="T1" s="1180"/>
      <c r="U1" s="1180"/>
      <c r="V1" s="1180"/>
      <c r="W1" s="1180"/>
      <c r="X1" s="1180"/>
      <c r="Y1" s="1180"/>
      <c r="AF1" s="153"/>
      <c r="AG1" s="154" t="s">
        <v>277</v>
      </c>
    </row>
    <row r="2" spans="1:33" ht="21">
      <c r="A2" s="1185" t="s">
        <v>648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  <c r="X2" s="1185"/>
      <c r="Y2" s="1185"/>
      <c r="Z2" s="1185"/>
      <c r="AA2" s="1185"/>
      <c r="AB2" s="1185"/>
      <c r="AC2" s="1185"/>
      <c r="AD2" s="1185"/>
      <c r="AE2" s="1185"/>
      <c r="AF2" s="1185"/>
      <c r="AG2" s="1185"/>
    </row>
    <row r="3" spans="1:33" ht="18" thickBot="1">
      <c r="A3" s="509" t="s">
        <v>557</v>
      </c>
      <c r="B3" s="509"/>
      <c r="C3" s="509"/>
      <c r="D3" s="509"/>
      <c r="E3" s="509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1"/>
      <c r="AA3" s="511"/>
      <c r="AB3" s="511"/>
      <c r="AC3" s="511"/>
      <c r="AD3" s="511"/>
      <c r="AE3" s="511"/>
      <c r="AF3" s="510" t="s">
        <v>278</v>
      </c>
      <c r="AG3" s="510"/>
    </row>
    <row r="4" spans="1:25" ht="17.25">
      <c r="A4" s="512" t="s">
        <v>558</v>
      </c>
      <c r="B4" s="1181" t="s">
        <v>658</v>
      </c>
      <c r="C4" s="1182"/>
      <c r="D4" s="1182"/>
      <c r="E4" s="1183"/>
      <c r="F4" s="1181" t="s">
        <v>659</v>
      </c>
      <c r="G4" s="1182"/>
      <c r="H4" s="1182"/>
      <c r="I4" s="1183"/>
      <c r="J4" s="1181" t="s">
        <v>660</v>
      </c>
      <c r="K4" s="1182"/>
      <c r="L4" s="1182"/>
      <c r="M4" s="1183"/>
      <c r="N4" s="1181" t="s">
        <v>661</v>
      </c>
      <c r="O4" s="1182"/>
      <c r="P4" s="1182"/>
      <c r="Q4" s="1183"/>
      <c r="R4" s="513" t="s">
        <v>279</v>
      </c>
      <c r="S4" s="514"/>
      <c r="T4" s="1184" t="s">
        <v>662</v>
      </c>
      <c r="U4" s="1184"/>
      <c r="V4" s="1184"/>
      <c r="W4" s="1184"/>
      <c r="X4" s="514"/>
      <c r="Y4" s="514"/>
    </row>
    <row r="5" spans="1:33" ht="17.25">
      <c r="A5" s="512"/>
      <c r="B5" s="515" t="s">
        <v>663</v>
      </c>
      <c r="C5" s="516"/>
      <c r="D5" s="516"/>
      <c r="E5" s="517"/>
      <c r="F5" s="515" t="s">
        <v>663</v>
      </c>
      <c r="G5" s="516"/>
      <c r="H5" s="516"/>
      <c r="I5" s="517"/>
      <c r="J5" s="515" t="s">
        <v>663</v>
      </c>
      <c r="K5" s="516"/>
      <c r="L5" s="516"/>
      <c r="M5" s="517"/>
      <c r="N5" s="515" t="s">
        <v>663</v>
      </c>
      <c r="O5" s="516"/>
      <c r="P5" s="516"/>
      <c r="Q5" s="517"/>
      <c r="R5" s="1177" t="s">
        <v>664</v>
      </c>
      <c r="S5" s="1178"/>
      <c r="T5" s="1178"/>
      <c r="U5" s="1179"/>
      <c r="V5" s="1177" t="s">
        <v>665</v>
      </c>
      <c r="W5" s="1178"/>
      <c r="X5" s="1178"/>
      <c r="Y5" s="1178"/>
      <c r="Z5" s="1177" t="s">
        <v>666</v>
      </c>
      <c r="AA5" s="1178"/>
      <c r="AB5" s="1178"/>
      <c r="AC5" s="1179"/>
      <c r="AD5" s="1177" t="s">
        <v>667</v>
      </c>
      <c r="AE5" s="1178"/>
      <c r="AF5" s="1178"/>
      <c r="AG5" s="1178"/>
    </row>
    <row r="6" spans="1:33" ht="17.25">
      <c r="A6" s="518" t="s">
        <v>559</v>
      </c>
      <c r="B6" s="519" t="s">
        <v>630</v>
      </c>
      <c r="C6" s="519" t="s">
        <v>631</v>
      </c>
      <c r="D6" s="519" t="s">
        <v>624</v>
      </c>
      <c r="E6" s="519" t="s">
        <v>625</v>
      </c>
      <c r="F6" s="519" t="s">
        <v>630</v>
      </c>
      <c r="G6" s="519" t="s">
        <v>631</v>
      </c>
      <c r="H6" s="519" t="s">
        <v>624</v>
      </c>
      <c r="I6" s="519" t="s">
        <v>625</v>
      </c>
      <c r="J6" s="519" t="s">
        <v>630</v>
      </c>
      <c r="K6" s="519" t="s">
        <v>631</v>
      </c>
      <c r="L6" s="519" t="s">
        <v>624</v>
      </c>
      <c r="M6" s="519" t="s">
        <v>625</v>
      </c>
      <c r="N6" s="519" t="s">
        <v>630</v>
      </c>
      <c r="O6" s="519" t="s">
        <v>631</v>
      </c>
      <c r="P6" s="519" t="s">
        <v>624</v>
      </c>
      <c r="Q6" s="519" t="s">
        <v>625</v>
      </c>
      <c r="R6" s="519" t="s">
        <v>630</v>
      </c>
      <c r="S6" s="519" t="s">
        <v>631</v>
      </c>
      <c r="T6" s="519" t="s">
        <v>624</v>
      </c>
      <c r="U6" s="519" t="s">
        <v>625</v>
      </c>
      <c r="V6" s="519" t="s">
        <v>630</v>
      </c>
      <c r="W6" s="519" t="s">
        <v>631</v>
      </c>
      <c r="X6" s="519" t="s">
        <v>624</v>
      </c>
      <c r="Y6" s="520" t="s">
        <v>625</v>
      </c>
      <c r="Z6" s="519" t="s">
        <v>630</v>
      </c>
      <c r="AA6" s="519" t="s">
        <v>631</v>
      </c>
      <c r="AB6" s="519" t="s">
        <v>624</v>
      </c>
      <c r="AC6" s="519" t="s">
        <v>625</v>
      </c>
      <c r="AD6" s="519" t="s">
        <v>630</v>
      </c>
      <c r="AE6" s="519" t="s">
        <v>631</v>
      </c>
      <c r="AF6" s="519" t="s">
        <v>624</v>
      </c>
      <c r="AG6" s="520" t="s">
        <v>625</v>
      </c>
    </row>
    <row r="7" spans="1:33" ht="17.25">
      <c r="A7" s="521" t="s">
        <v>563</v>
      </c>
      <c r="B7" s="522" t="s">
        <v>632</v>
      </c>
      <c r="C7" s="522" t="s">
        <v>633</v>
      </c>
      <c r="D7" s="523" t="s">
        <v>626</v>
      </c>
      <c r="E7" s="524" t="s">
        <v>626</v>
      </c>
      <c r="F7" s="522" t="s">
        <v>632</v>
      </c>
      <c r="G7" s="522" t="s">
        <v>633</v>
      </c>
      <c r="H7" s="523" t="s">
        <v>626</v>
      </c>
      <c r="I7" s="524" t="s">
        <v>626</v>
      </c>
      <c r="J7" s="522" t="s">
        <v>632</v>
      </c>
      <c r="K7" s="522" t="s">
        <v>633</v>
      </c>
      <c r="L7" s="523" t="s">
        <v>626</v>
      </c>
      <c r="M7" s="524" t="s">
        <v>626</v>
      </c>
      <c r="N7" s="522" t="s">
        <v>632</v>
      </c>
      <c r="O7" s="522" t="s">
        <v>633</v>
      </c>
      <c r="P7" s="523" t="s">
        <v>626</v>
      </c>
      <c r="Q7" s="524" t="s">
        <v>626</v>
      </c>
      <c r="R7" s="522" t="s">
        <v>632</v>
      </c>
      <c r="S7" s="522" t="s">
        <v>633</v>
      </c>
      <c r="T7" s="523" t="s">
        <v>626</v>
      </c>
      <c r="U7" s="524" t="s">
        <v>626</v>
      </c>
      <c r="V7" s="522" t="s">
        <v>632</v>
      </c>
      <c r="W7" s="522" t="s">
        <v>633</v>
      </c>
      <c r="X7" s="523" t="s">
        <v>626</v>
      </c>
      <c r="Y7" s="524" t="s">
        <v>626</v>
      </c>
      <c r="Z7" s="522" t="s">
        <v>632</v>
      </c>
      <c r="AA7" s="522" t="s">
        <v>633</v>
      </c>
      <c r="AB7" s="523" t="s">
        <v>626</v>
      </c>
      <c r="AC7" s="524" t="s">
        <v>626</v>
      </c>
      <c r="AD7" s="522" t="s">
        <v>632</v>
      </c>
      <c r="AE7" s="522" t="s">
        <v>633</v>
      </c>
      <c r="AF7" s="523" t="s">
        <v>626</v>
      </c>
      <c r="AG7" s="524" t="s">
        <v>626</v>
      </c>
    </row>
    <row r="8" spans="1:33" ht="17.25">
      <c r="A8" s="776" t="s">
        <v>583</v>
      </c>
      <c r="B8" s="777"/>
      <c r="C8" s="777"/>
      <c r="D8" s="777"/>
      <c r="E8" s="777"/>
      <c r="F8" s="778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8"/>
      <c r="Z8" s="777"/>
      <c r="AA8" s="777"/>
      <c r="AB8" s="777"/>
      <c r="AC8" s="777"/>
      <c r="AD8" s="779"/>
      <c r="AE8" s="779"/>
      <c r="AF8" s="779"/>
      <c r="AG8" s="778"/>
    </row>
    <row r="9" spans="1:33" ht="17.25">
      <c r="A9" s="780" t="s">
        <v>584</v>
      </c>
      <c r="B9" s="765">
        <f>AVERAGE(B11:B22)</f>
        <v>17.166666666666664</v>
      </c>
      <c r="C9" s="781">
        <v>115.8</v>
      </c>
      <c r="D9" s="765">
        <f>AVERAGE(D11:D22)</f>
        <v>112.52499999999999</v>
      </c>
      <c r="E9" s="781">
        <v>3.3</v>
      </c>
      <c r="F9" s="765">
        <f aca="true" t="shared" si="0" ref="F9:R9">AVERAGE(F11:F22)</f>
        <v>19.958333333333336</v>
      </c>
      <c r="G9" s="765">
        <f t="shared" si="0"/>
        <v>153.96666666666667</v>
      </c>
      <c r="H9" s="765">
        <f t="shared" si="0"/>
        <v>145.8</v>
      </c>
      <c r="I9" s="765">
        <f t="shared" si="0"/>
        <v>8.166666666666666</v>
      </c>
      <c r="J9" s="765">
        <f t="shared" si="0"/>
        <v>19.100000000000005</v>
      </c>
      <c r="K9" s="765">
        <f t="shared" si="0"/>
        <v>147.425</v>
      </c>
      <c r="L9" s="765">
        <f t="shared" si="0"/>
        <v>141.71666666666667</v>
      </c>
      <c r="M9" s="765">
        <f t="shared" si="0"/>
        <v>5.708333333333333</v>
      </c>
      <c r="N9" s="765">
        <f t="shared" si="0"/>
        <v>20.666666666666664</v>
      </c>
      <c r="O9" s="765">
        <f t="shared" si="0"/>
        <v>156.70833333333331</v>
      </c>
      <c r="P9" s="765">
        <f t="shared" si="0"/>
        <v>148.6</v>
      </c>
      <c r="Q9" s="765">
        <f t="shared" si="0"/>
        <v>8.108333333333334</v>
      </c>
      <c r="R9" s="765">
        <f t="shared" si="0"/>
        <v>19.616666666666667</v>
      </c>
      <c r="S9" s="781">
        <v>153.8</v>
      </c>
      <c r="T9" s="765">
        <f aca="true" t="shared" si="1" ref="T9:AB9">AVERAGE(T11:T22)</f>
        <v>142.16666666666666</v>
      </c>
      <c r="U9" s="765">
        <f t="shared" si="1"/>
        <v>11.558333333333335</v>
      </c>
      <c r="V9" s="765">
        <f t="shared" si="1"/>
        <v>19.141666666666662</v>
      </c>
      <c r="W9" s="765">
        <f t="shared" si="1"/>
        <v>164.44166666666663</v>
      </c>
      <c r="X9" s="765">
        <f t="shared" si="1"/>
        <v>147.72500000000002</v>
      </c>
      <c r="Y9" s="765">
        <f t="shared" si="1"/>
        <v>16.716666666666665</v>
      </c>
      <c r="Z9" s="765">
        <f t="shared" si="1"/>
        <v>19.566666666666666</v>
      </c>
      <c r="AA9" s="765">
        <f t="shared" si="1"/>
        <v>140.4333333333333</v>
      </c>
      <c r="AB9" s="765">
        <f t="shared" si="1"/>
        <v>136.08333333333334</v>
      </c>
      <c r="AC9" s="779">
        <v>4.3</v>
      </c>
      <c r="AD9" s="765">
        <f>AVERAGE(AD11:AD22)</f>
        <v>19.883333333333336</v>
      </c>
      <c r="AE9" s="782">
        <v>159</v>
      </c>
      <c r="AF9" s="782">
        <v>144.2</v>
      </c>
      <c r="AG9" s="782">
        <v>14.8</v>
      </c>
    </row>
    <row r="10" spans="1:33" ht="17.25">
      <c r="A10" s="526"/>
      <c r="B10" s="527"/>
      <c r="C10" s="527"/>
      <c r="D10" s="527"/>
      <c r="E10" s="527"/>
      <c r="F10" s="527"/>
      <c r="G10" s="498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8"/>
      <c r="Z10" s="529"/>
      <c r="AA10" s="529"/>
      <c r="AB10" s="529"/>
      <c r="AC10" s="529"/>
      <c r="AD10" s="530"/>
      <c r="AE10" s="530"/>
      <c r="AF10" s="530"/>
      <c r="AG10" s="530"/>
    </row>
    <row r="11" spans="1:33" ht="17.25">
      <c r="A11" s="155" t="s">
        <v>645</v>
      </c>
      <c r="B11" s="783">
        <v>17.5</v>
      </c>
      <c r="C11" s="739">
        <f aca="true" t="shared" si="2" ref="C11:C22">SUM(D11:E11)</f>
        <v>120.8</v>
      </c>
      <c r="D11" s="783">
        <v>116.7</v>
      </c>
      <c r="E11" s="783">
        <v>4.1</v>
      </c>
      <c r="F11" s="783">
        <v>18.9</v>
      </c>
      <c r="G11" s="739">
        <f aca="true" t="shared" si="3" ref="G11:G22">SUM(H11:I11)</f>
        <v>148.20000000000002</v>
      </c>
      <c r="H11" s="783">
        <v>138.9</v>
      </c>
      <c r="I11" s="783">
        <v>9.3</v>
      </c>
      <c r="J11" s="783">
        <v>17.6</v>
      </c>
      <c r="K11" s="739">
        <f aca="true" t="shared" si="4" ref="K11:K22">SUM(L11:M11)</f>
        <v>136.2</v>
      </c>
      <c r="L11" s="783">
        <v>131.1</v>
      </c>
      <c r="M11" s="783">
        <v>5.1</v>
      </c>
      <c r="N11" s="783">
        <v>20</v>
      </c>
      <c r="O11" s="739">
        <f aca="true" t="shared" si="5" ref="O11:O22">SUM(P11:Q11)</f>
        <v>158.6</v>
      </c>
      <c r="P11" s="783">
        <v>144.1</v>
      </c>
      <c r="Q11" s="783">
        <v>14.5</v>
      </c>
      <c r="R11" s="783">
        <v>16.9</v>
      </c>
      <c r="S11" s="739">
        <f aca="true" t="shared" si="6" ref="S11:S22">SUM(T11:U11)</f>
        <v>133.1</v>
      </c>
      <c r="T11" s="783">
        <v>120.8</v>
      </c>
      <c r="U11" s="783">
        <v>12.3</v>
      </c>
      <c r="V11" s="783">
        <v>17.9</v>
      </c>
      <c r="W11" s="739">
        <f aca="true" t="shared" si="7" ref="W11:W22">SUM(X11:Y11)</f>
        <v>159.5</v>
      </c>
      <c r="X11" s="783">
        <v>138.1</v>
      </c>
      <c r="Y11" s="783">
        <v>21.4</v>
      </c>
      <c r="Z11" s="783">
        <v>15.5</v>
      </c>
      <c r="AA11" s="739">
        <f aca="true" t="shared" si="8" ref="AA11:AA22">SUM(AB11:AC11)</f>
        <v>110.3</v>
      </c>
      <c r="AB11" s="783">
        <v>106.6</v>
      </c>
      <c r="AC11" s="783">
        <v>3.7</v>
      </c>
      <c r="AD11" s="783">
        <v>17.5</v>
      </c>
      <c r="AE11" s="739">
        <f aca="true" t="shared" si="9" ref="AE11:AE22">SUM(AF11:AG11)</f>
        <v>137.7</v>
      </c>
      <c r="AF11" s="783">
        <v>123.2</v>
      </c>
      <c r="AG11" s="783">
        <v>14.5</v>
      </c>
    </row>
    <row r="12" spans="1:33" ht="17.25">
      <c r="A12" s="155" t="s">
        <v>566</v>
      </c>
      <c r="B12" s="783">
        <v>16.2</v>
      </c>
      <c r="C12" s="739">
        <f t="shared" si="2"/>
        <v>111.2</v>
      </c>
      <c r="D12" s="783">
        <v>107.8</v>
      </c>
      <c r="E12" s="783">
        <v>3.4</v>
      </c>
      <c r="F12" s="783">
        <v>19.8</v>
      </c>
      <c r="G12" s="739">
        <f t="shared" si="3"/>
        <v>154.2</v>
      </c>
      <c r="H12" s="783">
        <v>146.1</v>
      </c>
      <c r="I12" s="783">
        <v>8.1</v>
      </c>
      <c r="J12" s="783">
        <v>19</v>
      </c>
      <c r="K12" s="739">
        <f t="shared" si="4"/>
        <v>147.70000000000002</v>
      </c>
      <c r="L12" s="783">
        <v>141.9</v>
      </c>
      <c r="M12" s="783">
        <v>5.8</v>
      </c>
      <c r="N12" s="783">
        <v>20.3</v>
      </c>
      <c r="O12" s="739">
        <f t="shared" si="5"/>
        <v>158.4</v>
      </c>
      <c r="P12" s="783">
        <v>146.9</v>
      </c>
      <c r="Q12" s="783">
        <v>11.5</v>
      </c>
      <c r="R12" s="783">
        <v>19.2</v>
      </c>
      <c r="S12" s="739">
        <f t="shared" si="6"/>
        <v>149.6</v>
      </c>
      <c r="T12" s="783">
        <v>139</v>
      </c>
      <c r="U12" s="783">
        <v>10.6</v>
      </c>
      <c r="V12" s="783">
        <v>19.7</v>
      </c>
      <c r="W12" s="739">
        <f t="shared" si="7"/>
        <v>166.9</v>
      </c>
      <c r="X12" s="783">
        <v>152.9</v>
      </c>
      <c r="Y12" s="783">
        <v>14</v>
      </c>
      <c r="Z12" s="783">
        <v>18.3</v>
      </c>
      <c r="AA12" s="739">
        <f t="shared" si="8"/>
        <v>130.9</v>
      </c>
      <c r="AB12" s="783">
        <v>126.6</v>
      </c>
      <c r="AC12" s="783">
        <v>4.3</v>
      </c>
      <c r="AD12" s="783">
        <v>19.6</v>
      </c>
      <c r="AE12" s="739">
        <f t="shared" si="9"/>
        <v>155.3</v>
      </c>
      <c r="AF12" s="783">
        <v>141.4</v>
      </c>
      <c r="AG12" s="783">
        <v>13.9</v>
      </c>
    </row>
    <row r="13" spans="1:33" ht="17.25">
      <c r="A13" s="155" t="s">
        <v>567</v>
      </c>
      <c r="B13" s="783">
        <v>16.9</v>
      </c>
      <c r="C13" s="739">
        <f t="shared" si="2"/>
        <v>116.6</v>
      </c>
      <c r="D13" s="783">
        <v>112.5</v>
      </c>
      <c r="E13" s="783">
        <v>4.1</v>
      </c>
      <c r="F13" s="783">
        <v>20.4</v>
      </c>
      <c r="G13" s="739">
        <f t="shared" si="3"/>
        <v>159.29999999999998</v>
      </c>
      <c r="H13" s="783">
        <v>151.6</v>
      </c>
      <c r="I13" s="783">
        <v>7.7</v>
      </c>
      <c r="J13" s="783">
        <v>20.5</v>
      </c>
      <c r="K13" s="739">
        <f t="shared" si="4"/>
        <v>158.10000000000002</v>
      </c>
      <c r="L13" s="783">
        <v>151.8</v>
      </c>
      <c r="M13" s="783">
        <v>6.3</v>
      </c>
      <c r="N13" s="783">
        <v>20.4</v>
      </c>
      <c r="O13" s="739">
        <f t="shared" si="5"/>
        <v>157.79999999999998</v>
      </c>
      <c r="P13" s="783">
        <v>148.6</v>
      </c>
      <c r="Q13" s="783">
        <v>9.2</v>
      </c>
      <c r="R13" s="783">
        <v>20</v>
      </c>
      <c r="S13" s="739">
        <f t="shared" si="6"/>
        <v>157</v>
      </c>
      <c r="T13" s="783">
        <v>146.3</v>
      </c>
      <c r="U13" s="783">
        <v>10.7</v>
      </c>
      <c r="V13" s="783">
        <v>20</v>
      </c>
      <c r="W13" s="739">
        <f t="shared" si="7"/>
        <v>165.79999999999998</v>
      </c>
      <c r="X13" s="783">
        <v>154.6</v>
      </c>
      <c r="Y13" s="783">
        <v>11.2</v>
      </c>
      <c r="Z13" s="783">
        <v>19.8</v>
      </c>
      <c r="AA13" s="739">
        <f t="shared" si="8"/>
        <v>146.5</v>
      </c>
      <c r="AB13" s="783">
        <v>142</v>
      </c>
      <c r="AC13" s="783">
        <v>4.5</v>
      </c>
      <c r="AD13" s="783">
        <v>20.1</v>
      </c>
      <c r="AE13" s="739">
        <f t="shared" si="9"/>
        <v>160.8</v>
      </c>
      <c r="AF13" s="783">
        <v>145.3</v>
      </c>
      <c r="AG13" s="783">
        <v>15.5</v>
      </c>
    </row>
    <row r="14" spans="1:33" ht="17.25">
      <c r="A14" s="155" t="s">
        <v>568</v>
      </c>
      <c r="B14" s="783">
        <v>17.4</v>
      </c>
      <c r="C14" s="739">
        <f t="shared" si="2"/>
        <v>121</v>
      </c>
      <c r="D14" s="783">
        <v>117.2</v>
      </c>
      <c r="E14" s="783">
        <v>3.8</v>
      </c>
      <c r="F14" s="783">
        <v>20.1</v>
      </c>
      <c r="G14" s="739">
        <f t="shared" si="3"/>
        <v>155</v>
      </c>
      <c r="H14" s="783">
        <v>146.4</v>
      </c>
      <c r="I14" s="783">
        <v>8.6</v>
      </c>
      <c r="J14" s="783">
        <v>19.6</v>
      </c>
      <c r="K14" s="739">
        <f t="shared" si="4"/>
        <v>154.20000000000002</v>
      </c>
      <c r="L14" s="783">
        <v>146.3</v>
      </c>
      <c r="M14" s="783">
        <v>7.9</v>
      </c>
      <c r="N14" s="783">
        <v>21.3</v>
      </c>
      <c r="O14" s="739">
        <f t="shared" si="5"/>
        <v>164.1</v>
      </c>
      <c r="P14" s="783">
        <v>154.1</v>
      </c>
      <c r="Q14" s="783">
        <v>10</v>
      </c>
      <c r="R14" s="783">
        <v>19.5</v>
      </c>
      <c r="S14" s="739">
        <f t="shared" si="6"/>
        <v>153.89999999999998</v>
      </c>
      <c r="T14" s="783">
        <v>142.7</v>
      </c>
      <c r="U14" s="783">
        <v>11.2</v>
      </c>
      <c r="V14" s="783">
        <v>19.4</v>
      </c>
      <c r="W14" s="739">
        <f t="shared" si="7"/>
        <v>170.20000000000002</v>
      </c>
      <c r="X14" s="783">
        <v>151.9</v>
      </c>
      <c r="Y14" s="783">
        <v>18.3</v>
      </c>
      <c r="Z14" s="783">
        <v>18.9</v>
      </c>
      <c r="AA14" s="739">
        <f t="shared" si="8"/>
        <v>136.9</v>
      </c>
      <c r="AB14" s="783">
        <v>132.1</v>
      </c>
      <c r="AC14" s="783">
        <v>4.8</v>
      </c>
      <c r="AD14" s="783">
        <v>20.1</v>
      </c>
      <c r="AE14" s="739">
        <f t="shared" si="9"/>
        <v>159.29999999999998</v>
      </c>
      <c r="AF14" s="783">
        <v>146.6</v>
      </c>
      <c r="AG14" s="783">
        <v>12.7</v>
      </c>
    </row>
    <row r="15" spans="1:33" ht="17.25">
      <c r="A15" s="155" t="s">
        <v>569</v>
      </c>
      <c r="B15" s="783">
        <v>17.5</v>
      </c>
      <c r="C15" s="739">
        <f t="shared" si="2"/>
        <v>120</v>
      </c>
      <c r="D15" s="783">
        <v>116.4</v>
      </c>
      <c r="E15" s="783">
        <v>3.6</v>
      </c>
      <c r="F15" s="783">
        <v>19.6</v>
      </c>
      <c r="G15" s="739">
        <f t="shared" si="3"/>
        <v>150.1</v>
      </c>
      <c r="H15" s="783">
        <v>142</v>
      </c>
      <c r="I15" s="783">
        <v>8.1</v>
      </c>
      <c r="J15" s="783">
        <v>18.9</v>
      </c>
      <c r="K15" s="739">
        <f t="shared" si="4"/>
        <v>150.5</v>
      </c>
      <c r="L15" s="783">
        <v>142.7</v>
      </c>
      <c r="M15" s="783">
        <v>7.8</v>
      </c>
      <c r="N15" s="783">
        <v>20.2</v>
      </c>
      <c r="O15" s="739">
        <f t="shared" si="5"/>
        <v>153.9</v>
      </c>
      <c r="P15" s="783">
        <v>144.3</v>
      </c>
      <c r="Q15" s="783">
        <v>9.6</v>
      </c>
      <c r="R15" s="783">
        <v>18.5</v>
      </c>
      <c r="S15" s="739">
        <f t="shared" si="6"/>
        <v>146.10000000000002</v>
      </c>
      <c r="T15" s="783">
        <v>134.3</v>
      </c>
      <c r="U15" s="783">
        <v>11.8</v>
      </c>
      <c r="V15" s="783">
        <v>17.9</v>
      </c>
      <c r="W15" s="739">
        <f t="shared" si="7"/>
        <v>157</v>
      </c>
      <c r="X15" s="783">
        <v>139.6</v>
      </c>
      <c r="Y15" s="783">
        <v>17.4</v>
      </c>
      <c r="Z15" s="783">
        <v>19</v>
      </c>
      <c r="AA15" s="739">
        <f t="shared" si="8"/>
        <v>139.7</v>
      </c>
      <c r="AB15" s="783">
        <v>134.1</v>
      </c>
      <c r="AC15" s="783">
        <v>5.6</v>
      </c>
      <c r="AD15" s="783">
        <v>18.3</v>
      </c>
      <c r="AE15" s="739">
        <f t="shared" si="9"/>
        <v>146</v>
      </c>
      <c r="AF15" s="783">
        <v>131.7</v>
      </c>
      <c r="AG15" s="783">
        <v>14.3</v>
      </c>
    </row>
    <row r="16" spans="1:33" ht="17.25">
      <c r="A16" s="155" t="s">
        <v>570</v>
      </c>
      <c r="B16" s="783">
        <v>18</v>
      </c>
      <c r="C16" s="739">
        <f t="shared" si="2"/>
        <v>117.6</v>
      </c>
      <c r="D16" s="783">
        <v>114.6</v>
      </c>
      <c r="E16" s="783">
        <v>3</v>
      </c>
      <c r="F16" s="783">
        <v>20.9</v>
      </c>
      <c r="G16" s="739">
        <f t="shared" si="3"/>
        <v>161.70000000000002</v>
      </c>
      <c r="H16" s="783">
        <v>153.8</v>
      </c>
      <c r="I16" s="783">
        <v>7.9</v>
      </c>
      <c r="J16" s="783">
        <v>20.9</v>
      </c>
      <c r="K16" s="739">
        <f t="shared" si="4"/>
        <v>164.20000000000002</v>
      </c>
      <c r="L16" s="783">
        <v>156.4</v>
      </c>
      <c r="M16" s="783">
        <v>7.8</v>
      </c>
      <c r="N16" s="783">
        <v>21.3</v>
      </c>
      <c r="O16" s="739">
        <f t="shared" si="5"/>
        <v>160.3</v>
      </c>
      <c r="P16" s="783">
        <v>151.3</v>
      </c>
      <c r="Q16" s="783">
        <v>9</v>
      </c>
      <c r="R16" s="783">
        <v>20.2</v>
      </c>
      <c r="S16" s="739">
        <f t="shared" si="6"/>
        <v>159.1</v>
      </c>
      <c r="T16" s="783">
        <v>147.7</v>
      </c>
      <c r="U16" s="783">
        <v>11.4</v>
      </c>
      <c r="V16" s="783">
        <v>20.5</v>
      </c>
      <c r="W16" s="739">
        <f t="shared" si="7"/>
        <v>176.2</v>
      </c>
      <c r="X16" s="783">
        <v>159.5</v>
      </c>
      <c r="Y16" s="783">
        <v>16.7</v>
      </c>
      <c r="Z16" s="783">
        <v>19.8</v>
      </c>
      <c r="AA16" s="739">
        <f t="shared" si="8"/>
        <v>145.5</v>
      </c>
      <c r="AB16" s="783">
        <v>140.1</v>
      </c>
      <c r="AC16" s="783">
        <v>5.4</v>
      </c>
      <c r="AD16" s="783">
        <v>20.4</v>
      </c>
      <c r="AE16" s="739">
        <f t="shared" si="9"/>
        <v>161.39999999999998</v>
      </c>
      <c r="AF16" s="783">
        <v>147.7</v>
      </c>
      <c r="AG16" s="783">
        <v>13.7</v>
      </c>
    </row>
    <row r="17" spans="1:33" ht="17.25">
      <c r="A17" s="155" t="s">
        <v>571</v>
      </c>
      <c r="B17" s="783">
        <v>16.6</v>
      </c>
      <c r="C17" s="739">
        <f t="shared" si="2"/>
        <v>111.6</v>
      </c>
      <c r="D17" s="783">
        <v>108.8</v>
      </c>
      <c r="E17" s="783">
        <v>2.8</v>
      </c>
      <c r="F17" s="783">
        <v>20.1</v>
      </c>
      <c r="G17" s="739">
        <f t="shared" si="3"/>
        <v>152.79999999999998</v>
      </c>
      <c r="H17" s="783">
        <v>144.6</v>
      </c>
      <c r="I17" s="783">
        <v>8.2</v>
      </c>
      <c r="J17" s="783">
        <v>18.8</v>
      </c>
      <c r="K17" s="739">
        <f t="shared" si="4"/>
        <v>144.6</v>
      </c>
      <c r="L17" s="783">
        <v>139.6</v>
      </c>
      <c r="M17" s="783">
        <v>5</v>
      </c>
      <c r="N17" s="783">
        <v>21.2</v>
      </c>
      <c r="O17" s="739">
        <f t="shared" si="5"/>
        <v>153.9</v>
      </c>
      <c r="P17" s="783">
        <v>149.9</v>
      </c>
      <c r="Q17" s="783">
        <v>4</v>
      </c>
      <c r="R17" s="783">
        <v>20.5</v>
      </c>
      <c r="S17" s="739">
        <f t="shared" si="6"/>
        <v>159.1</v>
      </c>
      <c r="T17" s="783">
        <v>147.4</v>
      </c>
      <c r="U17" s="783">
        <v>11.7</v>
      </c>
      <c r="V17" s="783">
        <v>19.1</v>
      </c>
      <c r="W17" s="739">
        <f t="shared" si="7"/>
        <v>164.10000000000002</v>
      </c>
      <c r="X17" s="783">
        <v>145.3</v>
      </c>
      <c r="Y17" s="783">
        <v>18.8</v>
      </c>
      <c r="Z17" s="783">
        <v>20.3</v>
      </c>
      <c r="AA17" s="739">
        <f t="shared" si="8"/>
        <v>147.70000000000002</v>
      </c>
      <c r="AB17" s="783">
        <v>143.3</v>
      </c>
      <c r="AC17" s="783">
        <v>4.4</v>
      </c>
      <c r="AD17" s="783">
        <v>21.3</v>
      </c>
      <c r="AE17" s="739">
        <f t="shared" si="9"/>
        <v>165.8</v>
      </c>
      <c r="AF17" s="783">
        <v>151.9</v>
      </c>
      <c r="AG17" s="783">
        <v>13.9</v>
      </c>
    </row>
    <row r="18" spans="1:33" ht="17.25">
      <c r="A18" s="155" t="s">
        <v>572</v>
      </c>
      <c r="B18" s="783">
        <v>17.7</v>
      </c>
      <c r="C18" s="739">
        <f t="shared" si="2"/>
        <v>116.2</v>
      </c>
      <c r="D18" s="783">
        <v>112.9</v>
      </c>
      <c r="E18" s="783">
        <v>3.3</v>
      </c>
      <c r="F18" s="783">
        <v>20.4</v>
      </c>
      <c r="G18" s="739">
        <f t="shared" si="3"/>
        <v>155.1</v>
      </c>
      <c r="H18" s="783">
        <v>147.4</v>
      </c>
      <c r="I18" s="783">
        <v>7.7</v>
      </c>
      <c r="J18" s="783">
        <v>17.3</v>
      </c>
      <c r="K18" s="739">
        <f t="shared" si="4"/>
        <v>127.5</v>
      </c>
      <c r="L18" s="783">
        <v>124.3</v>
      </c>
      <c r="M18" s="783">
        <v>3.2</v>
      </c>
      <c r="N18" s="783">
        <v>20.6</v>
      </c>
      <c r="O18" s="739">
        <f t="shared" si="5"/>
        <v>152.2</v>
      </c>
      <c r="P18" s="783">
        <v>148.2</v>
      </c>
      <c r="Q18" s="783">
        <v>4</v>
      </c>
      <c r="R18" s="783">
        <v>20.2</v>
      </c>
      <c r="S18" s="739">
        <f t="shared" si="6"/>
        <v>157.29999999999998</v>
      </c>
      <c r="T18" s="783">
        <v>145.2</v>
      </c>
      <c r="U18" s="783">
        <v>12.1</v>
      </c>
      <c r="V18" s="783">
        <v>19</v>
      </c>
      <c r="W18" s="739">
        <f t="shared" si="7"/>
        <v>159.1</v>
      </c>
      <c r="X18" s="783">
        <v>144.4</v>
      </c>
      <c r="Y18" s="783">
        <v>14.7</v>
      </c>
      <c r="Z18" s="783">
        <v>21.1</v>
      </c>
      <c r="AA18" s="739">
        <f t="shared" si="8"/>
        <v>151</v>
      </c>
      <c r="AB18" s="783">
        <v>146.7</v>
      </c>
      <c r="AC18" s="783">
        <v>4.3</v>
      </c>
      <c r="AD18" s="783">
        <v>20.1</v>
      </c>
      <c r="AE18" s="739">
        <f t="shared" si="9"/>
        <v>161.5</v>
      </c>
      <c r="AF18" s="783">
        <v>144.4</v>
      </c>
      <c r="AG18" s="783">
        <v>17.1</v>
      </c>
    </row>
    <row r="19" spans="1:33" ht="17.25">
      <c r="A19" s="155" t="s">
        <v>573</v>
      </c>
      <c r="B19" s="783">
        <v>16.6</v>
      </c>
      <c r="C19" s="739">
        <f t="shared" si="2"/>
        <v>110.89999999999999</v>
      </c>
      <c r="D19" s="783">
        <v>107.6</v>
      </c>
      <c r="E19" s="783">
        <v>3.3</v>
      </c>
      <c r="F19" s="783">
        <v>20</v>
      </c>
      <c r="G19" s="739">
        <f t="shared" si="3"/>
        <v>151</v>
      </c>
      <c r="H19" s="783">
        <v>143.4</v>
      </c>
      <c r="I19" s="783">
        <v>7.6</v>
      </c>
      <c r="J19" s="783">
        <v>19.3</v>
      </c>
      <c r="K19" s="739">
        <f t="shared" si="4"/>
        <v>148.5</v>
      </c>
      <c r="L19" s="783">
        <v>143.4</v>
      </c>
      <c r="M19" s="783">
        <v>5.1</v>
      </c>
      <c r="N19" s="783">
        <v>20.9</v>
      </c>
      <c r="O19" s="739">
        <f t="shared" si="5"/>
        <v>156.6</v>
      </c>
      <c r="P19" s="783">
        <v>152</v>
      </c>
      <c r="Q19" s="783">
        <v>4.6</v>
      </c>
      <c r="R19" s="783">
        <v>20.1</v>
      </c>
      <c r="S19" s="739">
        <f t="shared" si="6"/>
        <v>158.1</v>
      </c>
      <c r="T19" s="783">
        <v>146.4</v>
      </c>
      <c r="U19" s="783">
        <v>11.7</v>
      </c>
      <c r="V19" s="783">
        <v>18.7</v>
      </c>
      <c r="W19" s="739">
        <f t="shared" si="7"/>
        <v>162.7</v>
      </c>
      <c r="X19" s="783">
        <v>146.2</v>
      </c>
      <c r="Y19" s="783">
        <v>16.5</v>
      </c>
      <c r="Z19" s="783">
        <v>20.6</v>
      </c>
      <c r="AA19" s="739">
        <f t="shared" si="8"/>
        <v>145.4</v>
      </c>
      <c r="AB19" s="783">
        <v>141.5</v>
      </c>
      <c r="AC19" s="783">
        <v>3.9</v>
      </c>
      <c r="AD19" s="783">
        <v>20.5</v>
      </c>
      <c r="AE19" s="739">
        <f t="shared" si="9"/>
        <v>166</v>
      </c>
      <c r="AF19" s="783">
        <v>150.5</v>
      </c>
      <c r="AG19" s="783">
        <v>15.5</v>
      </c>
    </row>
    <row r="20" spans="1:33" ht="17.25">
      <c r="A20" s="155" t="s">
        <v>574</v>
      </c>
      <c r="B20" s="783">
        <v>17.3</v>
      </c>
      <c r="C20" s="739">
        <f t="shared" si="2"/>
        <v>114.8</v>
      </c>
      <c r="D20" s="783">
        <v>111.5</v>
      </c>
      <c r="E20" s="783">
        <v>3.3</v>
      </c>
      <c r="F20" s="783">
        <v>19.8</v>
      </c>
      <c r="G20" s="739">
        <f t="shared" si="3"/>
        <v>153.10000000000002</v>
      </c>
      <c r="H20" s="783">
        <v>144.8</v>
      </c>
      <c r="I20" s="783">
        <v>8.3</v>
      </c>
      <c r="J20" s="783">
        <v>19.8</v>
      </c>
      <c r="K20" s="739">
        <f t="shared" si="4"/>
        <v>152.4</v>
      </c>
      <c r="L20" s="783">
        <v>147.1</v>
      </c>
      <c r="M20" s="783">
        <v>5.3</v>
      </c>
      <c r="N20" s="783">
        <v>20.5</v>
      </c>
      <c r="O20" s="739">
        <f t="shared" si="5"/>
        <v>150.1</v>
      </c>
      <c r="P20" s="783">
        <v>143.7</v>
      </c>
      <c r="Q20" s="783">
        <v>6.4</v>
      </c>
      <c r="R20" s="783">
        <v>20.3</v>
      </c>
      <c r="S20" s="739">
        <f t="shared" si="6"/>
        <v>159.5</v>
      </c>
      <c r="T20" s="783">
        <v>146.5</v>
      </c>
      <c r="U20" s="783">
        <v>13</v>
      </c>
      <c r="V20" s="783">
        <v>19.7</v>
      </c>
      <c r="W20" s="739">
        <f t="shared" si="7"/>
        <v>171.70000000000002</v>
      </c>
      <c r="X20" s="783">
        <v>149.8</v>
      </c>
      <c r="Y20" s="783">
        <v>21.9</v>
      </c>
      <c r="Z20" s="783">
        <v>20.5</v>
      </c>
      <c r="AA20" s="739">
        <f t="shared" si="8"/>
        <v>144.1</v>
      </c>
      <c r="AB20" s="783">
        <v>140.4</v>
      </c>
      <c r="AC20" s="783">
        <v>3.7</v>
      </c>
      <c r="AD20" s="783">
        <v>20.4</v>
      </c>
      <c r="AE20" s="739">
        <f t="shared" si="9"/>
        <v>165.3</v>
      </c>
      <c r="AF20" s="783">
        <v>149.5</v>
      </c>
      <c r="AG20" s="783">
        <v>15.8</v>
      </c>
    </row>
    <row r="21" spans="1:33" ht="17.25">
      <c r="A21" s="155" t="s">
        <v>575</v>
      </c>
      <c r="B21" s="783">
        <v>17.2</v>
      </c>
      <c r="C21" s="739">
        <f t="shared" si="2"/>
        <v>115.39999999999999</v>
      </c>
      <c r="D21" s="783">
        <v>112.6</v>
      </c>
      <c r="E21" s="783">
        <v>2.8</v>
      </c>
      <c r="F21" s="783">
        <v>19.8</v>
      </c>
      <c r="G21" s="739">
        <f t="shared" si="3"/>
        <v>153.1</v>
      </c>
      <c r="H21" s="783">
        <v>144.9</v>
      </c>
      <c r="I21" s="783">
        <v>8.2</v>
      </c>
      <c r="J21" s="783">
        <v>19.1</v>
      </c>
      <c r="K21" s="739">
        <f t="shared" si="4"/>
        <v>145.89999999999998</v>
      </c>
      <c r="L21" s="783">
        <v>140.7</v>
      </c>
      <c r="M21" s="783">
        <v>5.2</v>
      </c>
      <c r="N21" s="783">
        <v>20.6</v>
      </c>
      <c r="O21" s="739">
        <f t="shared" si="5"/>
        <v>154.5</v>
      </c>
      <c r="P21" s="783">
        <v>149</v>
      </c>
      <c r="Q21" s="783">
        <v>5.5</v>
      </c>
      <c r="R21" s="783">
        <v>20.3</v>
      </c>
      <c r="S21" s="739">
        <f t="shared" si="6"/>
        <v>158.1</v>
      </c>
      <c r="T21" s="783">
        <v>146.7</v>
      </c>
      <c r="U21" s="783">
        <v>11.4</v>
      </c>
      <c r="V21" s="783">
        <v>19.2</v>
      </c>
      <c r="W21" s="739">
        <f t="shared" si="7"/>
        <v>162</v>
      </c>
      <c r="X21" s="783">
        <v>146.9</v>
      </c>
      <c r="Y21" s="783">
        <v>15.1</v>
      </c>
      <c r="Z21" s="783">
        <v>20.9</v>
      </c>
      <c r="AA21" s="739">
        <f t="shared" si="8"/>
        <v>147.1</v>
      </c>
      <c r="AB21" s="783">
        <v>143.1</v>
      </c>
      <c r="AC21" s="783">
        <v>4</v>
      </c>
      <c r="AD21" s="783">
        <v>20.3</v>
      </c>
      <c r="AE21" s="739">
        <f t="shared" si="9"/>
        <v>165</v>
      </c>
      <c r="AF21" s="783">
        <v>149.6</v>
      </c>
      <c r="AG21" s="783">
        <v>15.4</v>
      </c>
    </row>
    <row r="22" spans="1:33" ht="17.25">
      <c r="A22" s="155" t="s">
        <v>576</v>
      </c>
      <c r="B22" s="783">
        <v>17.1</v>
      </c>
      <c r="C22" s="739">
        <f t="shared" si="2"/>
        <v>114.5</v>
      </c>
      <c r="D22" s="783">
        <v>111.7</v>
      </c>
      <c r="E22" s="783">
        <v>2.8</v>
      </c>
      <c r="F22" s="783">
        <v>19.7</v>
      </c>
      <c r="G22" s="739">
        <f t="shared" si="3"/>
        <v>154</v>
      </c>
      <c r="H22" s="783">
        <v>145.7</v>
      </c>
      <c r="I22" s="783">
        <v>8.3</v>
      </c>
      <c r="J22" s="783">
        <v>18.4</v>
      </c>
      <c r="K22" s="739">
        <f t="shared" si="4"/>
        <v>139.3</v>
      </c>
      <c r="L22" s="783">
        <v>135.3</v>
      </c>
      <c r="M22" s="783">
        <v>4</v>
      </c>
      <c r="N22" s="783">
        <v>20.7</v>
      </c>
      <c r="O22" s="739">
        <f t="shared" si="5"/>
        <v>160.1</v>
      </c>
      <c r="P22" s="783">
        <v>151.1</v>
      </c>
      <c r="Q22" s="783">
        <v>9</v>
      </c>
      <c r="R22" s="783">
        <v>19.7</v>
      </c>
      <c r="S22" s="739">
        <f t="shared" si="6"/>
        <v>153.8</v>
      </c>
      <c r="T22" s="783">
        <v>143</v>
      </c>
      <c r="U22" s="783">
        <v>10.8</v>
      </c>
      <c r="V22" s="783">
        <v>18.6</v>
      </c>
      <c r="W22" s="739">
        <f t="shared" si="7"/>
        <v>158.1</v>
      </c>
      <c r="X22" s="783">
        <v>143.5</v>
      </c>
      <c r="Y22" s="783">
        <v>14.6</v>
      </c>
      <c r="Z22" s="783">
        <v>20.1</v>
      </c>
      <c r="AA22" s="739">
        <f t="shared" si="8"/>
        <v>140.1</v>
      </c>
      <c r="AB22" s="783">
        <v>136.5</v>
      </c>
      <c r="AC22" s="783">
        <v>3.6</v>
      </c>
      <c r="AD22" s="783">
        <v>20</v>
      </c>
      <c r="AE22" s="739">
        <f t="shared" si="9"/>
        <v>162.5</v>
      </c>
      <c r="AF22" s="783">
        <v>147.9</v>
      </c>
      <c r="AG22" s="783">
        <v>14.6</v>
      </c>
    </row>
    <row r="23" spans="1:33" ht="17.25">
      <c r="A23" s="531"/>
      <c r="B23" s="532"/>
      <c r="C23" s="532"/>
      <c r="D23" s="532"/>
      <c r="E23" s="532"/>
      <c r="F23" s="533"/>
      <c r="G23" s="534"/>
      <c r="H23" s="534"/>
      <c r="I23" s="534"/>
      <c r="J23" s="534"/>
      <c r="K23" s="534"/>
      <c r="L23" s="534"/>
      <c r="M23" s="534"/>
      <c r="R23" s="534"/>
      <c r="S23" s="534"/>
      <c r="T23" s="534"/>
      <c r="U23" s="534"/>
      <c r="V23" s="534"/>
      <c r="W23" s="534"/>
      <c r="X23" s="534"/>
      <c r="Y23" s="533"/>
      <c r="Z23" s="532"/>
      <c r="AA23" s="532"/>
      <c r="AB23" s="532"/>
      <c r="AC23" s="532"/>
      <c r="AD23" s="534"/>
      <c r="AE23" s="534"/>
      <c r="AF23" s="534"/>
      <c r="AG23" s="533"/>
    </row>
    <row r="24" spans="1:33" ht="17.25">
      <c r="A24" s="784" t="s">
        <v>577</v>
      </c>
      <c r="B24" s="785"/>
      <c r="C24" s="785"/>
      <c r="D24" s="785"/>
      <c r="E24" s="785"/>
      <c r="F24" s="786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6"/>
      <c r="Z24" s="781"/>
      <c r="AA24" s="781"/>
      <c r="AB24" s="781"/>
      <c r="AC24" s="781"/>
      <c r="AD24" s="781"/>
      <c r="AE24" s="781"/>
      <c r="AF24" s="781"/>
      <c r="AG24" s="786"/>
    </row>
    <row r="25" spans="1:33" ht="17.25">
      <c r="A25" s="780" t="s">
        <v>584</v>
      </c>
      <c r="B25" s="765">
        <f>AVERAGE(B27:B38)</f>
        <v>18.966666666666672</v>
      </c>
      <c r="C25" s="781">
        <v>138.6</v>
      </c>
      <c r="D25" s="781">
        <v>134.2</v>
      </c>
      <c r="E25" s="765">
        <f>AVERAGE(E27:E38)</f>
        <v>4.425</v>
      </c>
      <c r="F25" s="765">
        <f>AVERAGE(F27:F38)</f>
        <v>19.474999999999998</v>
      </c>
      <c r="G25" s="765">
        <f>AVERAGE(G27:G38)</f>
        <v>152.14166666666665</v>
      </c>
      <c r="H25" s="781">
        <v>144.8</v>
      </c>
      <c r="I25" s="765">
        <f aca="true" t="shared" si="10" ref="I25:V25">AVERAGE(I27:I38)</f>
        <v>7.291666666666667</v>
      </c>
      <c r="J25" s="765">
        <f t="shared" si="10"/>
        <v>19.266666666666666</v>
      </c>
      <c r="K25" s="765">
        <f t="shared" si="10"/>
        <v>151.4</v>
      </c>
      <c r="L25" s="765">
        <f t="shared" si="10"/>
        <v>144.6</v>
      </c>
      <c r="M25" s="765">
        <f t="shared" si="10"/>
        <v>6.8</v>
      </c>
      <c r="N25" s="765">
        <f t="shared" si="10"/>
        <v>20.716666666666665</v>
      </c>
      <c r="O25" s="765">
        <f t="shared" si="10"/>
        <v>160.02499999999998</v>
      </c>
      <c r="P25" s="765">
        <f t="shared" si="10"/>
        <v>151.59166666666667</v>
      </c>
      <c r="Q25" s="765">
        <f t="shared" si="10"/>
        <v>8.433333333333334</v>
      </c>
      <c r="R25" s="765">
        <f t="shared" si="10"/>
        <v>19.916666666666668</v>
      </c>
      <c r="S25" s="765">
        <f t="shared" si="10"/>
        <v>161.78333333333333</v>
      </c>
      <c r="T25" s="765">
        <f t="shared" si="10"/>
        <v>148.35833333333335</v>
      </c>
      <c r="U25" s="765">
        <f t="shared" si="10"/>
        <v>13.424999999999999</v>
      </c>
      <c r="V25" s="765">
        <f t="shared" si="10"/>
        <v>19.35833333333333</v>
      </c>
      <c r="W25" s="781">
        <v>170.8</v>
      </c>
      <c r="X25" s="781">
        <v>152.3</v>
      </c>
      <c r="Y25" s="765">
        <f>AVERAGE(Y27:Y38)</f>
        <v>18.474999999999998</v>
      </c>
      <c r="Z25" s="765">
        <f>AVERAGE(Z27:Z38)</f>
        <v>19.95</v>
      </c>
      <c r="AA25" s="765">
        <f>AVERAGE(AA27:AA38)</f>
        <v>146.51666666666668</v>
      </c>
      <c r="AB25" s="765">
        <f>AVERAGE(AB27:AB38)</f>
        <v>141.64166666666668</v>
      </c>
      <c r="AC25" s="765">
        <f>AVERAGE(AC27:AC38)</f>
        <v>4.875</v>
      </c>
      <c r="AD25" s="779">
        <v>20.2</v>
      </c>
      <c r="AE25" s="779">
        <v>166.4</v>
      </c>
      <c r="AF25" s="779">
        <v>150.5</v>
      </c>
      <c r="AG25" s="782">
        <v>15.9</v>
      </c>
    </row>
    <row r="26" spans="1:33" ht="17.25">
      <c r="A26" s="526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8"/>
      <c r="Z26" s="529"/>
      <c r="AA26" s="529"/>
      <c r="AB26" s="529"/>
      <c r="AC26" s="529"/>
      <c r="AD26" s="529"/>
      <c r="AE26" s="529"/>
      <c r="AF26" s="529"/>
      <c r="AG26" s="530"/>
    </row>
    <row r="27" spans="1:33" ht="17.25">
      <c r="A27" s="155" t="s">
        <v>645</v>
      </c>
      <c r="B27" s="783">
        <v>19.9</v>
      </c>
      <c r="C27" s="739">
        <f aca="true" t="shared" si="11" ref="C27:C38">SUM(D27:E27)</f>
        <v>143.9</v>
      </c>
      <c r="D27" s="783">
        <v>139.4</v>
      </c>
      <c r="E27" s="783">
        <v>4.5</v>
      </c>
      <c r="F27" s="783">
        <v>18.1</v>
      </c>
      <c r="G27" s="739">
        <f aca="true" t="shared" si="12" ref="G27:G38">SUM(H27:I27)</f>
        <v>142.70000000000002</v>
      </c>
      <c r="H27" s="783">
        <v>135.3</v>
      </c>
      <c r="I27" s="783">
        <v>7.4</v>
      </c>
      <c r="J27" s="783">
        <v>17.9</v>
      </c>
      <c r="K27" s="739">
        <f aca="true" t="shared" si="13" ref="K27:K38">SUM(L27:M27)</f>
        <v>140.29999999999998</v>
      </c>
      <c r="L27" s="783">
        <v>134.1</v>
      </c>
      <c r="M27" s="783">
        <v>6.2</v>
      </c>
      <c r="N27" s="783">
        <v>20</v>
      </c>
      <c r="O27" s="739">
        <f aca="true" t="shared" si="14" ref="O27:O38">SUM(P27:Q27)</f>
        <v>162.9</v>
      </c>
      <c r="P27" s="783">
        <v>146.8</v>
      </c>
      <c r="Q27" s="783">
        <v>16.1</v>
      </c>
      <c r="R27" s="783">
        <v>17.7</v>
      </c>
      <c r="S27" s="739">
        <f aca="true" t="shared" si="15" ref="S27:S38">SUM(T27:U27)</f>
        <v>146.4</v>
      </c>
      <c r="T27" s="783">
        <v>130.6</v>
      </c>
      <c r="U27" s="783">
        <v>15.8</v>
      </c>
      <c r="V27" s="783">
        <v>18.2</v>
      </c>
      <c r="W27" s="739">
        <f aca="true" t="shared" si="16" ref="W27:W38">SUM(X27:Y27)</f>
        <v>168.8</v>
      </c>
      <c r="X27" s="783">
        <v>141.5</v>
      </c>
      <c r="Y27" s="783">
        <v>27.3</v>
      </c>
      <c r="Z27" s="783">
        <v>16.7</v>
      </c>
      <c r="AA27" s="739">
        <f aca="true" t="shared" si="17" ref="AA27:AA38">SUM(AB27:AC27)</f>
        <v>125.5</v>
      </c>
      <c r="AB27" s="783">
        <v>120.3</v>
      </c>
      <c r="AC27" s="783">
        <v>5.2</v>
      </c>
      <c r="AD27" s="787">
        <v>18</v>
      </c>
      <c r="AE27" s="739">
        <f aca="true" t="shared" si="18" ref="AE27:AE38">SUM(AF27:AG27)</f>
        <v>146.29999999999998</v>
      </c>
      <c r="AF27" s="787">
        <v>130.7</v>
      </c>
      <c r="AG27" s="783">
        <v>15.6</v>
      </c>
    </row>
    <row r="28" spans="1:33" ht="17.25">
      <c r="A28" s="155" t="s">
        <v>566</v>
      </c>
      <c r="B28" s="783">
        <v>18.3</v>
      </c>
      <c r="C28" s="739">
        <f t="shared" si="11"/>
        <v>134.5</v>
      </c>
      <c r="D28" s="783">
        <v>129.9</v>
      </c>
      <c r="E28" s="783">
        <v>4.6</v>
      </c>
      <c r="F28" s="783">
        <v>18.9</v>
      </c>
      <c r="G28" s="739">
        <f t="shared" si="12"/>
        <v>147.9</v>
      </c>
      <c r="H28" s="783">
        <v>140.6</v>
      </c>
      <c r="I28" s="783">
        <v>7.3</v>
      </c>
      <c r="J28" s="783">
        <v>19</v>
      </c>
      <c r="K28" s="739">
        <f t="shared" si="13"/>
        <v>149.79999999999998</v>
      </c>
      <c r="L28" s="783">
        <v>143.2</v>
      </c>
      <c r="M28" s="783">
        <v>6.6</v>
      </c>
      <c r="N28" s="783">
        <v>20.2</v>
      </c>
      <c r="O28" s="739">
        <f t="shared" si="14"/>
        <v>159.5</v>
      </c>
      <c r="P28" s="783">
        <v>147.8</v>
      </c>
      <c r="Q28" s="783">
        <v>11.7</v>
      </c>
      <c r="R28" s="783">
        <v>19.6</v>
      </c>
      <c r="S28" s="739">
        <f t="shared" si="15"/>
        <v>159.3</v>
      </c>
      <c r="T28" s="783">
        <v>146.4</v>
      </c>
      <c r="U28" s="783">
        <v>12.9</v>
      </c>
      <c r="V28" s="783">
        <v>19.9</v>
      </c>
      <c r="W28" s="739">
        <f t="shared" si="16"/>
        <v>172.5</v>
      </c>
      <c r="X28" s="783">
        <v>156</v>
      </c>
      <c r="Y28" s="783">
        <v>16.5</v>
      </c>
      <c r="Z28" s="783">
        <v>18.9</v>
      </c>
      <c r="AA28" s="739">
        <f t="shared" si="17"/>
        <v>140.9</v>
      </c>
      <c r="AB28" s="783">
        <v>135.5</v>
      </c>
      <c r="AC28" s="783">
        <v>5.4</v>
      </c>
      <c r="AD28" s="783">
        <v>19.8</v>
      </c>
      <c r="AE28" s="739">
        <f t="shared" si="18"/>
        <v>162.8</v>
      </c>
      <c r="AF28" s="783">
        <v>147.4</v>
      </c>
      <c r="AG28" s="783">
        <v>15.4</v>
      </c>
    </row>
    <row r="29" spans="1:33" ht="17.25">
      <c r="A29" s="155" t="s">
        <v>567</v>
      </c>
      <c r="B29" s="783">
        <v>18.9</v>
      </c>
      <c r="C29" s="739">
        <f t="shared" si="11"/>
        <v>138.6</v>
      </c>
      <c r="D29" s="783">
        <v>133.6</v>
      </c>
      <c r="E29" s="783">
        <v>5</v>
      </c>
      <c r="F29" s="783">
        <v>19.8</v>
      </c>
      <c r="G29" s="739">
        <f t="shared" si="12"/>
        <v>154.9</v>
      </c>
      <c r="H29" s="783">
        <v>148</v>
      </c>
      <c r="I29" s="783">
        <v>6.9</v>
      </c>
      <c r="J29" s="783">
        <v>20.5</v>
      </c>
      <c r="K29" s="739">
        <f t="shared" si="13"/>
        <v>160.4</v>
      </c>
      <c r="L29" s="783">
        <v>153.3</v>
      </c>
      <c r="M29" s="783">
        <v>7.1</v>
      </c>
      <c r="N29" s="783">
        <v>20.4</v>
      </c>
      <c r="O29" s="739">
        <f t="shared" si="14"/>
        <v>160.7</v>
      </c>
      <c r="P29" s="783">
        <v>151.5</v>
      </c>
      <c r="Q29" s="783">
        <v>9.2</v>
      </c>
      <c r="R29" s="783">
        <v>20.2</v>
      </c>
      <c r="S29" s="739">
        <f t="shared" si="15"/>
        <v>164.6</v>
      </c>
      <c r="T29" s="783">
        <v>151.5</v>
      </c>
      <c r="U29" s="783">
        <v>13.1</v>
      </c>
      <c r="V29" s="783">
        <v>20.4</v>
      </c>
      <c r="W29" s="739">
        <f t="shared" si="16"/>
        <v>173.8</v>
      </c>
      <c r="X29" s="783">
        <v>160.3</v>
      </c>
      <c r="Y29" s="783">
        <v>13.5</v>
      </c>
      <c r="Z29" s="783">
        <v>19.7</v>
      </c>
      <c r="AA29" s="739">
        <f t="shared" si="17"/>
        <v>148.7</v>
      </c>
      <c r="AB29" s="783">
        <v>143</v>
      </c>
      <c r="AC29" s="783">
        <v>5.7</v>
      </c>
      <c r="AD29" s="783">
        <v>20.4</v>
      </c>
      <c r="AE29" s="739">
        <f t="shared" si="18"/>
        <v>168.8</v>
      </c>
      <c r="AF29" s="783">
        <v>151.5</v>
      </c>
      <c r="AG29" s="783">
        <v>17.3</v>
      </c>
    </row>
    <row r="30" spans="1:33" ht="17.25">
      <c r="A30" s="155" t="s">
        <v>568</v>
      </c>
      <c r="B30" s="783">
        <v>19.4</v>
      </c>
      <c r="C30" s="739">
        <f t="shared" si="11"/>
        <v>143.9</v>
      </c>
      <c r="D30" s="783">
        <v>138.8</v>
      </c>
      <c r="E30" s="783">
        <v>5.1</v>
      </c>
      <c r="F30" s="783">
        <v>19.4</v>
      </c>
      <c r="G30" s="739">
        <f t="shared" si="12"/>
        <v>151.8</v>
      </c>
      <c r="H30" s="783">
        <v>143.9</v>
      </c>
      <c r="I30" s="783">
        <v>7.9</v>
      </c>
      <c r="J30" s="783">
        <v>19.3</v>
      </c>
      <c r="K30" s="739">
        <f t="shared" si="13"/>
        <v>155</v>
      </c>
      <c r="L30" s="783">
        <v>146.1</v>
      </c>
      <c r="M30" s="783">
        <v>8.9</v>
      </c>
      <c r="N30" s="783">
        <v>21.1</v>
      </c>
      <c r="O30" s="739">
        <f t="shared" si="14"/>
        <v>167</v>
      </c>
      <c r="P30" s="783">
        <v>157</v>
      </c>
      <c r="Q30" s="783">
        <v>10</v>
      </c>
      <c r="R30" s="783">
        <v>20</v>
      </c>
      <c r="S30" s="739">
        <f t="shared" si="15"/>
        <v>163.29999999999998</v>
      </c>
      <c r="T30" s="783">
        <v>150.1</v>
      </c>
      <c r="U30" s="783">
        <v>13.2</v>
      </c>
      <c r="V30" s="783">
        <v>19.7</v>
      </c>
      <c r="W30" s="739">
        <f t="shared" si="16"/>
        <v>175.5</v>
      </c>
      <c r="X30" s="783">
        <v>156</v>
      </c>
      <c r="Y30" s="783">
        <v>19.5</v>
      </c>
      <c r="Z30" s="783">
        <v>19.9</v>
      </c>
      <c r="AA30" s="739">
        <f t="shared" si="17"/>
        <v>147.9</v>
      </c>
      <c r="AB30" s="783">
        <v>142</v>
      </c>
      <c r="AC30" s="783">
        <v>5.9</v>
      </c>
      <c r="AD30" s="783">
        <v>20.2</v>
      </c>
      <c r="AE30" s="739">
        <f t="shared" si="18"/>
        <v>166.20000000000002</v>
      </c>
      <c r="AF30" s="783">
        <v>151.9</v>
      </c>
      <c r="AG30" s="783">
        <v>14.3</v>
      </c>
    </row>
    <row r="31" spans="1:33" ht="17.25">
      <c r="A31" s="155" t="s">
        <v>569</v>
      </c>
      <c r="B31" s="783">
        <v>19.9</v>
      </c>
      <c r="C31" s="739">
        <f t="shared" si="11"/>
        <v>143.70000000000002</v>
      </c>
      <c r="D31" s="783">
        <v>138.8</v>
      </c>
      <c r="E31" s="783">
        <v>4.9</v>
      </c>
      <c r="F31" s="783">
        <v>19</v>
      </c>
      <c r="G31" s="739">
        <f t="shared" si="12"/>
        <v>148</v>
      </c>
      <c r="H31" s="783">
        <v>141</v>
      </c>
      <c r="I31" s="783">
        <v>7</v>
      </c>
      <c r="J31" s="783">
        <v>19.1</v>
      </c>
      <c r="K31" s="739">
        <f t="shared" si="13"/>
        <v>154.70000000000002</v>
      </c>
      <c r="L31" s="783">
        <v>145.4</v>
      </c>
      <c r="M31" s="783">
        <v>9.3</v>
      </c>
      <c r="N31" s="783">
        <v>20.5</v>
      </c>
      <c r="O31" s="739">
        <f t="shared" si="14"/>
        <v>159.4</v>
      </c>
      <c r="P31" s="783">
        <v>149.6</v>
      </c>
      <c r="Q31" s="783">
        <v>9.8</v>
      </c>
      <c r="R31" s="783">
        <v>18.9</v>
      </c>
      <c r="S31" s="739">
        <f t="shared" si="15"/>
        <v>154.9</v>
      </c>
      <c r="T31" s="783">
        <v>141</v>
      </c>
      <c r="U31" s="783">
        <v>13.9</v>
      </c>
      <c r="V31" s="783">
        <v>18.4</v>
      </c>
      <c r="W31" s="739">
        <f t="shared" si="16"/>
        <v>163.5</v>
      </c>
      <c r="X31" s="783">
        <v>144.2</v>
      </c>
      <c r="Y31" s="783">
        <v>19.3</v>
      </c>
      <c r="Z31" s="783">
        <v>20.2</v>
      </c>
      <c r="AA31" s="739">
        <f t="shared" si="17"/>
        <v>152.7</v>
      </c>
      <c r="AB31" s="783">
        <v>146.2</v>
      </c>
      <c r="AC31" s="783">
        <v>6.5</v>
      </c>
      <c r="AD31" s="783">
        <v>18.3</v>
      </c>
      <c r="AE31" s="739">
        <f t="shared" si="18"/>
        <v>151.6</v>
      </c>
      <c r="AF31" s="783">
        <v>136.1</v>
      </c>
      <c r="AG31" s="783">
        <v>15.5</v>
      </c>
    </row>
    <row r="32" spans="1:33" ht="17.25">
      <c r="A32" s="155" t="s">
        <v>570</v>
      </c>
      <c r="B32" s="783">
        <v>19.5</v>
      </c>
      <c r="C32" s="739">
        <f t="shared" si="11"/>
        <v>137.70000000000002</v>
      </c>
      <c r="D32" s="783">
        <v>133.9</v>
      </c>
      <c r="E32" s="783">
        <v>3.8</v>
      </c>
      <c r="F32" s="783">
        <v>20.3</v>
      </c>
      <c r="G32" s="739">
        <f t="shared" si="12"/>
        <v>159.5</v>
      </c>
      <c r="H32" s="783">
        <v>152.2</v>
      </c>
      <c r="I32" s="783">
        <v>7.3</v>
      </c>
      <c r="J32" s="783">
        <v>21.1</v>
      </c>
      <c r="K32" s="739">
        <f t="shared" si="13"/>
        <v>168.9</v>
      </c>
      <c r="L32" s="783">
        <v>160</v>
      </c>
      <c r="M32" s="783">
        <v>8.9</v>
      </c>
      <c r="N32" s="783">
        <v>21.6</v>
      </c>
      <c r="O32" s="739">
        <f t="shared" si="14"/>
        <v>163.10000000000002</v>
      </c>
      <c r="P32" s="783">
        <v>154.8</v>
      </c>
      <c r="Q32" s="783">
        <v>8.3</v>
      </c>
      <c r="R32" s="783">
        <v>20.7</v>
      </c>
      <c r="S32" s="739">
        <f t="shared" si="15"/>
        <v>168.3</v>
      </c>
      <c r="T32" s="783">
        <v>155.5</v>
      </c>
      <c r="U32" s="783">
        <v>12.8</v>
      </c>
      <c r="V32" s="783">
        <v>20.9</v>
      </c>
      <c r="W32" s="739">
        <f t="shared" si="16"/>
        <v>180.7</v>
      </c>
      <c r="X32" s="783">
        <v>164.1</v>
      </c>
      <c r="Y32" s="783">
        <v>16.6</v>
      </c>
      <c r="Z32" s="783">
        <v>20.9</v>
      </c>
      <c r="AA32" s="739">
        <f t="shared" si="17"/>
        <v>158.29999999999998</v>
      </c>
      <c r="AB32" s="783">
        <v>152.2</v>
      </c>
      <c r="AC32" s="783">
        <v>6.1</v>
      </c>
      <c r="AD32" s="783">
        <v>20.5</v>
      </c>
      <c r="AE32" s="739">
        <f t="shared" si="18"/>
        <v>167.8</v>
      </c>
      <c r="AF32" s="783">
        <v>152.9</v>
      </c>
      <c r="AG32" s="783">
        <v>14.9</v>
      </c>
    </row>
    <row r="33" spans="1:33" ht="17.25">
      <c r="A33" s="155" t="s">
        <v>571</v>
      </c>
      <c r="B33" s="783">
        <v>18.8</v>
      </c>
      <c r="C33" s="739">
        <f t="shared" si="11"/>
        <v>135</v>
      </c>
      <c r="D33" s="783">
        <v>131.1</v>
      </c>
      <c r="E33" s="783">
        <v>3.9</v>
      </c>
      <c r="F33" s="783">
        <v>19.6</v>
      </c>
      <c r="G33" s="739">
        <f t="shared" si="12"/>
        <v>152</v>
      </c>
      <c r="H33" s="783">
        <v>145.1</v>
      </c>
      <c r="I33" s="783">
        <v>6.9</v>
      </c>
      <c r="J33" s="783">
        <v>19.4</v>
      </c>
      <c r="K33" s="739">
        <f t="shared" si="13"/>
        <v>151</v>
      </c>
      <c r="L33" s="783">
        <v>145.2</v>
      </c>
      <c r="M33" s="783">
        <v>5.8</v>
      </c>
      <c r="N33" s="783">
        <v>21.2</v>
      </c>
      <c r="O33" s="739">
        <f t="shared" si="14"/>
        <v>155.8</v>
      </c>
      <c r="P33" s="783">
        <v>152</v>
      </c>
      <c r="Q33" s="783">
        <v>3.8</v>
      </c>
      <c r="R33" s="783">
        <v>20.8</v>
      </c>
      <c r="S33" s="739">
        <f t="shared" si="15"/>
        <v>166.4</v>
      </c>
      <c r="T33" s="783">
        <v>153.1</v>
      </c>
      <c r="U33" s="783">
        <v>13.3</v>
      </c>
      <c r="V33" s="783">
        <v>19.4</v>
      </c>
      <c r="W33" s="739">
        <f t="shared" si="16"/>
        <v>173.39999999999998</v>
      </c>
      <c r="X33" s="783">
        <v>151.7</v>
      </c>
      <c r="Y33" s="783">
        <v>21.7</v>
      </c>
      <c r="Z33" s="783">
        <v>20.1</v>
      </c>
      <c r="AA33" s="739">
        <f t="shared" si="17"/>
        <v>149.8</v>
      </c>
      <c r="AB33" s="783">
        <v>145.4</v>
      </c>
      <c r="AC33" s="783">
        <v>4.4</v>
      </c>
      <c r="AD33" s="783">
        <v>21.9</v>
      </c>
      <c r="AE33" s="739">
        <f t="shared" si="18"/>
        <v>173</v>
      </c>
      <c r="AF33" s="783">
        <v>158.5</v>
      </c>
      <c r="AG33" s="783">
        <v>14.5</v>
      </c>
    </row>
    <row r="34" spans="1:33" ht="17.25">
      <c r="A34" s="155" t="s">
        <v>572</v>
      </c>
      <c r="B34" s="783">
        <v>18.8</v>
      </c>
      <c r="C34" s="739">
        <f t="shared" si="11"/>
        <v>135.2</v>
      </c>
      <c r="D34" s="783">
        <v>131.2</v>
      </c>
      <c r="E34" s="783">
        <v>4</v>
      </c>
      <c r="F34" s="783">
        <v>20.5</v>
      </c>
      <c r="G34" s="739">
        <f t="shared" si="12"/>
        <v>159.1</v>
      </c>
      <c r="H34" s="783">
        <v>152.2</v>
      </c>
      <c r="I34" s="783">
        <v>6.9</v>
      </c>
      <c r="J34" s="783">
        <v>18.2</v>
      </c>
      <c r="K34" s="739">
        <f t="shared" si="13"/>
        <v>136.9</v>
      </c>
      <c r="L34" s="783">
        <v>132.4</v>
      </c>
      <c r="M34" s="783">
        <v>4.5</v>
      </c>
      <c r="N34" s="783">
        <v>20.7</v>
      </c>
      <c r="O34" s="739">
        <f t="shared" si="14"/>
        <v>155.8</v>
      </c>
      <c r="P34" s="783">
        <v>152</v>
      </c>
      <c r="Q34" s="783">
        <v>3.8</v>
      </c>
      <c r="R34" s="783">
        <v>20.4</v>
      </c>
      <c r="S34" s="739">
        <f t="shared" si="15"/>
        <v>164</v>
      </c>
      <c r="T34" s="783">
        <v>150.7</v>
      </c>
      <c r="U34" s="783">
        <v>13.3</v>
      </c>
      <c r="V34" s="783">
        <v>19.2</v>
      </c>
      <c r="W34" s="739">
        <f t="shared" si="16"/>
        <v>165.1</v>
      </c>
      <c r="X34" s="783">
        <v>149.7</v>
      </c>
      <c r="Y34" s="783">
        <v>15.4</v>
      </c>
      <c r="Z34" s="783">
        <v>21.1</v>
      </c>
      <c r="AA34" s="739">
        <f t="shared" si="17"/>
        <v>155.4</v>
      </c>
      <c r="AB34" s="783">
        <v>151.3</v>
      </c>
      <c r="AC34" s="783">
        <v>4.1</v>
      </c>
      <c r="AD34" s="783">
        <v>20.4</v>
      </c>
      <c r="AE34" s="739">
        <f t="shared" si="18"/>
        <v>168.7</v>
      </c>
      <c r="AF34" s="783">
        <v>151</v>
      </c>
      <c r="AG34" s="783">
        <v>17.7</v>
      </c>
    </row>
    <row r="35" spans="1:33" ht="17.25">
      <c r="A35" s="155" t="s">
        <v>573</v>
      </c>
      <c r="B35" s="783">
        <v>17.4</v>
      </c>
      <c r="C35" s="739">
        <f t="shared" si="11"/>
        <v>129.7</v>
      </c>
      <c r="D35" s="783">
        <v>125.7</v>
      </c>
      <c r="E35" s="783">
        <v>4</v>
      </c>
      <c r="F35" s="783">
        <v>19.6</v>
      </c>
      <c r="G35" s="739">
        <f t="shared" si="12"/>
        <v>151.5</v>
      </c>
      <c r="H35" s="783">
        <v>144.3</v>
      </c>
      <c r="I35" s="783">
        <v>7.2</v>
      </c>
      <c r="J35" s="783">
        <v>19.2</v>
      </c>
      <c r="K35" s="739">
        <f t="shared" si="13"/>
        <v>150.8</v>
      </c>
      <c r="L35" s="783">
        <v>144.5</v>
      </c>
      <c r="M35" s="783">
        <v>6.3</v>
      </c>
      <c r="N35" s="783">
        <v>20.8</v>
      </c>
      <c r="O35" s="739">
        <f t="shared" si="14"/>
        <v>158.79999999999998</v>
      </c>
      <c r="P35" s="783">
        <v>154.1</v>
      </c>
      <c r="Q35" s="783">
        <v>4.7</v>
      </c>
      <c r="R35" s="783">
        <v>20.1</v>
      </c>
      <c r="S35" s="739">
        <f t="shared" si="15"/>
        <v>163.8</v>
      </c>
      <c r="T35" s="783">
        <v>150.5</v>
      </c>
      <c r="U35" s="783">
        <v>13.3</v>
      </c>
      <c r="V35" s="783">
        <v>18.7</v>
      </c>
      <c r="W35" s="739">
        <f t="shared" si="16"/>
        <v>168.7</v>
      </c>
      <c r="X35" s="783">
        <v>150.2</v>
      </c>
      <c r="Y35" s="783">
        <v>18.5</v>
      </c>
      <c r="Z35" s="783">
        <v>20.4</v>
      </c>
      <c r="AA35" s="739">
        <f t="shared" si="17"/>
        <v>144.8</v>
      </c>
      <c r="AB35" s="783">
        <v>140.9</v>
      </c>
      <c r="AC35" s="783">
        <v>3.9</v>
      </c>
      <c r="AD35" s="783">
        <v>20.7</v>
      </c>
      <c r="AE35" s="739">
        <f t="shared" si="18"/>
        <v>172.70000000000002</v>
      </c>
      <c r="AF35" s="783">
        <v>156.3</v>
      </c>
      <c r="AG35" s="783">
        <v>16.4</v>
      </c>
    </row>
    <row r="36" spans="1:33" ht="17.25">
      <c r="A36" s="155" t="s">
        <v>574</v>
      </c>
      <c r="B36" s="783">
        <v>18.8</v>
      </c>
      <c r="C36" s="739">
        <f t="shared" si="11"/>
        <v>139.4</v>
      </c>
      <c r="D36" s="783">
        <v>134.8</v>
      </c>
      <c r="E36" s="783">
        <v>4.6</v>
      </c>
      <c r="F36" s="783">
        <v>20</v>
      </c>
      <c r="G36" s="739">
        <f t="shared" si="12"/>
        <v>157</v>
      </c>
      <c r="H36" s="783">
        <v>149.3</v>
      </c>
      <c r="I36" s="783">
        <v>7.7</v>
      </c>
      <c r="J36" s="783">
        <v>20</v>
      </c>
      <c r="K36" s="739">
        <f t="shared" si="13"/>
        <v>156.5</v>
      </c>
      <c r="L36" s="783">
        <v>150</v>
      </c>
      <c r="M36" s="783">
        <v>6.5</v>
      </c>
      <c r="N36" s="783">
        <v>20.5</v>
      </c>
      <c r="O36" s="739">
        <f t="shared" si="14"/>
        <v>153.8</v>
      </c>
      <c r="P36" s="783">
        <v>146.4</v>
      </c>
      <c r="Q36" s="783">
        <v>7.4</v>
      </c>
      <c r="R36" s="783">
        <v>20.4</v>
      </c>
      <c r="S36" s="739">
        <f t="shared" si="15"/>
        <v>165.3</v>
      </c>
      <c r="T36" s="783">
        <v>151.4</v>
      </c>
      <c r="U36" s="783">
        <v>13.9</v>
      </c>
      <c r="V36" s="783">
        <v>19.5</v>
      </c>
      <c r="W36" s="739">
        <f t="shared" si="16"/>
        <v>175</v>
      </c>
      <c r="X36" s="783">
        <v>154.8</v>
      </c>
      <c r="Y36" s="783">
        <v>20.2</v>
      </c>
      <c r="Z36" s="783">
        <v>20.3</v>
      </c>
      <c r="AA36" s="739">
        <f t="shared" si="17"/>
        <v>143.8</v>
      </c>
      <c r="AB36" s="783">
        <v>140</v>
      </c>
      <c r="AC36" s="783">
        <v>3.8</v>
      </c>
      <c r="AD36" s="783">
        <v>20.8</v>
      </c>
      <c r="AE36" s="739">
        <f t="shared" si="18"/>
        <v>173.1</v>
      </c>
      <c r="AF36" s="783">
        <v>156.4</v>
      </c>
      <c r="AG36" s="783">
        <v>16.7</v>
      </c>
    </row>
    <row r="37" spans="1:33" ht="17.25">
      <c r="A37" s="155" t="s">
        <v>575</v>
      </c>
      <c r="B37" s="783">
        <v>18.8</v>
      </c>
      <c r="C37" s="739">
        <f t="shared" si="11"/>
        <v>139.6</v>
      </c>
      <c r="D37" s="783">
        <v>135.5</v>
      </c>
      <c r="E37" s="783">
        <v>4.1</v>
      </c>
      <c r="F37" s="783">
        <v>19.3</v>
      </c>
      <c r="G37" s="739">
        <f t="shared" si="12"/>
        <v>150</v>
      </c>
      <c r="H37" s="783">
        <v>142.7</v>
      </c>
      <c r="I37" s="783">
        <v>7.3</v>
      </c>
      <c r="J37" s="783">
        <v>19</v>
      </c>
      <c r="K37" s="739">
        <f t="shared" si="13"/>
        <v>149.1</v>
      </c>
      <c r="L37" s="783">
        <v>142.7</v>
      </c>
      <c r="M37" s="783">
        <v>6.4</v>
      </c>
      <c r="N37" s="783">
        <v>20.6</v>
      </c>
      <c r="O37" s="739">
        <f t="shared" si="14"/>
        <v>157.4</v>
      </c>
      <c r="P37" s="783">
        <v>151.9</v>
      </c>
      <c r="Q37" s="783">
        <v>5.5</v>
      </c>
      <c r="R37" s="783">
        <v>20.4</v>
      </c>
      <c r="S37" s="739">
        <f t="shared" si="15"/>
        <v>164.9</v>
      </c>
      <c r="T37" s="783">
        <v>151.5</v>
      </c>
      <c r="U37" s="783">
        <v>13.4</v>
      </c>
      <c r="V37" s="783">
        <v>19.4</v>
      </c>
      <c r="W37" s="739">
        <f t="shared" si="16"/>
        <v>169</v>
      </c>
      <c r="X37" s="783">
        <v>151.6</v>
      </c>
      <c r="Y37" s="783">
        <v>17.4</v>
      </c>
      <c r="Z37" s="783">
        <v>21.1</v>
      </c>
      <c r="AA37" s="739">
        <f t="shared" si="17"/>
        <v>148.7</v>
      </c>
      <c r="AB37" s="783">
        <v>144.6</v>
      </c>
      <c r="AC37" s="783">
        <v>4.1</v>
      </c>
      <c r="AD37" s="783">
        <v>20.5</v>
      </c>
      <c r="AE37" s="739">
        <f t="shared" si="18"/>
        <v>172.3</v>
      </c>
      <c r="AF37" s="783">
        <v>155.4</v>
      </c>
      <c r="AG37" s="783">
        <v>16.9</v>
      </c>
    </row>
    <row r="38" spans="1:33" ht="17.25">
      <c r="A38" s="155" t="s">
        <v>576</v>
      </c>
      <c r="B38" s="783">
        <v>19.1</v>
      </c>
      <c r="C38" s="739">
        <f t="shared" si="11"/>
        <v>143.1</v>
      </c>
      <c r="D38" s="783">
        <v>138.5</v>
      </c>
      <c r="E38" s="783">
        <v>4.6</v>
      </c>
      <c r="F38" s="783">
        <v>19.2</v>
      </c>
      <c r="G38" s="739">
        <f t="shared" si="12"/>
        <v>151.29999999999998</v>
      </c>
      <c r="H38" s="783">
        <v>143.6</v>
      </c>
      <c r="I38" s="783">
        <v>7.7</v>
      </c>
      <c r="J38" s="783">
        <v>18.5</v>
      </c>
      <c r="K38" s="739">
        <f t="shared" si="13"/>
        <v>143.4</v>
      </c>
      <c r="L38" s="783">
        <v>138.3</v>
      </c>
      <c r="M38" s="783">
        <v>5.1</v>
      </c>
      <c r="N38" s="783">
        <v>21</v>
      </c>
      <c r="O38" s="739">
        <f t="shared" si="14"/>
        <v>166.1</v>
      </c>
      <c r="P38" s="783">
        <v>155.2</v>
      </c>
      <c r="Q38" s="783">
        <v>10.9</v>
      </c>
      <c r="R38" s="783">
        <v>19.8</v>
      </c>
      <c r="S38" s="739">
        <f t="shared" si="15"/>
        <v>160.2</v>
      </c>
      <c r="T38" s="783">
        <v>148</v>
      </c>
      <c r="U38" s="783">
        <v>12.2</v>
      </c>
      <c r="V38" s="783">
        <v>18.6</v>
      </c>
      <c r="W38" s="739">
        <f t="shared" si="16"/>
        <v>162.60000000000002</v>
      </c>
      <c r="X38" s="783">
        <v>146.8</v>
      </c>
      <c r="Y38" s="783">
        <v>15.8</v>
      </c>
      <c r="Z38" s="783">
        <v>20.1</v>
      </c>
      <c r="AA38" s="739">
        <f t="shared" si="17"/>
        <v>141.70000000000002</v>
      </c>
      <c r="AB38" s="783">
        <v>138.3</v>
      </c>
      <c r="AC38" s="783">
        <v>3.4</v>
      </c>
      <c r="AD38" s="783">
        <v>20.2</v>
      </c>
      <c r="AE38" s="739">
        <f t="shared" si="18"/>
        <v>169.6</v>
      </c>
      <c r="AF38" s="783">
        <v>154.1</v>
      </c>
      <c r="AG38" s="783">
        <v>15.5</v>
      </c>
    </row>
    <row r="39" spans="1:33" ht="17.25">
      <c r="A39" s="531"/>
      <c r="B39" s="532"/>
      <c r="C39" s="532"/>
      <c r="D39" s="532"/>
      <c r="E39" s="532"/>
      <c r="F39" s="533"/>
      <c r="G39" s="534"/>
      <c r="H39" s="534"/>
      <c r="I39" s="534"/>
      <c r="J39" s="534"/>
      <c r="K39" s="534"/>
      <c r="L39" s="534"/>
      <c r="M39" s="534"/>
      <c r="R39" s="534"/>
      <c r="S39" s="534"/>
      <c r="T39" s="534"/>
      <c r="U39" s="534"/>
      <c r="V39" s="534"/>
      <c r="W39" s="534"/>
      <c r="X39" s="534"/>
      <c r="Y39" s="533"/>
      <c r="Z39" s="532"/>
      <c r="AA39" s="532"/>
      <c r="AB39" s="532"/>
      <c r="AC39" s="532"/>
      <c r="AD39" s="534"/>
      <c r="AE39" s="534"/>
      <c r="AF39" s="534"/>
      <c r="AG39" s="533"/>
    </row>
    <row r="40" spans="1:33" ht="17.25">
      <c r="A40" s="784" t="s">
        <v>578</v>
      </c>
      <c r="B40" s="785"/>
      <c r="C40" s="785"/>
      <c r="D40" s="785"/>
      <c r="E40" s="785"/>
      <c r="F40" s="786"/>
      <c r="G40" s="781"/>
      <c r="H40" s="781"/>
      <c r="I40" s="781"/>
      <c r="J40" s="781"/>
      <c r="K40" s="781"/>
      <c r="L40" s="781"/>
      <c r="M40" s="781"/>
      <c r="N40" s="781"/>
      <c r="O40" s="781"/>
      <c r="P40" s="781"/>
      <c r="Q40" s="781"/>
      <c r="R40" s="781"/>
      <c r="S40" s="781"/>
      <c r="T40" s="781"/>
      <c r="U40" s="781"/>
      <c r="V40" s="781"/>
      <c r="W40" s="781"/>
      <c r="X40" s="781"/>
      <c r="Y40" s="786"/>
      <c r="Z40" s="781"/>
      <c r="AA40" s="781"/>
      <c r="AB40" s="781"/>
      <c r="AC40" s="781"/>
      <c r="AD40" s="781"/>
      <c r="AE40" s="781"/>
      <c r="AF40" s="781"/>
      <c r="AG40" s="786"/>
    </row>
    <row r="41" spans="1:33" ht="17.25">
      <c r="A41" s="780" t="s">
        <v>584</v>
      </c>
      <c r="B41" s="765">
        <f>AVERAGE(B43:B54)</f>
        <v>15.658333333333333</v>
      </c>
      <c r="C41" s="781">
        <v>96.9</v>
      </c>
      <c r="D41" s="781">
        <v>94.5</v>
      </c>
      <c r="E41" s="781">
        <v>2.4</v>
      </c>
      <c r="F41" s="765">
        <f>AVERAGE(F43:F54)</f>
        <v>20.11666666666667</v>
      </c>
      <c r="G41" s="765">
        <f>AVERAGE(G43:G54)</f>
        <v>154.4333333333333</v>
      </c>
      <c r="H41" s="765">
        <f>AVERAGE(H43:H54)</f>
        <v>146.04166666666669</v>
      </c>
      <c r="I41" s="765">
        <f>AVERAGE(I43:I54)</f>
        <v>8.391666666666667</v>
      </c>
      <c r="J41" s="781">
        <v>18.9</v>
      </c>
      <c r="K41" s="781">
        <v>143.6</v>
      </c>
      <c r="L41" s="781">
        <v>138.9</v>
      </c>
      <c r="M41" s="765">
        <f aca="true" t="shared" si="19" ref="M41:S41">AVERAGE(M43:M54)</f>
        <v>4.683333333333334</v>
      </c>
      <c r="N41" s="765">
        <f t="shared" si="19"/>
        <v>20.59166666666667</v>
      </c>
      <c r="O41" s="765">
        <f t="shared" si="19"/>
        <v>151.575</v>
      </c>
      <c r="P41" s="765">
        <f t="shared" si="19"/>
        <v>143.975</v>
      </c>
      <c r="Q41" s="765">
        <f t="shared" si="19"/>
        <v>7.600000000000001</v>
      </c>
      <c r="R41" s="765">
        <f t="shared" si="19"/>
        <v>19.116666666666667</v>
      </c>
      <c r="S41" s="765">
        <f t="shared" si="19"/>
        <v>140.32500000000002</v>
      </c>
      <c r="T41" s="781">
        <v>131.8</v>
      </c>
      <c r="U41" s="765">
        <f>AVERAGE(U43:U54)</f>
        <v>8.458333333333334</v>
      </c>
      <c r="V41" s="765">
        <f>AVERAGE(V43:V54)</f>
        <v>18.683333333333334</v>
      </c>
      <c r="W41" s="781">
        <v>151.2</v>
      </c>
      <c r="X41" s="781">
        <v>138.2</v>
      </c>
      <c r="Y41" s="786">
        <v>13</v>
      </c>
      <c r="Z41" s="765">
        <f>AVERAGE(Z43:Z54)</f>
        <v>19.183333333333334</v>
      </c>
      <c r="AA41" s="765">
        <f>AVERAGE(AA43:AA54)</f>
        <v>134.34166666666667</v>
      </c>
      <c r="AB41" s="765">
        <f>AVERAGE(AB43:AB54)</f>
        <v>130.53333333333333</v>
      </c>
      <c r="AC41" s="765">
        <f>AVERAGE(AC43:AC54)</f>
        <v>3.808333333333333</v>
      </c>
      <c r="AD41" s="765">
        <f>AVERAGE(AD43:AD54)</f>
        <v>19.316666666666666</v>
      </c>
      <c r="AE41" s="779">
        <v>142.1</v>
      </c>
      <c r="AF41" s="779">
        <v>130</v>
      </c>
      <c r="AG41" s="765">
        <f>AVERAGE(AG43:AG54)</f>
        <v>12.116666666666667</v>
      </c>
    </row>
    <row r="42" spans="1:33" ht="17.25">
      <c r="A42" s="526"/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8"/>
      <c r="Z42" s="529"/>
      <c r="AA42" s="529"/>
      <c r="AB42" s="529"/>
      <c r="AC42" s="529"/>
      <c r="AD42" s="529"/>
      <c r="AE42" s="529"/>
      <c r="AF42" s="529"/>
      <c r="AG42" s="530"/>
    </row>
    <row r="43" spans="1:33" ht="17.25">
      <c r="A43" s="155" t="s">
        <v>645</v>
      </c>
      <c r="B43" s="783">
        <v>15.4</v>
      </c>
      <c r="C43" s="739">
        <f aca="true" t="shared" si="20" ref="C43:C54">SUM(D43:E43)</f>
        <v>101.3</v>
      </c>
      <c r="D43" s="783">
        <v>97.6</v>
      </c>
      <c r="E43" s="783">
        <v>3.7</v>
      </c>
      <c r="F43" s="783">
        <v>19.2</v>
      </c>
      <c r="G43" s="739">
        <f aca="true" t="shared" si="21" ref="G43:G54">SUM(H43:I43)</f>
        <v>149.60000000000002</v>
      </c>
      <c r="H43" s="783">
        <v>139.8</v>
      </c>
      <c r="I43" s="783">
        <v>9.8</v>
      </c>
      <c r="J43" s="783">
        <v>17.3</v>
      </c>
      <c r="K43" s="739">
        <f aca="true" t="shared" si="22" ref="K43:K54">SUM(L43:M43)</f>
        <v>132.1</v>
      </c>
      <c r="L43" s="783">
        <v>128</v>
      </c>
      <c r="M43" s="783">
        <v>4.1</v>
      </c>
      <c r="N43" s="783">
        <v>20</v>
      </c>
      <c r="O43" s="739">
        <f aca="true" t="shared" si="23" ref="O43:O54">SUM(P43:Q43)</f>
        <v>151.60000000000002</v>
      </c>
      <c r="P43" s="783">
        <v>139.8</v>
      </c>
      <c r="Q43" s="783">
        <v>11.8</v>
      </c>
      <c r="R43" s="783">
        <v>15.6</v>
      </c>
      <c r="S43" s="739">
        <f aca="true" t="shared" si="24" ref="S43:S54">SUM(T43:U43)</f>
        <v>111.39999999999999</v>
      </c>
      <c r="T43" s="783">
        <v>104.8</v>
      </c>
      <c r="U43" s="783">
        <v>6.6</v>
      </c>
      <c r="V43" s="783">
        <v>17.3</v>
      </c>
      <c r="W43" s="739">
        <f aca="true" t="shared" si="25" ref="W43:W54">SUM(X43:Y43)</f>
        <v>134.6</v>
      </c>
      <c r="X43" s="783">
        <v>128.9</v>
      </c>
      <c r="Y43" s="783">
        <v>5.7</v>
      </c>
      <c r="Z43" s="783">
        <v>14.3</v>
      </c>
      <c r="AA43" s="739">
        <f aca="true" t="shared" si="26" ref="AA43:AA54">SUM(AB43:AC43)</f>
        <v>94.19999999999999</v>
      </c>
      <c r="AB43" s="783">
        <v>92.1</v>
      </c>
      <c r="AC43" s="783">
        <v>2.1</v>
      </c>
      <c r="AD43" s="783">
        <v>16.5</v>
      </c>
      <c r="AE43" s="739">
        <f aca="true" t="shared" si="27" ref="AE43:AE54">SUM(AF43:AG43)</f>
        <v>121.2</v>
      </c>
      <c r="AF43" s="783">
        <v>108.9</v>
      </c>
      <c r="AG43" s="783">
        <v>12.3</v>
      </c>
    </row>
    <row r="44" spans="1:33" ht="17.25">
      <c r="A44" s="155" t="s">
        <v>566</v>
      </c>
      <c r="B44" s="783">
        <v>14.4</v>
      </c>
      <c r="C44" s="739">
        <f t="shared" si="20"/>
        <v>91.8</v>
      </c>
      <c r="D44" s="783">
        <v>89.3</v>
      </c>
      <c r="E44" s="783">
        <v>2.5</v>
      </c>
      <c r="F44" s="783">
        <v>20</v>
      </c>
      <c r="G44" s="739">
        <f t="shared" si="21"/>
        <v>155.8</v>
      </c>
      <c r="H44" s="783">
        <v>147.5</v>
      </c>
      <c r="I44" s="783">
        <v>8.3</v>
      </c>
      <c r="J44" s="783">
        <v>19</v>
      </c>
      <c r="K44" s="739">
        <f t="shared" si="22"/>
        <v>145.7</v>
      </c>
      <c r="L44" s="783">
        <v>140.7</v>
      </c>
      <c r="M44" s="783">
        <v>5</v>
      </c>
      <c r="N44" s="783">
        <v>20.6</v>
      </c>
      <c r="O44" s="739">
        <f t="shared" si="23"/>
        <v>156.79999999999998</v>
      </c>
      <c r="P44" s="783">
        <v>145.6</v>
      </c>
      <c r="Q44" s="783">
        <v>11.2</v>
      </c>
      <c r="R44" s="783">
        <v>18.6</v>
      </c>
      <c r="S44" s="739">
        <f t="shared" si="24"/>
        <v>132.7</v>
      </c>
      <c r="T44" s="783">
        <v>126.1</v>
      </c>
      <c r="U44" s="783">
        <v>6.6</v>
      </c>
      <c r="V44" s="783">
        <v>19.4</v>
      </c>
      <c r="W44" s="739">
        <f t="shared" si="25"/>
        <v>152.10000000000002</v>
      </c>
      <c r="X44" s="783">
        <v>144.8</v>
      </c>
      <c r="Y44" s="783">
        <v>7.3</v>
      </c>
      <c r="Z44" s="783">
        <v>17.7</v>
      </c>
      <c r="AA44" s="739">
        <f t="shared" si="26"/>
        <v>120.1</v>
      </c>
      <c r="AB44" s="783">
        <v>117</v>
      </c>
      <c r="AC44" s="783">
        <v>3.1</v>
      </c>
      <c r="AD44" s="783">
        <v>19.3</v>
      </c>
      <c r="AE44" s="739">
        <f t="shared" si="27"/>
        <v>138.9</v>
      </c>
      <c r="AF44" s="783">
        <v>128.4</v>
      </c>
      <c r="AG44" s="783">
        <v>10.5</v>
      </c>
    </row>
    <row r="45" spans="1:33" ht="17.25">
      <c r="A45" s="155" t="s">
        <v>567</v>
      </c>
      <c r="B45" s="783">
        <v>15.1</v>
      </c>
      <c r="C45" s="739">
        <f t="shared" si="20"/>
        <v>97.3</v>
      </c>
      <c r="D45" s="783">
        <v>94</v>
      </c>
      <c r="E45" s="783">
        <v>3.3</v>
      </c>
      <c r="F45" s="783">
        <v>20.6</v>
      </c>
      <c r="G45" s="739">
        <f t="shared" si="21"/>
        <v>160.6</v>
      </c>
      <c r="H45" s="783">
        <v>152.6</v>
      </c>
      <c r="I45" s="783">
        <v>8</v>
      </c>
      <c r="J45" s="783">
        <v>20.5</v>
      </c>
      <c r="K45" s="739">
        <f t="shared" si="22"/>
        <v>155.8</v>
      </c>
      <c r="L45" s="783">
        <v>150.3</v>
      </c>
      <c r="M45" s="783">
        <v>5.5</v>
      </c>
      <c r="N45" s="783">
        <v>20.3</v>
      </c>
      <c r="O45" s="739">
        <f t="shared" si="23"/>
        <v>153.5</v>
      </c>
      <c r="P45" s="783">
        <v>144.3</v>
      </c>
      <c r="Q45" s="783">
        <v>9.2</v>
      </c>
      <c r="R45" s="783">
        <v>19.6</v>
      </c>
      <c r="S45" s="739">
        <f t="shared" si="24"/>
        <v>144.1</v>
      </c>
      <c r="T45" s="783">
        <v>137.4</v>
      </c>
      <c r="U45" s="783">
        <v>6.7</v>
      </c>
      <c r="V45" s="783">
        <v>18.9</v>
      </c>
      <c r="W45" s="739">
        <f t="shared" si="25"/>
        <v>144.4</v>
      </c>
      <c r="X45" s="783">
        <v>139.3</v>
      </c>
      <c r="Y45" s="783">
        <v>5.1</v>
      </c>
      <c r="Z45" s="783">
        <v>19.8</v>
      </c>
      <c r="AA45" s="739">
        <f t="shared" si="26"/>
        <v>144.5</v>
      </c>
      <c r="AB45" s="783">
        <v>141.1</v>
      </c>
      <c r="AC45" s="783">
        <v>3.4</v>
      </c>
      <c r="AD45" s="783">
        <v>19.7</v>
      </c>
      <c r="AE45" s="739">
        <f t="shared" si="27"/>
        <v>143.4</v>
      </c>
      <c r="AF45" s="783">
        <v>131.8</v>
      </c>
      <c r="AG45" s="783">
        <v>11.6</v>
      </c>
    </row>
    <row r="46" spans="1:33" ht="17.25">
      <c r="A46" s="155" t="s">
        <v>568</v>
      </c>
      <c r="B46" s="783">
        <v>15.5</v>
      </c>
      <c r="C46" s="739">
        <f t="shared" si="20"/>
        <v>100.3</v>
      </c>
      <c r="D46" s="783">
        <v>97.7</v>
      </c>
      <c r="E46" s="783">
        <v>2.6</v>
      </c>
      <c r="F46" s="783">
        <v>20.3</v>
      </c>
      <c r="G46" s="739">
        <f t="shared" si="21"/>
        <v>155.8</v>
      </c>
      <c r="H46" s="783">
        <v>147</v>
      </c>
      <c r="I46" s="783">
        <v>8.8</v>
      </c>
      <c r="J46" s="783">
        <v>20</v>
      </c>
      <c r="K46" s="739">
        <f t="shared" si="22"/>
        <v>153.4</v>
      </c>
      <c r="L46" s="783">
        <v>146.5</v>
      </c>
      <c r="M46" s="783">
        <v>6.9</v>
      </c>
      <c r="N46" s="783">
        <v>21.7</v>
      </c>
      <c r="O46" s="739">
        <f t="shared" si="23"/>
        <v>159.9</v>
      </c>
      <c r="P46" s="783">
        <v>149.8</v>
      </c>
      <c r="Q46" s="783">
        <v>10.1</v>
      </c>
      <c r="R46" s="783">
        <v>18.8</v>
      </c>
      <c r="S46" s="739">
        <f t="shared" si="24"/>
        <v>138.8</v>
      </c>
      <c r="T46" s="783">
        <v>130.9</v>
      </c>
      <c r="U46" s="783">
        <v>7.9</v>
      </c>
      <c r="V46" s="783">
        <v>18.6</v>
      </c>
      <c r="W46" s="739">
        <f t="shared" si="25"/>
        <v>159.1</v>
      </c>
      <c r="X46" s="783">
        <v>143.4</v>
      </c>
      <c r="Y46" s="783">
        <v>15.7</v>
      </c>
      <c r="Z46" s="783">
        <v>18</v>
      </c>
      <c r="AA46" s="739">
        <f t="shared" si="26"/>
        <v>126.6</v>
      </c>
      <c r="AB46" s="783">
        <v>122.8</v>
      </c>
      <c r="AC46" s="783">
        <v>3.8</v>
      </c>
      <c r="AD46" s="783">
        <v>19.9</v>
      </c>
      <c r="AE46" s="739">
        <f t="shared" si="27"/>
        <v>144.2</v>
      </c>
      <c r="AF46" s="783">
        <v>135</v>
      </c>
      <c r="AG46" s="783">
        <v>9.2</v>
      </c>
    </row>
    <row r="47" spans="1:33" ht="17.25">
      <c r="A47" s="155" t="s">
        <v>569</v>
      </c>
      <c r="B47" s="783">
        <v>15.4</v>
      </c>
      <c r="C47" s="739">
        <f t="shared" si="20"/>
        <v>98.9</v>
      </c>
      <c r="D47" s="783">
        <v>96.5</v>
      </c>
      <c r="E47" s="783">
        <v>2.4</v>
      </c>
      <c r="F47" s="783">
        <v>19.7</v>
      </c>
      <c r="G47" s="739">
        <f t="shared" si="21"/>
        <v>150.70000000000002</v>
      </c>
      <c r="H47" s="783">
        <v>142.3</v>
      </c>
      <c r="I47" s="783">
        <v>8.4</v>
      </c>
      <c r="J47" s="783">
        <v>18.8</v>
      </c>
      <c r="K47" s="739">
        <f t="shared" si="22"/>
        <v>146.4</v>
      </c>
      <c r="L47" s="783">
        <v>140</v>
      </c>
      <c r="M47" s="783">
        <v>6.4</v>
      </c>
      <c r="N47" s="783">
        <v>19.8</v>
      </c>
      <c r="O47" s="739">
        <f t="shared" si="23"/>
        <v>146</v>
      </c>
      <c r="P47" s="783">
        <v>136.7</v>
      </c>
      <c r="Q47" s="783">
        <v>9.3</v>
      </c>
      <c r="R47" s="783">
        <v>17.9</v>
      </c>
      <c r="S47" s="739">
        <f t="shared" si="24"/>
        <v>132.5</v>
      </c>
      <c r="T47" s="783">
        <v>123.9</v>
      </c>
      <c r="U47" s="783">
        <v>8.6</v>
      </c>
      <c r="V47" s="783">
        <v>17.1</v>
      </c>
      <c r="W47" s="739">
        <f t="shared" si="25"/>
        <v>143.6</v>
      </c>
      <c r="X47" s="783">
        <v>130.2</v>
      </c>
      <c r="Y47" s="783">
        <v>13.4</v>
      </c>
      <c r="Z47" s="783">
        <v>17.9</v>
      </c>
      <c r="AA47" s="739">
        <f t="shared" si="26"/>
        <v>127.5</v>
      </c>
      <c r="AB47" s="783">
        <v>122.8</v>
      </c>
      <c r="AC47" s="783">
        <v>4.7</v>
      </c>
      <c r="AD47" s="783">
        <v>18.4</v>
      </c>
      <c r="AE47" s="739">
        <f t="shared" si="27"/>
        <v>133.3</v>
      </c>
      <c r="AF47" s="783">
        <v>121.8</v>
      </c>
      <c r="AG47" s="783">
        <v>11.5</v>
      </c>
    </row>
    <row r="48" spans="1:33" ht="17.25">
      <c r="A48" s="155" t="s">
        <v>570</v>
      </c>
      <c r="B48" s="783">
        <v>16.7</v>
      </c>
      <c r="C48" s="739">
        <f t="shared" si="20"/>
        <v>100.1</v>
      </c>
      <c r="D48" s="783">
        <v>97.8</v>
      </c>
      <c r="E48" s="783">
        <v>2.3</v>
      </c>
      <c r="F48" s="783">
        <v>21.1</v>
      </c>
      <c r="G48" s="739">
        <f t="shared" si="21"/>
        <v>162.2</v>
      </c>
      <c r="H48" s="783">
        <v>154.2</v>
      </c>
      <c r="I48" s="783">
        <v>8</v>
      </c>
      <c r="J48" s="783">
        <v>20.6</v>
      </c>
      <c r="K48" s="739">
        <f t="shared" si="22"/>
        <v>159.6</v>
      </c>
      <c r="L48" s="783">
        <v>152.9</v>
      </c>
      <c r="M48" s="783">
        <v>6.7</v>
      </c>
      <c r="N48" s="783">
        <v>20.9</v>
      </c>
      <c r="O48" s="739">
        <f t="shared" si="23"/>
        <v>155.89999999999998</v>
      </c>
      <c r="P48" s="783">
        <v>145.7</v>
      </c>
      <c r="Q48" s="783">
        <v>10.2</v>
      </c>
      <c r="R48" s="783">
        <v>19.4</v>
      </c>
      <c r="S48" s="739">
        <f t="shared" si="24"/>
        <v>144.39999999999998</v>
      </c>
      <c r="T48" s="783">
        <v>135.2</v>
      </c>
      <c r="U48" s="783">
        <v>9.2</v>
      </c>
      <c r="V48" s="783">
        <v>19.6</v>
      </c>
      <c r="W48" s="739">
        <f t="shared" si="25"/>
        <v>166.8</v>
      </c>
      <c r="X48" s="783">
        <v>149.8</v>
      </c>
      <c r="Y48" s="783">
        <v>17</v>
      </c>
      <c r="Z48" s="783">
        <v>18.7</v>
      </c>
      <c r="AA48" s="739">
        <f t="shared" si="26"/>
        <v>133.29999999999998</v>
      </c>
      <c r="AB48" s="783">
        <v>128.6</v>
      </c>
      <c r="AC48" s="783">
        <v>4.7</v>
      </c>
      <c r="AD48" s="783">
        <v>20.3</v>
      </c>
      <c r="AE48" s="739">
        <f t="shared" si="27"/>
        <v>147.2</v>
      </c>
      <c r="AF48" s="783">
        <v>136.1</v>
      </c>
      <c r="AG48" s="783">
        <v>11.1</v>
      </c>
    </row>
    <row r="49" spans="1:33" ht="17.25">
      <c r="A49" s="155" t="s">
        <v>571</v>
      </c>
      <c r="B49" s="783">
        <v>14.7</v>
      </c>
      <c r="C49" s="739">
        <f t="shared" si="20"/>
        <v>91</v>
      </c>
      <c r="D49" s="783">
        <v>89.1</v>
      </c>
      <c r="E49" s="783">
        <v>1.9</v>
      </c>
      <c r="F49" s="783">
        <v>20.3</v>
      </c>
      <c r="G49" s="739">
        <f t="shared" si="21"/>
        <v>152.9</v>
      </c>
      <c r="H49" s="783">
        <v>144.4</v>
      </c>
      <c r="I49" s="783">
        <v>8.5</v>
      </c>
      <c r="J49" s="783">
        <v>18.3</v>
      </c>
      <c r="K49" s="739">
        <f t="shared" si="22"/>
        <v>138.9</v>
      </c>
      <c r="L49" s="783">
        <v>134.6</v>
      </c>
      <c r="M49" s="783">
        <v>4.3</v>
      </c>
      <c r="N49" s="783">
        <v>21</v>
      </c>
      <c r="O49" s="739">
        <f t="shared" si="23"/>
        <v>150.6</v>
      </c>
      <c r="P49" s="783">
        <v>146.4</v>
      </c>
      <c r="Q49" s="783">
        <v>4.2</v>
      </c>
      <c r="R49" s="783">
        <v>19.9</v>
      </c>
      <c r="S49" s="739">
        <f t="shared" si="24"/>
        <v>146.70000000000002</v>
      </c>
      <c r="T49" s="783">
        <v>137.8</v>
      </c>
      <c r="U49" s="783">
        <v>8.9</v>
      </c>
      <c r="V49" s="783">
        <v>18.6</v>
      </c>
      <c r="W49" s="739">
        <f t="shared" si="25"/>
        <v>147.1</v>
      </c>
      <c r="X49" s="783">
        <v>133.6</v>
      </c>
      <c r="Y49" s="783">
        <v>13.5</v>
      </c>
      <c r="Z49" s="783">
        <v>20.6</v>
      </c>
      <c r="AA49" s="739">
        <f t="shared" si="26"/>
        <v>145.4</v>
      </c>
      <c r="AB49" s="783">
        <v>141.1</v>
      </c>
      <c r="AC49" s="783">
        <v>4.3</v>
      </c>
      <c r="AD49" s="783">
        <v>19.9</v>
      </c>
      <c r="AE49" s="739">
        <f t="shared" si="27"/>
        <v>148.20000000000002</v>
      </c>
      <c r="AF49" s="783">
        <v>135.8</v>
      </c>
      <c r="AG49" s="783">
        <v>12.4</v>
      </c>
    </row>
    <row r="50" spans="1:33" ht="17.25">
      <c r="A50" s="155" t="s">
        <v>572</v>
      </c>
      <c r="B50" s="783">
        <v>16.7</v>
      </c>
      <c r="C50" s="739">
        <f t="shared" si="20"/>
        <v>100</v>
      </c>
      <c r="D50" s="783">
        <v>97.4</v>
      </c>
      <c r="E50" s="783">
        <v>2.6</v>
      </c>
      <c r="F50" s="783">
        <v>20.4</v>
      </c>
      <c r="G50" s="739">
        <f t="shared" si="21"/>
        <v>154.1</v>
      </c>
      <c r="H50" s="783">
        <v>146.2</v>
      </c>
      <c r="I50" s="783">
        <v>7.9</v>
      </c>
      <c r="J50" s="783">
        <v>16.6</v>
      </c>
      <c r="K50" s="739">
        <f t="shared" si="22"/>
        <v>118.89999999999999</v>
      </c>
      <c r="L50" s="783">
        <v>116.8</v>
      </c>
      <c r="M50" s="783">
        <v>2.1</v>
      </c>
      <c r="N50" s="783">
        <v>20.3</v>
      </c>
      <c r="O50" s="739">
        <f t="shared" si="23"/>
        <v>146.6</v>
      </c>
      <c r="P50" s="783">
        <v>142.2</v>
      </c>
      <c r="Q50" s="783">
        <v>4.4</v>
      </c>
      <c r="R50" s="783">
        <v>19.9</v>
      </c>
      <c r="S50" s="739">
        <f t="shared" si="24"/>
        <v>146.1</v>
      </c>
      <c r="T50" s="783">
        <v>135.9</v>
      </c>
      <c r="U50" s="783">
        <v>10.2</v>
      </c>
      <c r="V50" s="783">
        <v>18.6</v>
      </c>
      <c r="W50" s="739">
        <f t="shared" si="25"/>
        <v>148.10000000000002</v>
      </c>
      <c r="X50" s="783">
        <v>134.8</v>
      </c>
      <c r="Y50" s="783">
        <v>13.3</v>
      </c>
      <c r="Z50" s="783">
        <v>21</v>
      </c>
      <c r="AA50" s="739">
        <f t="shared" si="26"/>
        <v>146.4</v>
      </c>
      <c r="AB50" s="783">
        <v>141.9</v>
      </c>
      <c r="AC50" s="783">
        <v>4.5</v>
      </c>
      <c r="AD50" s="783">
        <v>19.2</v>
      </c>
      <c r="AE50" s="739">
        <f t="shared" si="27"/>
        <v>144.2</v>
      </c>
      <c r="AF50" s="783">
        <v>128.5</v>
      </c>
      <c r="AG50" s="783">
        <v>15.7</v>
      </c>
    </row>
    <row r="51" spans="1:33" ht="17.25">
      <c r="A51" s="155" t="s">
        <v>573</v>
      </c>
      <c r="B51" s="783">
        <v>16</v>
      </c>
      <c r="C51" s="739">
        <f t="shared" si="20"/>
        <v>95.19999999999999</v>
      </c>
      <c r="D51" s="783">
        <v>92.6</v>
      </c>
      <c r="E51" s="783">
        <v>2.6</v>
      </c>
      <c r="F51" s="783">
        <v>20.1</v>
      </c>
      <c r="G51" s="739">
        <f t="shared" si="21"/>
        <v>150.89999999999998</v>
      </c>
      <c r="H51" s="783">
        <v>143.2</v>
      </c>
      <c r="I51" s="783">
        <v>7.7</v>
      </c>
      <c r="J51" s="783">
        <v>19.4</v>
      </c>
      <c r="K51" s="739">
        <f t="shared" si="22"/>
        <v>146.3</v>
      </c>
      <c r="L51" s="783">
        <v>142.4</v>
      </c>
      <c r="M51" s="783">
        <v>3.9</v>
      </c>
      <c r="N51" s="783">
        <v>21.2</v>
      </c>
      <c r="O51" s="739">
        <f t="shared" si="23"/>
        <v>153</v>
      </c>
      <c r="P51" s="783">
        <v>148.5</v>
      </c>
      <c r="Q51" s="783">
        <v>4.5</v>
      </c>
      <c r="R51" s="783">
        <v>20</v>
      </c>
      <c r="S51" s="739">
        <f t="shared" si="24"/>
        <v>148.4</v>
      </c>
      <c r="T51" s="783">
        <v>139.4</v>
      </c>
      <c r="U51" s="783">
        <v>9</v>
      </c>
      <c r="V51" s="783">
        <v>18.8</v>
      </c>
      <c r="W51" s="739">
        <f t="shared" si="25"/>
        <v>151.5</v>
      </c>
      <c r="X51" s="783">
        <v>138.8</v>
      </c>
      <c r="Y51" s="783">
        <v>12.7</v>
      </c>
      <c r="Z51" s="783">
        <v>20.7</v>
      </c>
      <c r="AA51" s="739">
        <f t="shared" si="26"/>
        <v>146</v>
      </c>
      <c r="AB51" s="783">
        <v>142</v>
      </c>
      <c r="AC51" s="783">
        <v>4</v>
      </c>
      <c r="AD51" s="783">
        <v>19.9</v>
      </c>
      <c r="AE51" s="739">
        <f t="shared" si="27"/>
        <v>149.4</v>
      </c>
      <c r="AF51" s="783">
        <v>136.1</v>
      </c>
      <c r="AG51" s="783">
        <v>13.3</v>
      </c>
    </row>
    <row r="52" spans="1:33" ht="17.25">
      <c r="A52" s="155" t="s">
        <v>574</v>
      </c>
      <c r="B52" s="783">
        <v>16.3</v>
      </c>
      <c r="C52" s="739">
        <f t="shared" si="20"/>
        <v>96.6</v>
      </c>
      <c r="D52" s="783">
        <v>94.3</v>
      </c>
      <c r="E52" s="783">
        <v>2.3</v>
      </c>
      <c r="F52" s="783">
        <v>19.8</v>
      </c>
      <c r="G52" s="739">
        <f t="shared" si="21"/>
        <v>152.1</v>
      </c>
      <c r="H52" s="783">
        <v>143.6</v>
      </c>
      <c r="I52" s="783">
        <v>8.5</v>
      </c>
      <c r="J52" s="783">
        <v>19.7</v>
      </c>
      <c r="K52" s="739">
        <f t="shared" si="22"/>
        <v>148.7</v>
      </c>
      <c r="L52" s="783">
        <v>144.5</v>
      </c>
      <c r="M52" s="783">
        <v>4.2</v>
      </c>
      <c r="N52" s="783">
        <v>20.5</v>
      </c>
      <c r="O52" s="739">
        <f t="shared" si="23"/>
        <v>144.20000000000002</v>
      </c>
      <c r="P52" s="783">
        <v>139.4</v>
      </c>
      <c r="Q52" s="783">
        <v>4.8</v>
      </c>
      <c r="R52" s="783">
        <v>20.1</v>
      </c>
      <c r="S52" s="739">
        <f t="shared" si="24"/>
        <v>149.4</v>
      </c>
      <c r="T52" s="783">
        <v>138</v>
      </c>
      <c r="U52" s="783">
        <v>11.4</v>
      </c>
      <c r="V52" s="783">
        <v>20</v>
      </c>
      <c r="W52" s="739">
        <f t="shared" si="25"/>
        <v>165.5</v>
      </c>
      <c r="X52" s="783">
        <v>140.4</v>
      </c>
      <c r="Y52" s="783">
        <v>25.1</v>
      </c>
      <c r="Z52" s="783">
        <v>20.7</v>
      </c>
      <c r="AA52" s="739">
        <f t="shared" si="26"/>
        <v>144.4</v>
      </c>
      <c r="AB52" s="783">
        <v>140.8</v>
      </c>
      <c r="AC52" s="783">
        <v>3.6</v>
      </c>
      <c r="AD52" s="783">
        <v>19.4</v>
      </c>
      <c r="AE52" s="739">
        <f t="shared" si="27"/>
        <v>146.29999999999998</v>
      </c>
      <c r="AF52" s="783">
        <v>132.7</v>
      </c>
      <c r="AG52" s="783">
        <v>13.6</v>
      </c>
    </row>
    <row r="53" spans="1:33" ht="17.25">
      <c r="A53" s="155" t="s">
        <v>575</v>
      </c>
      <c r="B53" s="783">
        <v>16.1</v>
      </c>
      <c r="C53" s="739">
        <f t="shared" si="20"/>
        <v>97.7</v>
      </c>
      <c r="D53" s="783">
        <v>95.9</v>
      </c>
      <c r="E53" s="783">
        <v>1.8</v>
      </c>
      <c r="F53" s="783">
        <v>20</v>
      </c>
      <c r="G53" s="739">
        <f t="shared" si="21"/>
        <v>153.9</v>
      </c>
      <c r="H53" s="783">
        <v>145.5</v>
      </c>
      <c r="I53" s="783">
        <v>8.4</v>
      </c>
      <c r="J53" s="783">
        <v>19.1</v>
      </c>
      <c r="K53" s="739">
        <f t="shared" si="22"/>
        <v>143</v>
      </c>
      <c r="L53" s="783">
        <v>138.9</v>
      </c>
      <c r="M53" s="783">
        <v>4.1</v>
      </c>
      <c r="N53" s="783">
        <v>20.4</v>
      </c>
      <c r="O53" s="739">
        <f t="shared" si="23"/>
        <v>150</v>
      </c>
      <c r="P53" s="783">
        <v>144.5</v>
      </c>
      <c r="Q53" s="783">
        <v>5.5</v>
      </c>
      <c r="R53" s="783">
        <v>20.1</v>
      </c>
      <c r="S53" s="739">
        <f t="shared" si="24"/>
        <v>146.6</v>
      </c>
      <c r="T53" s="783">
        <v>138.6</v>
      </c>
      <c r="U53" s="783">
        <v>8</v>
      </c>
      <c r="V53" s="783">
        <v>18.7</v>
      </c>
      <c r="W53" s="739">
        <f t="shared" si="25"/>
        <v>148.70000000000002</v>
      </c>
      <c r="X53" s="783">
        <v>137.9</v>
      </c>
      <c r="Y53" s="783">
        <v>10.8</v>
      </c>
      <c r="Z53" s="783">
        <v>20.8</v>
      </c>
      <c r="AA53" s="739">
        <f t="shared" si="26"/>
        <v>145.4</v>
      </c>
      <c r="AB53" s="783">
        <v>141.6</v>
      </c>
      <c r="AC53" s="783">
        <v>3.8</v>
      </c>
      <c r="AD53" s="783">
        <v>20</v>
      </c>
      <c r="AE53" s="739">
        <f t="shared" si="27"/>
        <v>146.70000000000002</v>
      </c>
      <c r="AF53" s="783">
        <v>134.9</v>
      </c>
      <c r="AG53" s="783">
        <v>11.8</v>
      </c>
    </row>
    <row r="54" spans="1:33" ht="17.25">
      <c r="A54" s="156" t="s">
        <v>576</v>
      </c>
      <c r="B54" s="788">
        <v>15.6</v>
      </c>
      <c r="C54" s="743">
        <f t="shared" si="20"/>
        <v>93.80000000000001</v>
      </c>
      <c r="D54" s="789">
        <v>92.4</v>
      </c>
      <c r="E54" s="789">
        <v>1.4</v>
      </c>
      <c r="F54" s="789">
        <v>19.9</v>
      </c>
      <c r="G54" s="743">
        <f t="shared" si="21"/>
        <v>154.6</v>
      </c>
      <c r="H54" s="789">
        <v>146.2</v>
      </c>
      <c r="I54" s="789">
        <v>8.4</v>
      </c>
      <c r="J54" s="789">
        <v>18.3</v>
      </c>
      <c r="K54" s="743">
        <f t="shared" si="22"/>
        <v>135.5</v>
      </c>
      <c r="L54" s="789">
        <v>132.5</v>
      </c>
      <c r="M54" s="789">
        <v>3</v>
      </c>
      <c r="N54" s="789">
        <v>20.4</v>
      </c>
      <c r="O54" s="743">
        <f t="shared" si="23"/>
        <v>150.8</v>
      </c>
      <c r="P54" s="789">
        <v>144.8</v>
      </c>
      <c r="Q54" s="789">
        <v>6</v>
      </c>
      <c r="R54" s="789">
        <v>19.5</v>
      </c>
      <c r="S54" s="743">
        <f t="shared" si="24"/>
        <v>142.8</v>
      </c>
      <c r="T54" s="789">
        <v>134.4</v>
      </c>
      <c r="U54" s="789">
        <v>8.4</v>
      </c>
      <c r="V54" s="789">
        <v>18.6</v>
      </c>
      <c r="W54" s="743">
        <f t="shared" si="25"/>
        <v>149.60000000000002</v>
      </c>
      <c r="X54" s="789">
        <v>137.3</v>
      </c>
      <c r="Y54" s="789">
        <v>12.3</v>
      </c>
      <c r="Z54" s="789">
        <v>20</v>
      </c>
      <c r="AA54" s="743">
        <f t="shared" si="26"/>
        <v>138.29999999999998</v>
      </c>
      <c r="AB54" s="789">
        <v>134.6</v>
      </c>
      <c r="AC54" s="789">
        <v>3.7</v>
      </c>
      <c r="AD54" s="789">
        <v>19.3</v>
      </c>
      <c r="AE54" s="743">
        <f t="shared" si="27"/>
        <v>144.6</v>
      </c>
      <c r="AF54" s="789">
        <v>132.2</v>
      </c>
      <c r="AG54" s="789">
        <v>12.4</v>
      </c>
    </row>
    <row r="55" spans="1:33" ht="17.25">
      <c r="A55" s="525" t="s">
        <v>592</v>
      </c>
      <c r="B55" s="525"/>
      <c r="C55" s="525"/>
      <c r="D55" s="525"/>
      <c r="E55" s="525"/>
      <c r="F55" s="525"/>
      <c r="G55" s="525"/>
      <c r="H55" s="525"/>
      <c r="I55" s="525"/>
      <c r="J55" s="535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157"/>
      <c r="AA55" s="157"/>
      <c r="AB55" s="157"/>
      <c r="AC55" s="157"/>
      <c r="AD55" s="537"/>
      <c r="AE55" s="537"/>
      <c r="AF55" s="537"/>
      <c r="AG55" s="536"/>
    </row>
    <row r="56" spans="1:33" ht="17.25">
      <c r="A56" s="538" t="s">
        <v>668</v>
      </c>
      <c r="J56" s="539"/>
      <c r="Z56" s="512"/>
      <c r="AA56" s="512"/>
      <c r="AB56" s="512"/>
      <c r="AC56" s="537"/>
      <c r="AD56" s="537"/>
      <c r="AE56" s="537"/>
      <c r="AF56" s="157"/>
      <c r="AG56" s="536"/>
    </row>
    <row r="57" spans="1:33" ht="17.25">
      <c r="A57" s="538" t="s">
        <v>669</v>
      </c>
      <c r="J57" s="539"/>
      <c r="AG57" s="539"/>
    </row>
    <row r="58" spans="1:33" ht="17.25">
      <c r="A58" s="538" t="s">
        <v>594</v>
      </c>
      <c r="Y58" s="539"/>
      <c r="AG58" s="539"/>
    </row>
    <row r="59" ht="17.25">
      <c r="AG59" s="539"/>
    </row>
    <row r="60" ht="17.25">
      <c r="AG60" s="539"/>
    </row>
    <row r="61" ht="17.25">
      <c r="AG61" s="539"/>
    </row>
    <row r="62" ht="17.25">
      <c r="AG62" s="539"/>
    </row>
    <row r="63" ht="17.25">
      <c r="AG63" s="539"/>
    </row>
    <row r="64" ht="17.25">
      <c r="AG64" s="539"/>
    </row>
    <row r="65" ht="17.25">
      <c r="AG65" s="539"/>
    </row>
    <row r="66" ht="17.25">
      <c r="AG66" s="539"/>
    </row>
    <row r="67" ht="17.25">
      <c r="AG67" s="539"/>
    </row>
    <row r="68" ht="17.25">
      <c r="AG68" s="539"/>
    </row>
    <row r="69" ht="17.25">
      <c r="AG69" s="539"/>
    </row>
    <row r="70" ht="17.25">
      <c r="AG70" s="539"/>
    </row>
    <row r="71" ht="17.25">
      <c r="AG71" s="539"/>
    </row>
    <row r="72" ht="17.25">
      <c r="AG72" s="539"/>
    </row>
    <row r="73" ht="17.25">
      <c r="AG73" s="539"/>
    </row>
    <row r="74" ht="17.25">
      <c r="AG74" s="539"/>
    </row>
    <row r="75" ht="17.25">
      <c r="AG75" s="539"/>
    </row>
    <row r="76" ht="17.25">
      <c r="AG76" s="539"/>
    </row>
    <row r="77" ht="17.25">
      <c r="AG77" s="539"/>
    </row>
    <row r="78" ht="17.25">
      <c r="AG78" s="539"/>
    </row>
    <row r="79" ht="17.25">
      <c r="AG79" s="539"/>
    </row>
    <row r="80" ht="17.25">
      <c r="AG80" s="539"/>
    </row>
    <row r="81" ht="17.25">
      <c r="AG81" s="539"/>
    </row>
    <row r="82" ht="17.25">
      <c r="AG82" s="539"/>
    </row>
    <row r="83" ht="17.25">
      <c r="AG83" s="539"/>
    </row>
    <row r="84" ht="17.25">
      <c r="AG84" s="539"/>
    </row>
    <row r="85" ht="17.25">
      <c r="AG85" s="539"/>
    </row>
    <row r="86" ht="17.25">
      <c r="AG86" s="539"/>
    </row>
    <row r="87" ht="17.25">
      <c r="AG87" s="539"/>
    </row>
    <row r="88" ht="17.25">
      <c r="AG88" s="539"/>
    </row>
    <row r="89" ht="17.25">
      <c r="AG89" s="539"/>
    </row>
  </sheetData>
  <sheetProtection/>
  <mergeCells count="11">
    <mergeCell ref="A2:AG2"/>
    <mergeCell ref="Z5:AC5"/>
    <mergeCell ref="AD5:AG5"/>
    <mergeCell ref="R5:U5"/>
    <mergeCell ref="V5:Y5"/>
    <mergeCell ref="F1:Y1"/>
    <mergeCell ref="B4:E4"/>
    <mergeCell ref="F4:I4"/>
    <mergeCell ref="J4:M4"/>
    <mergeCell ref="N4:Q4"/>
    <mergeCell ref="T4:W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8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19.59765625" style="541" customWidth="1"/>
    <col min="2" max="2" width="12.59765625" style="541" bestFit="1" customWidth="1"/>
    <col min="3" max="4" width="12" style="541" customWidth="1"/>
    <col min="5" max="6" width="12.09765625" style="541" customWidth="1"/>
    <col min="7" max="7" width="13" style="541" customWidth="1"/>
    <col min="8" max="8" width="12.09765625" style="541" customWidth="1"/>
    <col min="9" max="13" width="12" style="541" customWidth="1"/>
    <col min="14" max="15" width="12.09765625" style="541" customWidth="1"/>
    <col min="16" max="17" width="12" style="541" customWidth="1"/>
    <col min="18" max="16384" width="11" style="541" customWidth="1"/>
  </cols>
  <sheetData>
    <row r="1" spans="1:17" ht="21">
      <c r="A1" s="852" t="s">
        <v>280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58"/>
      <c r="Q1" s="159" t="s">
        <v>281</v>
      </c>
    </row>
    <row r="2" spans="1:17" ht="21">
      <c r="A2" s="542"/>
      <c r="B2" s="1186" t="s">
        <v>689</v>
      </c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</row>
    <row r="3" spans="1:17" ht="18" thickBot="1">
      <c r="A3" s="543" t="s">
        <v>557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1193" t="s">
        <v>707</v>
      </c>
      <c r="Q3" s="1193"/>
    </row>
    <row r="4" spans="1:17" ht="17.25" customHeight="1">
      <c r="A4" s="545" t="s">
        <v>558</v>
      </c>
      <c r="B4" s="1192" t="s">
        <v>670</v>
      </c>
      <c r="C4" s="160"/>
      <c r="D4" s="161"/>
      <c r="E4" s="162"/>
      <c r="F4" s="162" t="s">
        <v>671</v>
      </c>
      <c r="G4" s="162"/>
      <c r="H4" s="162" t="s">
        <v>672</v>
      </c>
      <c r="I4" s="162"/>
      <c r="J4" s="162" t="s">
        <v>673</v>
      </c>
      <c r="K4" s="162"/>
      <c r="L4" s="162"/>
      <c r="M4" s="162"/>
      <c r="N4" s="162"/>
      <c r="O4" s="162"/>
      <c r="P4" s="162"/>
      <c r="Q4" s="162"/>
    </row>
    <row r="5" spans="1:17" ht="17.25" customHeight="1">
      <c r="A5" s="545"/>
      <c r="B5" s="1187"/>
      <c r="C5" s="1187" t="s">
        <v>674</v>
      </c>
      <c r="D5" s="160"/>
      <c r="E5" s="163" t="s">
        <v>675</v>
      </c>
      <c r="F5" s="164"/>
      <c r="G5" s="160" t="s">
        <v>282</v>
      </c>
      <c r="H5" s="160" t="s">
        <v>676</v>
      </c>
      <c r="I5" s="160" t="s">
        <v>677</v>
      </c>
      <c r="J5" s="1189" t="s">
        <v>283</v>
      </c>
      <c r="K5" s="160" t="s">
        <v>678</v>
      </c>
      <c r="L5" s="160" t="s">
        <v>679</v>
      </c>
      <c r="M5" s="165" t="s">
        <v>690</v>
      </c>
      <c r="N5" s="166" t="s">
        <v>691</v>
      </c>
      <c r="O5" s="160" t="s">
        <v>692</v>
      </c>
      <c r="P5" s="160" t="s">
        <v>692</v>
      </c>
      <c r="Q5" s="160" t="s">
        <v>692</v>
      </c>
    </row>
    <row r="6" spans="1:17" ht="17.25">
      <c r="A6" s="546" t="s">
        <v>559</v>
      </c>
      <c r="B6" s="1187" t="s">
        <v>680</v>
      </c>
      <c r="C6" s="1187"/>
      <c r="D6" s="160" t="s">
        <v>681</v>
      </c>
      <c r="E6" s="167" t="s">
        <v>682</v>
      </c>
      <c r="F6" s="164" t="s">
        <v>683</v>
      </c>
      <c r="G6" s="160" t="s">
        <v>284</v>
      </c>
      <c r="H6" s="160" t="s">
        <v>684</v>
      </c>
      <c r="I6" s="160" t="s">
        <v>685</v>
      </c>
      <c r="J6" s="1190"/>
      <c r="K6" s="160" t="s">
        <v>686</v>
      </c>
      <c r="L6" s="160" t="s">
        <v>686</v>
      </c>
      <c r="M6" s="165" t="s">
        <v>693</v>
      </c>
      <c r="N6" s="160" t="s">
        <v>285</v>
      </c>
      <c r="O6" s="165" t="s">
        <v>694</v>
      </c>
      <c r="P6" s="165" t="s">
        <v>695</v>
      </c>
      <c r="Q6" s="165" t="s">
        <v>696</v>
      </c>
    </row>
    <row r="7" spans="1:17" ht="17.25">
      <c r="A7" s="547" t="s">
        <v>563</v>
      </c>
      <c r="B7" s="1188"/>
      <c r="C7" s="161"/>
      <c r="D7" s="161"/>
      <c r="E7" s="168" t="s">
        <v>687</v>
      </c>
      <c r="F7" s="162"/>
      <c r="G7" s="169" t="s">
        <v>286</v>
      </c>
      <c r="H7" s="161" t="s">
        <v>688</v>
      </c>
      <c r="I7" s="161" t="s">
        <v>687</v>
      </c>
      <c r="J7" s="1191"/>
      <c r="K7" s="161" t="s">
        <v>687</v>
      </c>
      <c r="L7" s="161" t="s">
        <v>687</v>
      </c>
      <c r="M7" s="170" t="s">
        <v>287</v>
      </c>
      <c r="N7" s="161" t="s">
        <v>697</v>
      </c>
      <c r="O7" s="161"/>
      <c r="P7" s="161"/>
      <c r="Q7" s="161"/>
    </row>
    <row r="8" spans="1:17" ht="17.25">
      <c r="A8" s="790" t="s">
        <v>583</v>
      </c>
      <c r="B8" s="791"/>
      <c r="C8" s="792"/>
      <c r="D8" s="792"/>
      <c r="E8" s="793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</row>
    <row r="9" spans="1:17" ht="17.25">
      <c r="A9" s="794" t="s">
        <v>698</v>
      </c>
      <c r="B9" s="795">
        <v>406576</v>
      </c>
      <c r="C9" s="796">
        <v>31106</v>
      </c>
      <c r="D9" s="796">
        <f aca="true" t="shared" si="0" ref="D9:Q9">AVERAGE(D11:D22)</f>
        <v>85333.25</v>
      </c>
      <c r="E9" s="796">
        <f t="shared" si="0"/>
        <v>10565.333333333334</v>
      </c>
      <c r="F9" s="796">
        <f t="shared" si="0"/>
        <v>9549.083333333334</v>
      </c>
      <c r="G9" s="796">
        <f t="shared" si="0"/>
        <v>3686.0833333333335</v>
      </c>
      <c r="H9" s="796">
        <f t="shared" si="0"/>
        <v>4344.583333333333</v>
      </c>
      <c r="I9" s="796">
        <f t="shared" si="0"/>
        <v>2074.5833333333335</v>
      </c>
      <c r="J9" s="796">
        <f t="shared" si="0"/>
        <v>4743.833333333333</v>
      </c>
      <c r="K9" s="796">
        <f t="shared" si="0"/>
        <v>17505.166666666668</v>
      </c>
      <c r="L9" s="796">
        <f t="shared" si="0"/>
        <v>4909.333333333333</v>
      </c>
      <c r="M9" s="796">
        <f t="shared" si="0"/>
        <v>2976.0833333333335</v>
      </c>
      <c r="N9" s="796">
        <v>10512</v>
      </c>
      <c r="O9" s="796">
        <v>2366</v>
      </c>
      <c r="P9" s="796">
        <f t="shared" si="0"/>
        <v>9036.583333333334</v>
      </c>
      <c r="Q9" s="796">
        <f t="shared" si="0"/>
        <v>3062.5</v>
      </c>
    </row>
    <row r="10" spans="1:17" ht="17.25">
      <c r="A10" s="171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</row>
    <row r="11" spans="1:17" ht="17.25">
      <c r="A11" s="172" t="s">
        <v>288</v>
      </c>
      <c r="B11" s="797">
        <v>399149</v>
      </c>
      <c r="C11" s="797">
        <v>30778</v>
      </c>
      <c r="D11" s="797">
        <f>SUM(E11:Q11)</f>
        <v>82495</v>
      </c>
      <c r="E11" s="797">
        <v>10023</v>
      </c>
      <c r="F11" s="797">
        <v>9298</v>
      </c>
      <c r="G11" s="797">
        <v>3881</v>
      </c>
      <c r="H11" s="797">
        <v>4242</v>
      </c>
      <c r="I11" s="797">
        <v>1145</v>
      </c>
      <c r="J11" s="797">
        <v>3649</v>
      </c>
      <c r="K11" s="797">
        <v>17332</v>
      </c>
      <c r="L11" s="797">
        <v>4952</v>
      </c>
      <c r="M11" s="797">
        <v>2925</v>
      </c>
      <c r="N11" s="797">
        <v>10646</v>
      </c>
      <c r="O11" s="797">
        <v>2381</v>
      </c>
      <c r="P11" s="797">
        <v>8984</v>
      </c>
      <c r="Q11" s="797">
        <v>3037</v>
      </c>
    </row>
    <row r="12" spans="1:17" ht="17.25">
      <c r="A12" s="846" t="s">
        <v>725</v>
      </c>
      <c r="B12" s="797">
        <v>398719</v>
      </c>
      <c r="C12" s="797">
        <v>30818</v>
      </c>
      <c r="D12" s="797">
        <f aca="true" t="shared" si="1" ref="D12:D22">SUM(E12:Q12)</f>
        <v>82407</v>
      </c>
      <c r="E12" s="797">
        <v>10143</v>
      </c>
      <c r="F12" s="797">
        <v>9450</v>
      </c>
      <c r="G12" s="797">
        <v>3875</v>
      </c>
      <c r="H12" s="797">
        <v>4282</v>
      </c>
      <c r="I12" s="797">
        <v>1136</v>
      </c>
      <c r="J12" s="797">
        <v>3606</v>
      </c>
      <c r="K12" s="797">
        <v>17075</v>
      </c>
      <c r="L12" s="797">
        <v>4945</v>
      </c>
      <c r="M12" s="797">
        <v>2920</v>
      </c>
      <c r="N12" s="797">
        <v>10599</v>
      </c>
      <c r="O12" s="797">
        <v>2387</v>
      </c>
      <c r="P12" s="797">
        <v>8952</v>
      </c>
      <c r="Q12" s="797">
        <v>3037</v>
      </c>
    </row>
    <row r="13" spans="1:17" ht="17.25">
      <c r="A13" s="846" t="s">
        <v>726</v>
      </c>
      <c r="B13" s="797">
        <v>398378</v>
      </c>
      <c r="C13" s="797">
        <v>30819</v>
      </c>
      <c r="D13" s="797">
        <f t="shared" si="1"/>
        <v>82953</v>
      </c>
      <c r="E13" s="797">
        <v>10363</v>
      </c>
      <c r="F13" s="797">
        <v>9644</v>
      </c>
      <c r="G13" s="797">
        <v>3848</v>
      </c>
      <c r="H13" s="797">
        <v>4310</v>
      </c>
      <c r="I13" s="797">
        <v>1131</v>
      </c>
      <c r="J13" s="797">
        <v>3627</v>
      </c>
      <c r="K13" s="797">
        <v>17144</v>
      </c>
      <c r="L13" s="797">
        <v>4933</v>
      </c>
      <c r="M13" s="797">
        <v>2935</v>
      </c>
      <c r="N13" s="797">
        <v>10596</v>
      </c>
      <c r="O13" s="797">
        <v>2369</v>
      </c>
      <c r="P13" s="797">
        <v>8985</v>
      </c>
      <c r="Q13" s="797">
        <v>3068</v>
      </c>
    </row>
    <row r="14" spans="1:17" ht="17.25">
      <c r="A14" s="846" t="s">
        <v>727</v>
      </c>
      <c r="B14" s="797">
        <v>402105</v>
      </c>
      <c r="C14" s="797">
        <v>31240</v>
      </c>
      <c r="D14" s="797">
        <f t="shared" si="1"/>
        <v>84181</v>
      </c>
      <c r="E14" s="797">
        <v>10562</v>
      </c>
      <c r="F14" s="797">
        <v>9633</v>
      </c>
      <c r="G14" s="797">
        <v>3802</v>
      </c>
      <c r="H14" s="797">
        <v>4380</v>
      </c>
      <c r="I14" s="797">
        <v>1152</v>
      </c>
      <c r="J14" s="797">
        <v>3674</v>
      </c>
      <c r="K14" s="797">
        <v>17615</v>
      </c>
      <c r="L14" s="797">
        <v>4986</v>
      </c>
      <c r="M14" s="797">
        <v>2968</v>
      </c>
      <c r="N14" s="797">
        <v>10748</v>
      </c>
      <c r="O14" s="797">
        <v>2383</v>
      </c>
      <c r="P14" s="797">
        <v>9136</v>
      </c>
      <c r="Q14" s="797">
        <v>3142</v>
      </c>
    </row>
    <row r="15" spans="1:17" ht="17.25">
      <c r="A15" s="846" t="s">
        <v>728</v>
      </c>
      <c r="B15" s="797">
        <v>404070</v>
      </c>
      <c r="C15" s="797">
        <v>30879</v>
      </c>
      <c r="D15" s="797">
        <f t="shared" si="1"/>
        <v>84044</v>
      </c>
      <c r="E15" s="797">
        <v>10620</v>
      </c>
      <c r="F15" s="797">
        <v>9516</v>
      </c>
      <c r="G15" s="797">
        <v>3727</v>
      </c>
      <c r="H15" s="797">
        <v>4350</v>
      </c>
      <c r="I15" s="797">
        <v>1147</v>
      </c>
      <c r="J15" s="797">
        <v>3657</v>
      </c>
      <c r="K15" s="797">
        <v>17729</v>
      </c>
      <c r="L15" s="797">
        <v>5023</v>
      </c>
      <c r="M15" s="797">
        <v>2995</v>
      </c>
      <c r="N15" s="797">
        <v>10729</v>
      </c>
      <c r="O15" s="797">
        <v>2380</v>
      </c>
      <c r="P15" s="797">
        <v>9041</v>
      </c>
      <c r="Q15" s="797">
        <v>3130</v>
      </c>
    </row>
    <row r="16" spans="1:17" ht="17.25">
      <c r="A16" s="847" t="s">
        <v>570</v>
      </c>
      <c r="B16" s="797">
        <v>405807</v>
      </c>
      <c r="C16" s="797">
        <v>30494</v>
      </c>
      <c r="D16" s="797">
        <f t="shared" si="1"/>
        <v>83882</v>
      </c>
      <c r="E16" s="797">
        <v>10672</v>
      </c>
      <c r="F16" s="797">
        <v>9463</v>
      </c>
      <c r="G16" s="797">
        <v>3594</v>
      </c>
      <c r="H16" s="797">
        <v>4382</v>
      </c>
      <c r="I16" s="797">
        <v>1147</v>
      </c>
      <c r="J16" s="797">
        <v>3596</v>
      </c>
      <c r="K16" s="797">
        <v>17875</v>
      </c>
      <c r="L16" s="797">
        <v>4886</v>
      </c>
      <c r="M16" s="797">
        <v>2999</v>
      </c>
      <c r="N16" s="797">
        <v>10747</v>
      </c>
      <c r="O16" s="797">
        <v>2375</v>
      </c>
      <c r="P16" s="797">
        <v>9017</v>
      </c>
      <c r="Q16" s="797">
        <v>3129</v>
      </c>
    </row>
    <row r="17" spans="1:17" ht="17.25">
      <c r="A17" s="847" t="s">
        <v>571</v>
      </c>
      <c r="B17" s="797">
        <v>409836</v>
      </c>
      <c r="C17" s="797">
        <v>30771</v>
      </c>
      <c r="D17" s="797">
        <f t="shared" si="1"/>
        <v>87347</v>
      </c>
      <c r="E17" s="797">
        <v>10711</v>
      </c>
      <c r="F17" s="797">
        <v>9519</v>
      </c>
      <c r="G17" s="797">
        <v>3577</v>
      </c>
      <c r="H17" s="797">
        <v>4405</v>
      </c>
      <c r="I17" s="797">
        <v>3023</v>
      </c>
      <c r="J17" s="797">
        <v>5839</v>
      </c>
      <c r="K17" s="797">
        <v>17794</v>
      </c>
      <c r="L17" s="797">
        <v>4873</v>
      </c>
      <c r="M17" s="797">
        <v>2997</v>
      </c>
      <c r="N17" s="797">
        <v>10107</v>
      </c>
      <c r="O17" s="797">
        <v>2367</v>
      </c>
      <c r="P17" s="797">
        <v>9019</v>
      </c>
      <c r="Q17" s="797">
        <v>3116</v>
      </c>
    </row>
    <row r="18" spans="1:17" ht="17.25">
      <c r="A18" s="847" t="s">
        <v>572</v>
      </c>
      <c r="B18" s="797">
        <v>410883</v>
      </c>
      <c r="C18" s="797">
        <v>31411</v>
      </c>
      <c r="D18" s="797">
        <f t="shared" si="1"/>
        <v>86988</v>
      </c>
      <c r="E18" s="797">
        <v>10402</v>
      </c>
      <c r="F18" s="797">
        <v>9690</v>
      </c>
      <c r="G18" s="797">
        <v>3561</v>
      </c>
      <c r="H18" s="797">
        <v>4352</v>
      </c>
      <c r="I18" s="797">
        <v>3020</v>
      </c>
      <c r="J18" s="797">
        <v>5843</v>
      </c>
      <c r="K18" s="797">
        <v>17522</v>
      </c>
      <c r="L18" s="797">
        <v>4863</v>
      </c>
      <c r="M18" s="797">
        <v>2987</v>
      </c>
      <c r="N18" s="797">
        <v>10204</v>
      </c>
      <c r="O18" s="797">
        <v>2356</v>
      </c>
      <c r="P18" s="797">
        <v>9077</v>
      </c>
      <c r="Q18" s="797">
        <v>3111</v>
      </c>
    </row>
    <row r="19" spans="1:17" ht="17.25">
      <c r="A19" s="847" t="s">
        <v>573</v>
      </c>
      <c r="B19" s="797">
        <v>411564</v>
      </c>
      <c r="C19" s="797">
        <v>31973</v>
      </c>
      <c r="D19" s="797">
        <f t="shared" si="1"/>
        <v>87214</v>
      </c>
      <c r="E19" s="797">
        <v>10600</v>
      </c>
      <c r="F19" s="797">
        <v>9665</v>
      </c>
      <c r="G19" s="797">
        <v>3592</v>
      </c>
      <c r="H19" s="797">
        <v>4371</v>
      </c>
      <c r="I19" s="797">
        <v>3002</v>
      </c>
      <c r="J19" s="797">
        <v>5834</v>
      </c>
      <c r="K19" s="797">
        <v>17553</v>
      </c>
      <c r="L19" s="797">
        <v>4846</v>
      </c>
      <c r="M19" s="797">
        <v>2996</v>
      </c>
      <c r="N19" s="797">
        <v>10250</v>
      </c>
      <c r="O19" s="797">
        <v>2365</v>
      </c>
      <c r="P19" s="797">
        <v>9111</v>
      </c>
      <c r="Q19" s="797">
        <v>3029</v>
      </c>
    </row>
    <row r="20" spans="1:17" ht="17.25">
      <c r="A20" s="847" t="s">
        <v>574</v>
      </c>
      <c r="B20" s="797">
        <v>412983</v>
      </c>
      <c r="C20" s="797">
        <v>31699</v>
      </c>
      <c r="D20" s="797">
        <f t="shared" si="1"/>
        <v>87222</v>
      </c>
      <c r="E20" s="797">
        <v>10513</v>
      </c>
      <c r="F20" s="797">
        <v>9631</v>
      </c>
      <c r="G20" s="797">
        <v>3598</v>
      </c>
      <c r="H20" s="797">
        <v>4334</v>
      </c>
      <c r="I20" s="797">
        <v>3008</v>
      </c>
      <c r="J20" s="797">
        <v>5867</v>
      </c>
      <c r="K20" s="797">
        <v>17551</v>
      </c>
      <c r="L20" s="797">
        <v>4854</v>
      </c>
      <c r="M20" s="797">
        <v>2996</v>
      </c>
      <c r="N20" s="797">
        <v>10500</v>
      </c>
      <c r="O20" s="797">
        <v>2346</v>
      </c>
      <c r="P20" s="797">
        <v>9035</v>
      </c>
      <c r="Q20" s="797">
        <v>2989</v>
      </c>
    </row>
    <row r="21" spans="1:17" ht="17.25">
      <c r="A21" s="847" t="s">
        <v>575</v>
      </c>
      <c r="B21" s="797">
        <v>414499</v>
      </c>
      <c r="C21" s="797">
        <v>31626</v>
      </c>
      <c r="D21" s="797">
        <f t="shared" si="1"/>
        <v>87725</v>
      </c>
      <c r="E21" s="797">
        <v>11117</v>
      </c>
      <c r="F21" s="797">
        <v>9594</v>
      </c>
      <c r="G21" s="797">
        <v>3582</v>
      </c>
      <c r="H21" s="797">
        <v>4356</v>
      </c>
      <c r="I21" s="797">
        <v>2992</v>
      </c>
      <c r="J21" s="797">
        <v>5868</v>
      </c>
      <c r="K21" s="797">
        <v>17466</v>
      </c>
      <c r="L21" s="797">
        <v>4865</v>
      </c>
      <c r="M21" s="797">
        <v>2996</v>
      </c>
      <c r="N21" s="797">
        <v>10523</v>
      </c>
      <c r="O21" s="797">
        <v>2348</v>
      </c>
      <c r="P21" s="797">
        <v>9033</v>
      </c>
      <c r="Q21" s="797">
        <v>2985</v>
      </c>
    </row>
    <row r="22" spans="1:17" ht="17.25">
      <c r="A22" s="847" t="s">
        <v>576</v>
      </c>
      <c r="B22" s="797">
        <v>410910</v>
      </c>
      <c r="C22" s="797">
        <v>30753</v>
      </c>
      <c r="D22" s="797">
        <f t="shared" si="1"/>
        <v>87541</v>
      </c>
      <c r="E22" s="797">
        <v>11058</v>
      </c>
      <c r="F22" s="797">
        <v>9486</v>
      </c>
      <c r="G22" s="797">
        <v>3596</v>
      </c>
      <c r="H22" s="797">
        <v>4371</v>
      </c>
      <c r="I22" s="797">
        <v>2992</v>
      </c>
      <c r="J22" s="797">
        <v>5866</v>
      </c>
      <c r="K22" s="797">
        <v>17406</v>
      </c>
      <c r="L22" s="797">
        <v>4886</v>
      </c>
      <c r="M22" s="797">
        <v>2999</v>
      </c>
      <c r="N22" s="797">
        <v>10504</v>
      </c>
      <c r="O22" s="797">
        <v>2351</v>
      </c>
      <c r="P22" s="797">
        <v>9049</v>
      </c>
      <c r="Q22" s="797">
        <v>2977</v>
      </c>
    </row>
    <row r="23" spans="1:17" ht="17.25">
      <c r="A23" s="552"/>
      <c r="O23" s="551"/>
      <c r="P23" s="551"/>
      <c r="Q23" s="551"/>
    </row>
    <row r="24" spans="1:17" ht="17.25">
      <c r="A24" s="798" t="s">
        <v>577</v>
      </c>
      <c r="B24" s="799"/>
      <c r="C24" s="800"/>
      <c r="D24" s="800"/>
      <c r="E24" s="799"/>
      <c r="F24" s="800"/>
      <c r="G24" s="800"/>
      <c r="H24" s="800"/>
      <c r="I24" s="800"/>
      <c r="J24" s="799"/>
      <c r="K24" s="800"/>
      <c r="L24" s="800"/>
      <c r="M24" s="800"/>
      <c r="N24" s="800"/>
      <c r="O24" s="799"/>
      <c r="P24" s="800"/>
      <c r="Q24" s="800"/>
    </row>
    <row r="25" spans="1:17" ht="17.25">
      <c r="A25" s="794" t="s">
        <v>698</v>
      </c>
      <c r="B25" s="796">
        <f>AVERAGE(B27:B38)</f>
        <v>223133</v>
      </c>
      <c r="C25" s="801">
        <v>25570</v>
      </c>
      <c r="D25" s="796">
        <f>AVERAGE(D27:D38)</f>
        <v>52625.583333333336</v>
      </c>
      <c r="E25" s="801">
        <v>3924</v>
      </c>
      <c r="F25" s="796">
        <f>AVERAGE(F27:F38)</f>
        <v>4662.416666666667</v>
      </c>
      <c r="G25" s="796">
        <f>AVERAGE(G27:G38)</f>
        <v>827</v>
      </c>
      <c r="H25" s="801">
        <v>2498</v>
      </c>
      <c r="I25" s="796">
        <f>AVERAGE(I27:I38)</f>
        <v>977.3333333333334</v>
      </c>
      <c r="J25" s="801">
        <v>2928</v>
      </c>
      <c r="K25" s="796">
        <f>AVERAGE(K27:K38)</f>
        <v>15383.583333333334</v>
      </c>
      <c r="L25" s="801">
        <v>2841</v>
      </c>
      <c r="M25" s="796">
        <f>AVERAGE(M27:M38)</f>
        <v>1726.25</v>
      </c>
      <c r="N25" s="796">
        <f>AVERAGE(N27:N38)</f>
        <v>7289.166666666667</v>
      </c>
      <c r="O25" s="796">
        <f>AVERAGE(O27:O38)</f>
        <v>1792.6666666666667</v>
      </c>
      <c r="P25" s="796">
        <f>AVERAGE(P27:P38)</f>
        <v>5353.333333333333</v>
      </c>
      <c r="Q25" s="796">
        <f>AVERAGE(Q27:Q38)</f>
        <v>2420.75</v>
      </c>
    </row>
    <row r="26" spans="1:17" ht="17.25">
      <c r="A26" s="171"/>
      <c r="B26" s="550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</row>
    <row r="27" spans="1:17" ht="17.25">
      <c r="A27" s="172" t="s">
        <v>288</v>
      </c>
      <c r="B27" s="797">
        <v>222467</v>
      </c>
      <c r="C27" s="802">
        <v>24784</v>
      </c>
      <c r="D27" s="797">
        <f>SUM(E27:Q27)</f>
        <v>52672</v>
      </c>
      <c r="E27" s="802">
        <v>3916</v>
      </c>
      <c r="F27" s="802">
        <v>4681</v>
      </c>
      <c r="G27" s="802">
        <v>910</v>
      </c>
      <c r="H27" s="802">
        <v>2364</v>
      </c>
      <c r="I27" s="802">
        <v>643</v>
      </c>
      <c r="J27" s="802">
        <v>2819</v>
      </c>
      <c r="K27" s="802">
        <v>15212</v>
      </c>
      <c r="L27" s="802">
        <v>3426</v>
      </c>
      <c r="M27" s="802">
        <v>1725</v>
      </c>
      <c r="N27" s="802">
        <v>7429</v>
      </c>
      <c r="O27" s="802">
        <v>1796</v>
      </c>
      <c r="P27" s="802">
        <v>5363</v>
      </c>
      <c r="Q27" s="802">
        <v>2388</v>
      </c>
    </row>
    <row r="28" spans="1:17" ht="17.25">
      <c r="A28" s="846" t="s">
        <v>725</v>
      </c>
      <c r="B28" s="797">
        <v>221727</v>
      </c>
      <c r="C28" s="802">
        <v>24753</v>
      </c>
      <c r="D28" s="797">
        <f aca="true" t="shared" si="2" ref="D28:D38">SUM(E28:Q28)</f>
        <v>52433</v>
      </c>
      <c r="E28" s="802">
        <v>3926</v>
      </c>
      <c r="F28" s="802">
        <v>4684</v>
      </c>
      <c r="G28" s="802">
        <v>910</v>
      </c>
      <c r="H28" s="802">
        <v>2394</v>
      </c>
      <c r="I28" s="802">
        <v>638</v>
      </c>
      <c r="J28" s="802">
        <v>2795</v>
      </c>
      <c r="K28" s="802">
        <v>14999</v>
      </c>
      <c r="L28" s="802">
        <v>3414</v>
      </c>
      <c r="M28" s="802">
        <v>1720</v>
      </c>
      <c r="N28" s="802">
        <v>7384</v>
      </c>
      <c r="O28" s="802">
        <v>1802</v>
      </c>
      <c r="P28" s="802">
        <v>5351</v>
      </c>
      <c r="Q28" s="802">
        <v>2416</v>
      </c>
    </row>
    <row r="29" spans="1:17" ht="17.25">
      <c r="A29" s="846" t="s">
        <v>726</v>
      </c>
      <c r="B29" s="797">
        <v>222623</v>
      </c>
      <c r="C29" s="802">
        <v>25313</v>
      </c>
      <c r="D29" s="797">
        <f t="shared" si="2"/>
        <v>52690</v>
      </c>
      <c r="E29" s="802">
        <v>3879</v>
      </c>
      <c r="F29" s="802">
        <v>4840</v>
      </c>
      <c r="G29" s="802">
        <v>910</v>
      </c>
      <c r="H29" s="802">
        <v>2399</v>
      </c>
      <c r="I29" s="802">
        <v>636</v>
      </c>
      <c r="J29" s="802">
        <v>2816</v>
      </c>
      <c r="K29" s="802">
        <v>15067</v>
      </c>
      <c r="L29" s="802">
        <v>3415</v>
      </c>
      <c r="M29" s="802">
        <v>1730</v>
      </c>
      <c r="N29" s="802">
        <v>7366</v>
      </c>
      <c r="O29" s="802">
        <v>1785</v>
      </c>
      <c r="P29" s="802">
        <v>5406</v>
      </c>
      <c r="Q29" s="802">
        <v>2441</v>
      </c>
    </row>
    <row r="30" spans="1:17" ht="17.25">
      <c r="A30" s="846" t="s">
        <v>727</v>
      </c>
      <c r="B30" s="797">
        <v>222626</v>
      </c>
      <c r="C30" s="802">
        <v>25572</v>
      </c>
      <c r="D30" s="797">
        <f t="shared" si="2"/>
        <v>53489</v>
      </c>
      <c r="E30" s="802">
        <v>3923</v>
      </c>
      <c r="F30" s="802">
        <v>4855</v>
      </c>
      <c r="G30" s="802">
        <v>890</v>
      </c>
      <c r="H30" s="802">
        <v>2445</v>
      </c>
      <c r="I30" s="802">
        <v>642</v>
      </c>
      <c r="J30" s="802">
        <v>2836</v>
      </c>
      <c r="K30" s="802">
        <v>15488</v>
      </c>
      <c r="L30" s="802">
        <v>3442</v>
      </c>
      <c r="M30" s="802">
        <v>1743</v>
      </c>
      <c r="N30" s="802">
        <v>7455</v>
      </c>
      <c r="O30" s="802">
        <v>1813</v>
      </c>
      <c r="P30" s="802">
        <v>5531</v>
      </c>
      <c r="Q30" s="802">
        <v>2426</v>
      </c>
    </row>
    <row r="31" spans="1:17" ht="17.25">
      <c r="A31" s="846" t="s">
        <v>728</v>
      </c>
      <c r="B31" s="797">
        <v>222997</v>
      </c>
      <c r="C31" s="802">
        <v>25229</v>
      </c>
      <c r="D31" s="797">
        <f t="shared" si="2"/>
        <v>53675</v>
      </c>
      <c r="E31" s="802">
        <v>4035</v>
      </c>
      <c r="F31" s="802">
        <v>4840</v>
      </c>
      <c r="G31" s="802">
        <v>879</v>
      </c>
      <c r="H31" s="802">
        <v>2434</v>
      </c>
      <c r="I31" s="802">
        <v>639</v>
      </c>
      <c r="J31" s="802">
        <v>2838</v>
      </c>
      <c r="K31" s="802">
        <v>15596</v>
      </c>
      <c r="L31" s="802">
        <v>3463</v>
      </c>
      <c r="M31" s="802">
        <v>1763</v>
      </c>
      <c r="N31" s="802">
        <v>7463</v>
      </c>
      <c r="O31" s="802">
        <v>1815</v>
      </c>
      <c r="P31" s="802">
        <v>5475</v>
      </c>
      <c r="Q31" s="802">
        <v>2435</v>
      </c>
    </row>
    <row r="32" spans="1:17" ht="17.25">
      <c r="A32" s="847" t="s">
        <v>570</v>
      </c>
      <c r="B32" s="797">
        <v>223383</v>
      </c>
      <c r="C32" s="802">
        <v>24843</v>
      </c>
      <c r="D32" s="797">
        <f t="shared" si="2"/>
        <v>53644</v>
      </c>
      <c r="E32" s="802">
        <v>3981</v>
      </c>
      <c r="F32" s="802">
        <v>4829</v>
      </c>
      <c r="G32" s="802">
        <v>832</v>
      </c>
      <c r="H32" s="802">
        <v>2464</v>
      </c>
      <c r="I32" s="802">
        <v>646</v>
      </c>
      <c r="J32" s="802">
        <v>2773</v>
      </c>
      <c r="K32" s="802">
        <v>15742</v>
      </c>
      <c r="L32" s="802">
        <v>3426</v>
      </c>
      <c r="M32" s="802">
        <v>1761</v>
      </c>
      <c r="N32" s="802">
        <v>7479</v>
      </c>
      <c r="O32" s="802">
        <v>1803</v>
      </c>
      <c r="P32" s="802">
        <v>5475</v>
      </c>
      <c r="Q32" s="802">
        <v>2433</v>
      </c>
    </row>
    <row r="33" spans="1:17" ht="17.25">
      <c r="A33" s="847" t="s">
        <v>571</v>
      </c>
      <c r="B33" s="797">
        <v>222102</v>
      </c>
      <c r="C33" s="802">
        <v>25423</v>
      </c>
      <c r="D33" s="797">
        <f t="shared" si="2"/>
        <v>52277</v>
      </c>
      <c r="E33" s="802">
        <v>3955</v>
      </c>
      <c r="F33" s="802">
        <v>4523</v>
      </c>
      <c r="G33" s="802">
        <v>774</v>
      </c>
      <c r="H33" s="802">
        <v>2629</v>
      </c>
      <c r="I33" s="802">
        <v>1273</v>
      </c>
      <c r="J33" s="802">
        <v>3026</v>
      </c>
      <c r="K33" s="802">
        <v>15686</v>
      </c>
      <c r="L33" s="802">
        <v>2258</v>
      </c>
      <c r="M33" s="802">
        <v>1707</v>
      </c>
      <c r="N33" s="802">
        <v>6916</v>
      </c>
      <c r="O33" s="802">
        <v>1787</v>
      </c>
      <c r="P33" s="802">
        <v>5247</v>
      </c>
      <c r="Q33" s="802">
        <v>2496</v>
      </c>
    </row>
    <row r="34" spans="1:17" ht="17.25">
      <c r="A34" s="847" t="s">
        <v>572</v>
      </c>
      <c r="B34" s="797">
        <v>224146</v>
      </c>
      <c r="C34" s="802">
        <v>26123</v>
      </c>
      <c r="D34" s="797">
        <f t="shared" si="2"/>
        <v>52202</v>
      </c>
      <c r="E34" s="802">
        <v>3993</v>
      </c>
      <c r="F34" s="802">
        <v>4572</v>
      </c>
      <c r="G34" s="802">
        <v>774</v>
      </c>
      <c r="H34" s="802">
        <v>2620</v>
      </c>
      <c r="I34" s="802">
        <v>1331</v>
      </c>
      <c r="J34" s="802">
        <v>3008</v>
      </c>
      <c r="K34" s="802">
        <v>15419</v>
      </c>
      <c r="L34" s="802">
        <v>2258</v>
      </c>
      <c r="M34" s="802">
        <v>1698</v>
      </c>
      <c r="N34" s="802">
        <v>6969</v>
      </c>
      <c r="O34" s="802">
        <v>1785</v>
      </c>
      <c r="P34" s="802">
        <v>5283</v>
      </c>
      <c r="Q34" s="802">
        <v>2492</v>
      </c>
    </row>
    <row r="35" spans="1:17" ht="17.25">
      <c r="A35" s="847" t="s">
        <v>573</v>
      </c>
      <c r="B35" s="797">
        <v>223162</v>
      </c>
      <c r="C35" s="802">
        <v>26681</v>
      </c>
      <c r="D35" s="797">
        <f t="shared" si="2"/>
        <v>52075</v>
      </c>
      <c r="E35" s="802">
        <v>3956</v>
      </c>
      <c r="F35" s="802">
        <v>4551</v>
      </c>
      <c r="G35" s="802">
        <v>768</v>
      </c>
      <c r="H35" s="802">
        <v>2577</v>
      </c>
      <c r="I35" s="802">
        <v>1323</v>
      </c>
      <c r="J35" s="802">
        <v>3020</v>
      </c>
      <c r="K35" s="802">
        <v>15408</v>
      </c>
      <c r="L35" s="802">
        <v>2243</v>
      </c>
      <c r="M35" s="802">
        <v>1712</v>
      </c>
      <c r="N35" s="802">
        <v>7034</v>
      </c>
      <c r="O35" s="802">
        <v>1793</v>
      </c>
      <c r="P35" s="802">
        <v>5279</v>
      </c>
      <c r="Q35" s="802">
        <v>2411</v>
      </c>
    </row>
    <row r="36" spans="1:17" ht="17.25">
      <c r="A36" s="847" t="s">
        <v>574</v>
      </c>
      <c r="B36" s="797">
        <v>224243</v>
      </c>
      <c r="C36" s="802">
        <v>26396</v>
      </c>
      <c r="D36" s="797">
        <f t="shared" si="2"/>
        <v>52250</v>
      </c>
      <c r="E36" s="802">
        <v>3894</v>
      </c>
      <c r="F36" s="802">
        <v>4575</v>
      </c>
      <c r="G36" s="802">
        <v>763</v>
      </c>
      <c r="H36" s="802">
        <v>2558</v>
      </c>
      <c r="I36" s="802">
        <v>1328</v>
      </c>
      <c r="J36" s="802">
        <v>3073</v>
      </c>
      <c r="K36" s="802">
        <v>15364</v>
      </c>
      <c r="L36" s="802">
        <v>2250</v>
      </c>
      <c r="M36" s="802">
        <v>1714</v>
      </c>
      <c r="N36" s="802">
        <v>7305</v>
      </c>
      <c r="O36" s="802">
        <v>1776</v>
      </c>
      <c r="P36" s="802">
        <v>5275</v>
      </c>
      <c r="Q36" s="802">
        <v>2375</v>
      </c>
    </row>
    <row r="37" spans="1:17" ht="17.25">
      <c r="A37" s="847" t="s">
        <v>575</v>
      </c>
      <c r="B37" s="797">
        <v>225396</v>
      </c>
      <c r="C37" s="802">
        <v>26244</v>
      </c>
      <c r="D37" s="797">
        <f t="shared" si="2"/>
        <v>52421</v>
      </c>
      <c r="E37" s="802">
        <v>4074</v>
      </c>
      <c r="F37" s="802">
        <v>4571</v>
      </c>
      <c r="G37" s="802">
        <v>768</v>
      </c>
      <c r="H37" s="802">
        <v>2549</v>
      </c>
      <c r="I37" s="802">
        <v>1313</v>
      </c>
      <c r="J37" s="802">
        <v>3072</v>
      </c>
      <c r="K37" s="802">
        <v>15340</v>
      </c>
      <c r="L37" s="802">
        <v>2252</v>
      </c>
      <c r="M37" s="802">
        <v>1719</v>
      </c>
      <c r="N37" s="802">
        <v>7331</v>
      </c>
      <c r="O37" s="802">
        <v>1779</v>
      </c>
      <c r="P37" s="802">
        <v>5282</v>
      </c>
      <c r="Q37" s="802">
        <v>2371</v>
      </c>
    </row>
    <row r="38" spans="1:17" ht="17.25">
      <c r="A38" s="847" t="s">
        <v>576</v>
      </c>
      <c r="B38" s="797">
        <v>222724</v>
      </c>
      <c r="C38" s="802">
        <v>25465</v>
      </c>
      <c r="D38" s="797">
        <f t="shared" si="2"/>
        <v>51679</v>
      </c>
      <c r="E38" s="802">
        <v>3546</v>
      </c>
      <c r="F38" s="802">
        <v>4428</v>
      </c>
      <c r="G38" s="802">
        <v>746</v>
      </c>
      <c r="H38" s="802">
        <v>2555</v>
      </c>
      <c r="I38" s="802">
        <v>1316</v>
      </c>
      <c r="J38" s="802">
        <v>3073</v>
      </c>
      <c r="K38" s="802">
        <v>15282</v>
      </c>
      <c r="L38" s="802">
        <v>2255</v>
      </c>
      <c r="M38" s="802">
        <v>1723</v>
      </c>
      <c r="N38" s="802">
        <v>7339</v>
      </c>
      <c r="O38" s="802">
        <v>1778</v>
      </c>
      <c r="P38" s="802">
        <v>5273</v>
      </c>
      <c r="Q38" s="802">
        <v>2365</v>
      </c>
    </row>
    <row r="39" ht="17.25">
      <c r="A39" s="552"/>
    </row>
    <row r="40" spans="1:17" ht="17.25">
      <c r="A40" s="798" t="s">
        <v>578</v>
      </c>
      <c r="B40" s="799"/>
      <c r="C40" s="801"/>
      <c r="D40" s="801"/>
      <c r="E40" s="799"/>
      <c r="F40" s="801"/>
      <c r="G40" s="801"/>
      <c r="H40" s="801"/>
      <c r="I40" s="801"/>
      <c r="J40" s="799"/>
      <c r="K40" s="801"/>
      <c r="L40" s="801"/>
      <c r="M40" s="801"/>
      <c r="N40" s="801"/>
      <c r="O40" s="799"/>
      <c r="P40" s="801"/>
      <c r="Q40" s="801"/>
    </row>
    <row r="41" spans="1:17" ht="17.25">
      <c r="A41" s="794" t="s">
        <v>698</v>
      </c>
      <c r="B41" s="795">
        <v>183443</v>
      </c>
      <c r="C41" s="796">
        <f>AVERAGE(C43:C54)</f>
        <v>5536.25</v>
      </c>
      <c r="D41" s="796">
        <f>AVERAGE(D43:D54)</f>
        <v>32707.666666666668</v>
      </c>
      <c r="E41" s="796">
        <f>AVERAGE(E43:E54)</f>
        <v>6642.166666666667</v>
      </c>
      <c r="F41" s="796">
        <f>AVERAGE(F43:F54)</f>
        <v>4886.666666666667</v>
      </c>
      <c r="G41" s="796">
        <f>AVERAGE(G43:G54)</f>
        <v>2859.0833333333335</v>
      </c>
      <c r="H41" s="801">
        <v>1841</v>
      </c>
      <c r="I41" s="801">
        <v>1099</v>
      </c>
      <c r="J41" s="796">
        <f>AVERAGE(J43:J54)</f>
        <v>1814.75</v>
      </c>
      <c r="K41" s="801">
        <v>2121</v>
      </c>
      <c r="L41" s="796">
        <f>AVERAGE(L43:L54)</f>
        <v>2067.5</v>
      </c>
      <c r="M41" s="796">
        <f>AVERAGE(M43:M54)</f>
        <v>1249.8333333333333</v>
      </c>
      <c r="N41" s="796">
        <f>AVERAGE(N43:N54)</f>
        <v>3223.5833333333335</v>
      </c>
      <c r="O41" s="801">
        <v>574</v>
      </c>
      <c r="P41" s="796">
        <f>AVERAGE(P43:P54)</f>
        <v>3683.25</v>
      </c>
      <c r="Q41" s="796">
        <f>AVERAGE(Q43:Q54)</f>
        <v>641.75</v>
      </c>
    </row>
    <row r="42" spans="1:17" ht="17.25">
      <c r="A42" s="171"/>
      <c r="B42" s="550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</row>
    <row r="43" spans="1:17" ht="17.25">
      <c r="A43" s="172" t="s">
        <v>288</v>
      </c>
      <c r="B43" s="797">
        <v>176682</v>
      </c>
      <c r="C43" s="802">
        <v>5994</v>
      </c>
      <c r="D43" s="797">
        <f aca="true" t="shared" si="3" ref="D43:D54">SUM(E43:Q43)</f>
        <v>29823</v>
      </c>
      <c r="E43" s="802">
        <v>6107</v>
      </c>
      <c r="F43" s="802">
        <v>4617</v>
      </c>
      <c r="G43" s="802">
        <v>2971</v>
      </c>
      <c r="H43" s="802">
        <v>1878</v>
      </c>
      <c r="I43" s="802">
        <v>502</v>
      </c>
      <c r="J43" s="802">
        <v>830</v>
      </c>
      <c r="K43" s="802">
        <v>2120</v>
      </c>
      <c r="L43" s="802">
        <v>1526</v>
      </c>
      <c r="M43" s="802">
        <v>1200</v>
      </c>
      <c r="N43" s="802">
        <v>3217</v>
      </c>
      <c r="O43" s="802">
        <v>585</v>
      </c>
      <c r="P43" s="802">
        <v>3621</v>
      </c>
      <c r="Q43" s="802">
        <v>649</v>
      </c>
    </row>
    <row r="44" spans="1:17" ht="17.25">
      <c r="A44" s="172" t="s">
        <v>566</v>
      </c>
      <c r="B44" s="797">
        <v>176992</v>
      </c>
      <c r="C44" s="802">
        <v>6065</v>
      </c>
      <c r="D44" s="797">
        <f t="shared" si="3"/>
        <v>29974</v>
      </c>
      <c r="E44" s="802">
        <v>6217</v>
      </c>
      <c r="F44" s="802">
        <v>4766</v>
      </c>
      <c r="G44" s="802">
        <v>2965</v>
      </c>
      <c r="H44" s="802">
        <v>1888</v>
      </c>
      <c r="I44" s="802">
        <v>498</v>
      </c>
      <c r="J44" s="802">
        <v>811</v>
      </c>
      <c r="K44" s="802">
        <v>2076</v>
      </c>
      <c r="L44" s="802">
        <v>1531</v>
      </c>
      <c r="M44" s="802">
        <v>1200</v>
      </c>
      <c r="N44" s="802">
        <v>3215</v>
      </c>
      <c r="O44" s="802">
        <v>585</v>
      </c>
      <c r="P44" s="802">
        <v>3601</v>
      </c>
      <c r="Q44" s="802">
        <v>621</v>
      </c>
    </row>
    <row r="45" spans="1:17" ht="17.25">
      <c r="A45" s="172" t="s">
        <v>567</v>
      </c>
      <c r="B45" s="797">
        <v>175755</v>
      </c>
      <c r="C45" s="802">
        <v>5506</v>
      </c>
      <c r="D45" s="797">
        <f t="shared" si="3"/>
        <v>30263</v>
      </c>
      <c r="E45" s="802">
        <v>6484</v>
      </c>
      <c r="F45" s="802">
        <v>4804</v>
      </c>
      <c r="G45" s="802">
        <v>2938</v>
      </c>
      <c r="H45" s="802">
        <v>1911</v>
      </c>
      <c r="I45" s="802">
        <v>495</v>
      </c>
      <c r="J45" s="802">
        <v>811</v>
      </c>
      <c r="K45" s="802">
        <v>2077</v>
      </c>
      <c r="L45" s="802">
        <v>1518</v>
      </c>
      <c r="M45" s="802">
        <v>1205</v>
      </c>
      <c r="N45" s="802">
        <v>3230</v>
      </c>
      <c r="O45" s="802">
        <v>584</v>
      </c>
      <c r="P45" s="802">
        <v>3579</v>
      </c>
      <c r="Q45" s="802">
        <v>627</v>
      </c>
    </row>
    <row r="46" spans="1:17" ht="17.25">
      <c r="A46" s="172" t="s">
        <v>568</v>
      </c>
      <c r="B46" s="797">
        <v>179479</v>
      </c>
      <c r="C46" s="802">
        <v>5668</v>
      </c>
      <c r="D46" s="797">
        <f t="shared" si="3"/>
        <v>30692</v>
      </c>
      <c r="E46" s="802">
        <v>6639</v>
      </c>
      <c r="F46" s="802">
        <v>4778</v>
      </c>
      <c r="G46" s="802">
        <v>2912</v>
      </c>
      <c r="H46" s="802">
        <v>1935</v>
      </c>
      <c r="I46" s="802">
        <v>510</v>
      </c>
      <c r="J46" s="802">
        <v>838</v>
      </c>
      <c r="K46" s="802">
        <v>2127</v>
      </c>
      <c r="L46" s="802">
        <v>1544</v>
      </c>
      <c r="M46" s="802">
        <v>1225</v>
      </c>
      <c r="N46" s="802">
        <v>3293</v>
      </c>
      <c r="O46" s="802">
        <v>570</v>
      </c>
      <c r="P46" s="802">
        <v>3605</v>
      </c>
      <c r="Q46" s="802">
        <v>716</v>
      </c>
    </row>
    <row r="47" spans="1:17" ht="17.25">
      <c r="A47" s="172" t="s">
        <v>569</v>
      </c>
      <c r="B47" s="797">
        <v>181073</v>
      </c>
      <c r="C47" s="802">
        <v>5650</v>
      </c>
      <c r="D47" s="797">
        <f t="shared" si="3"/>
        <v>30369</v>
      </c>
      <c r="E47" s="802">
        <v>6585</v>
      </c>
      <c r="F47" s="802">
        <v>4676</v>
      </c>
      <c r="G47" s="802">
        <v>2848</v>
      </c>
      <c r="H47" s="802">
        <v>1916</v>
      </c>
      <c r="I47" s="802">
        <v>508</v>
      </c>
      <c r="J47" s="802">
        <v>819</v>
      </c>
      <c r="K47" s="802">
        <v>2133</v>
      </c>
      <c r="L47" s="802">
        <v>1560</v>
      </c>
      <c r="M47" s="802">
        <v>1232</v>
      </c>
      <c r="N47" s="802">
        <v>3266</v>
      </c>
      <c r="O47" s="802">
        <v>565</v>
      </c>
      <c r="P47" s="802">
        <v>3566</v>
      </c>
      <c r="Q47" s="802">
        <v>695</v>
      </c>
    </row>
    <row r="48" spans="1:17" ht="17.25">
      <c r="A48" s="172" t="s">
        <v>570</v>
      </c>
      <c r="B48" s="797">
        <v>182424</v>
      </c>
      <c r="C48" s="802">
        <v>5651</v>
      </c>
      <c r="D48" s="797">
        <f t="shared" si="3"/>
        <v>30238</v>
      </c>
      <c r="E48" s="802">
        <v>6691</v>
      </c>
      <c r="F48" s="802">
        <v>4634</v>
      </c>
      <c r="G48" s="802">
        <v>2762</v>
      </c>
      <c r="H48" s="802">
        <v>1918</v>
      </c>
      <c r="I48" s="802">
        <v>501</v>
      </c>
      <c r="J48" s="802">
        <v>823</v>
      </c>
      <c r="K48" s="802">
        <v>2133</v>
      </c>
      <c r="L48" s="802">
        <v>1460</v>
      </c>
      <c r="M48" s="802">
        <v>1238</v>
      </c>
      <c r="N48" s="802">
        <v>3268</v>
      </c>
      <c r="O48" s="802">
        <v>572</v>
      </c>
      <c r="P48" s="802">
        <v>3542</v>
      </c>
      <c r="Q48" s="802">
        <v>696</v>
      </c>
    </row>
    <row r="49" spans="1:17" ht="17.25">
      <c r="A49" s="172" t="s">
        <v>571</v>
      </c>
      <c r="B49" s="797">
        <v>187734</v>
      </c>
      <c r="C49" s="802">
        <v>5348</v>
      </c>
      <c r="D49" s="797">
        <f t="shared" si="3"/>
        <v>35070</v>
      </c>
      <c r="E49" s="802">
        <v>6756</v>
      </c>
      <c r="F49" s="802">
        <v>4996</v>
      </c>
      <c r="G49" s="802">
        <v>2803</v>
      </c>
      <c r="H49" s="802">
        <v>1776</v>
      </c>
      <c r="I49" s="802">
        <v>1750</v>
      </c>
      <c r="J49" s="802">
        <v>2813</v>
      </c>
      <c r="K49" s="802">
        <v>2108</v>
      </c>
      <c r="L49" s="802">
        <v>2615</v>
      </c>
      <c r="M49" s="802">
        <v>1290</v>
      </c>
      <c r="N49" s="802">
        <v>3191</v>
      </c>
      <c r="O49" s="802">
        <v>580</v>
      </c>
      <c r="P49" s="802">
        <v>3772</v>
      </c>
      <c r="Q49" s="802">
        <v>620</v>
      </c>
    </row>
    <row r="50" spans="1:17" ht="17.25">
      <c r="A50" s="172" t="s">
        <v>572</v>
      </c>
      <c r="B50" s="797">
        <v>186737</v>
      </c>
      <c r="C50" s="802">
        <v>5288</v>
      </c>
      <c r="D50" s="797">
        <f t="shared" si="3"/>
        <v>34786</v>
      </c>
      <c r="E50" s="802">
        <v>6409</v>
      </c>
      <c r="F50" s="802">
        <v>5118</v>
      </c>
      <c r="G50" s="802">
        <v>2787</v>
      </c>
      <c r="H50" s="802">
        <v>1732</v>
      </c>
      <c r="I50" s="802">
        <v>1689</v>
      </c>
      <c r="J50" s="802">
        <v>2835</v>
      </c>
      <c r="K50" s="802">
        <v>2103</v>
      </c>
      <c r="L50" s="802">
        <v>2605</v>
      </c>
      <c r="M50" s="802">
        <v>1289</v>
      </c>
      <c r="N50" s="802">
        <v>3235</v>
      </c>
      <c r="O50" s="802">
        <v>571</v>
      </c>
      <c r="P50" s="802">
        <v>3794</v>
      </c>
      <c r="Q50" s="802">
        <v>619</v>
      </c>
    </row>
    <row r="51" spans="1:17" ht="17.25">
      <c r="A51" s="172" t="s">
        <v>573</v>
      </c>
      <c r="B51" s="797">
        <v>188402</v>
      </c>
      <c r="C51" s="802">
        <v>5292</v>
      </c>
      <c r="D51" s="797">
        <f t="shared" si="3"/>
        <v>35139</v>
      </c>
      <c r="E51" s="802">
        <v>6644</v>
      </c>
      <c r="F51" s="802">
        <v>5114</v>
      </c>
      <c r="G51" s="802">
        <v>2824</v>
      </c>
      <c r="H51" s="802">
        <v>1794</v>
      </c>
      <c r="I51" s="802">
        <v>1679</v>
      </c>
      <c r="J51" s="802">
        <v>2814</v>
      </c>
      <c r="K51" s="802">
        <v>2145</v>
      </c>
      <c r="L51" s="802">
        <v>2603</v>
      </c>
      <c r="M51" s="802">
        <v>1284</v>
      </c>
      <c r="N51" s="802">
        <v>3216</v>
      </c>
      <c r="O51" s="802">
        <v>572</v>
      </c>
      <c r="P51" s="802">
        <v>3832</v>
      </c>
      <c r="Q51" s="802">
        <v>618</v>
      </c>
    </row>
    <row r="52" spans="1:17" ht="17.25">
      <c r="A52" s="172" t="s">
        <v>574</v>
      </c>
      <c r="B52" s="797">
        <v>188740</v>
      </c>
      <c r="C52" s="802">
        <v>5303</v>
      </c>
      <c r="D52" s="797">
        <f t="shared" si="3"/>
        <v>34972</v>
      </c>
      <c r="E52" s="802">
        <v>6619</v>
      </c>
      <c r="F52" s="802">
        <v>5056</v>
      </c>
      <c r="G52" s="802">
        <v>2835</v>
      </c>
      <c r="H52" s="802">
        <v>1776</v>
      </c>
      <c r="I52" s="802">
        <v>1680</v>
      </c>
      <c r="J52" s="802">
        <v>2794</v>
      </c>
      <c r="K52" s="802">
        <v>2187</v>
      </c>
      <c r="L52" s="802">
        <v>2604</v>
      </c>
      <c r="M52" s="802">
        <v>1282</v>
      </c>
      <c r="N52" s="802">
        <v>3195</v>
      </c>
      <c r="O52" s="802">
        <v>570</v>
      </c>
      <c r="P52" s="802">
        <v>3760</v>
      </c>
      <c r="Q52" s="802">
        <v>614</v>
      </c>
    </row>
    <row r="53" spans="1:17" ht="17.25">
      <c r="A53" s="172" t="s">
        <v>575</v>
      </c>
      <c r="B53" s="797">
        <v>189103</v>
      </c>
      <c r="C53" s="802">
        <v>5382</v>
      </c>
      <c r="D53" s="797">
        <f t="shared" si="3"/>
        <v>35304</v>
      </c>
      <c r="E53" s="802">
        <v>7043</v>
      </c>
      <c r="F53" s="802">
        <v>5023</v>
      </c>
      <c r="G53" s="802">
        <v>2814</v>
      </c>
      <c r="H53" s="802">
        <v>1807</v>
      </c>
      <c r="I53" s="802">
        <v>1679</v>
      </c>
      <c r="J53" s="802">
        <v>2796</v>
      </c>
      <c r="K53" s="802">
        <v>2126</v>
      </c>
      <c r="L53" s="802">
        <v>2613</v>
      </c>
      <c r="M53" s="802">
        <v>1277</v>
      </c>
      <c r="N53" s="802">
        <v>3192</v>
      </c>
      <c r="O53" s="802">
        <v>569</v>
      </c>
      <c r="P53" s="802">
        <v>3751</v>
      </c>
      <c r="Q53" s="802">
        <v>614</v>
      </c>
    </row>
    <row r="54" spans="1:17" ht="17.25">
      <c r="A54" s="173" t="s">
        <v>576</v>
      </c>
      <c r="B54" s="803">
        <v>188186</v>
      </c>
      <c r="C54" s="803">
        <v>5288</v>
      </c>
      <c r="D54" s="804">
        <f t="shared" si="3"/>
        <v>35862</v>
      </c>
      <c r="E54" s="803">
        <v>7512</v>
      </c>
      <c r="F54" s="803">
        <v>5058</v>
      </c>
      <c r="G54" s="803">
        <v>2850</v>
      </c>
      <c r="H54" s="803">
        <v>1816</v>
      </c>
      <c r="I54" s="803">
        <v>1676</v>
      </c>
      <c r="J54" s="803">
        <v>2793</v>
      </c>
      <c r="K54" s="803">
        <v>2124</v>
      </c>
      <c r="L54" s="803">
        <v>2631</v>
      </c>
      <c r="M54" s="803">
        <v>1276</v>
      </c>
      <c r="N54" s="803">
        <v>3165</v>
      </c>
      <c r="O54" s="803">
        <v>573</v>
      </c>
      <c r="P54" s="803">
        <v>3776</v>
      </c>
      <c r="Q54" s="803">
        <v>612</v>
      </c>
    </row>
    <row r="55" spans="1:25" ht="17.25">
      <c r="A55" s="549" t="s">
        <v>592</v>
      </c>
      <c r="B55" s="549"/>
      <c r="C55" s="549"/>
      <c r="D55" s="549"/>
      <c r="E55" s="549"/>
      <c r="F55" s="549"/>
      <c r="G55" s="549"/>
      <c r="H55" s="549"/>
      <c r="I55" s="549"/>
      <c r="J55" s="548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</row>
    <row r="56" spans="1:24" ht="17.25">
      <c r="A56" s="555" t="s">
        <v>702</v>
      </c>
      <c r="J56" s="556"/>
      <c r="X56" s="541" t="s">
        <v>289</v>
      </c>
    </row>
    <row r="57" spans="1:10" ht="17.25">
      <c r="A57" s="555" t="s">
        <v>699</v>
      </c>
      <c r="J57" s="556"/>
    </row>
    <row r="58" ht="17.25">
      <c r="A58" s="555" t="s">
        <v>594</v>
      </c>
    </row>
  </sheetData>
  <sheetProtection/>
  <mergeCells count="6">
    <mergeCell ref="B2:Q2"/>
    <mergeCell ref="B6:B7"/>
    <mergeCell ref="C5:C6"/>
    <mergeCell ref="J5:J7"/>
    <mergeCell ref="B4:B5"/>
    <mergeCell ref="P3:Q3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8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02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22" style="558" customWidth="1"/>
    <col min="2" max="2" width="19.19921875" style="558" customWidth="1"/>
    <col min="3" max="3" width="17.09765625" style="558" customWidth="1"/>
    <col min="4" max="4" width="17" style="558" customWidth="1"/>
    <col min="5" max="6" width="17.09765625" style="558" customWidth="1"/>
    <col min="7" max="9" width="17" style="558" customWidth="1"/>
    <col min="10" max="10" width="17.09765625" style="558" customWidth="1"/>
    <col min="11" max="11" width="17" style="558" customWidth="1"/>
    <col min="12" max="12" width="17.09765625" style="558" customWidth="1"/>
    <col min="13" max="13" width="16.8984375" style="558" customWidth="1"/>
    <col min="14" max="14" width="17" style="558" customWidth="1"/>
    <col min="15" max="17" width="17.09765625" style="558" customWidth="1"/>
    <col min="18" max="16384" width="11" style="558" customWidth="1"/>
  </cols>
  <sheetData>
    <row r="1" spans="1:17" ht="21" customHeight="1">
      <c r="A1" s="853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174"/>
      <c r="Q1" s="175" t="s">
        <v>1</v>
      </c>
    </row>
    <row r="2" spans="1:17" ht="21">
      <c r="A2" s="1196" t="s">
        <v>2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</row>
    <row r="3" spans="1:17" ht="18" thickBot="1">
      <c r="A3" s="559" t="s">
        <v>557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1" t="s">
        <v>290</v>
      </c>
    </row>
    <row r="4" spans="1:17" ht="17.25" customHeight="1">
      <c r="A4" s="562" t="s">
        <v>558</v>
      </c>
      <c r="B4" s="176"/>
      <c r="C4" s="1194" t="s">
        <v>3</v>
      </c>
      <c r="D4" s="1201" t="s">
        <v>4</v>
      </c>
      <c r="E4" s="1202" t="s">
        <v>5</v>
      </c>
      <c r="F4" s="1203"/>
      <c r="G4" s="1204"/>
      <c r="H4" s="177"/>
      <c r="I4" s="178"/>
      <c r="J4" s="178"/>
      <c r="K4" s="178"/>
      <c r="L4" s="178"/>
      <c r="M4" s="178"/>
      <c r="N4" s="179" t="s">
        <v>291</v>
      </c>
      <c r="O4" s="180"/>
      <c r="P4" s="180"/>
      <c r="Q4" s="181"/>
    </row>
    <row r="5" spans="1:17" ht="17.25" customHeight="1">
      <c r="A5" s="562"/>
      <c r="B5" s="182" t="s">
        <v>6</v>
      </c>
      <c r="C5" s="1195"/>
      <c r="D5" s="1198"/>
      <c r="E5" s="184" t="s">
        <v>7</v>
      </c>
      <c r="F5" s="184"/>
      <c r="G5" s="184"/>
      <c r="H5" s="183" t="s">
        <v>8</v>
      </c>
      <c r="I5" s="185" t="s">
        <v>9</v>
      </c>
      <c r="J5" s="185" t="s">
        <v>10</v>
      </c>
      <c r="K5" s="185" t="s">
        <v>11</v>
      </c>
      <c r="L5" s="185" t="s">
        <v>12</v>
      </c>
      <c r="M5" s="185" t="s">
        <v>13</v>
      </c>
      <c r="N5" s="1197" t="s">
        <v>292</v>
      </c>
      <c r="O5" s="186" t="s">
        <v>14</v>
      </c>
      <c r="P5" s="186" t="s">
        <v>14</v>
      </c>
      <c r="Q5" s="186" t="s">
        <v>14</v>
      </c>
    </row>
    <row r="6" spans="1:17" ht="34.5" customHeight="1">
      <c r="A6" s="563" t="s">
        <v>559</v>
      </c>
      <c r="B6" s="182" t="s">
        <v>15</v>
      </c>
      <c r="C6" s="1195" t="s">
        <v>700</v>
      </c>
      <c r="D6" s="1198"/>
      <c r="E6" s="184" t="s">
        <v>16</v>
      </c>
      <c r="F6" s="184" t="s">
        <v>17</v>
      </c>
      <c r="G6" s="184" t="s">
        <v>18</v>
      </c>
      <c r="H6" s="183" t="s">
        <v>293</v>
      </c>
      <c r="I6" s="183"/>
      <c r="J6" s="183" t="s">
        <v>19</v>
      </c>
      <c r="K6" s="185" t="s">
        <v>20</v>
      </c>
      <c r="L6" s="183" t="s">
        <v>21</v>
      </c>
      <c r="M6" s="183" t="s">
        <v>294</v>
      </c>
      <c r="N6" s="1198"/>
      <c r="O6" s="186" t="s">
        <v>22</v>
      </c>
      <c r="P6" s="186" t="s">
        <v>23</v>
      </c>
      <c r="Q6" s="186" t="s">
        <v>24</v>
      </c>
    </row>
    <row r="7" spans="1:17" ht="17.25">
      <c r="A7" s="564" t="s">
        <v>563</v>
      </c>
      <c r="B7" s="187"/>
      <c r="C7" s="1200"/>
      <c r="D7" s="1199"/>
      <c r="E7" s="189"/>
      <c r="F7" s="189"/>
      <c r="G7" s="189"/>
      <c r="H7" s="188"/>
      <c r="I7" s="188"/>
      <c r="J7" s="188"/>
      <c r="K7" s="188"/>
      <c r="L7" s="188"/>
      <c r="M7" s="192" t="s">
        <v>25</v>
      </c>
      <c r="N7" s="1199"/>
      <c r="O7" s="179" t="s">
        <v>295</v>
      </c>
      <c r="P7" s="179"/>
      <c r="Q7" s="193"/>
    </row>
    <row r="8" spans="1:17" ht="17.25">
      <c r="A8" s="805" t="s">
        <v>583</v>
      </c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7"/>
    </row>
    <row r="9" spans="1:17" ht="17.25">
      <c r="A9" s="808" t="s">
        <v>698</v>
      </c>
      <c r="B9" s="796">
        <f>AVERAGE(B11:B22)</f>
        <v>1858.25</v>
      </c>
      <c r="C9" s="796">
        <f>AVERAGE(C11:C22)</f>
        <v>12680.083333333334</v>
      </c>
      <c r="D9" s="809">
        <v>23831</v>
      </c>
      <c r="E9" s="796">
        <f>AVERAGE(E11:E22)</f>
        <v>88820.08333333333</v>
      </c>
      <c r="F9" s="796">
        <f>AVERAGE(F11:F22)</f>
        <v>33891.25</v>
      </c>
      <c r="G9" s="809">
        <v>54928</v>
      </c>
      <c r="H9" s="796">
        <f>AVERAGE(H11:H22)</f>
        <v>14021.166666666666</v>
      </c>
      <c r="I9" s="796">
        <f>AVERAGE(I11:I22)</f>
        <v>2030.8333333333333</v>
      </c>
      <c r="J9" s="809">
        <v>30724</v>
      </c>
      <c r="K9" s="796">
        <f>AVERAGE(K11:K22)</f>
        <v>43214.166666666664</v>
      </c>
      <c r="L9" s="796">
        <f>AVERAGE(L11:L22)</f>
        <v>24474.416666666668</v>
      </c>
      <c r="M9" s="796">
        <f>AVERAGE(M11:M22)</f>
        <v>6146.416666666667</v>
      </c>
      <c r="N9" s="796">
        <f>AVERAGE(N11:N22)</f>
        <v>42183</v>
      </c>
      <c r="O9" s="796">
        <f>AVERAGE(O11:O22)</f>
        <v>9583</v>
      </c>
      <c r="P9" s="809">
        <v>14695</v>
      </c>
      <c r="Q9" s="809">
        <v>17907</v>
      </c>
    </row>
    <row r="10" spans="1:17" ht="17.25">
      <c r="A10" s="194"/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</row>
    <row r="11" spans="1:17" ht="17.25">
      <c r="A11" s="195" t="s">
        <v>288</v>
      </c>
      <c r="B11" s="810">
        <v>1860</v>
      </c>
      <c r="C11" s="810">
        <v>13113</v>
      </c>
      <c r="D11" s="810">
        <v>23465</v>
      </c>
      <c r="E11" s="810">
        <f>SUM(F11:G11)</f>
        <v>86999</v>
      </c>
      <c r="F11" s="810">
        <v>33312</v>
      </c>
      <c r="G11" s="810">
        <v>53687</v>
      </c>
      <c r="H11" s="810">
        <v>13889</v>
      </c>
      <c r="I11" s="810">
        <v>1869</v>
      </c>
      <c r="J11" s="810">
        <v>30094</v>
      </c>
      <c r="K11" s="810">
        <v>42244</v>
      </c>
      <c r="L11" s="810">
        <v>24607</v>
      </c>
      <c r="M11" s="810">
        <v>6033</v>
      </c>
      <c r="N11" s="810">
        <f>SUM(O11:Q11)</f>
        <v>41403</v>
      </c>
      <c r="O11" s="810">
        <v>9596</v>
      </c>
      <c r="P11" s="810">
        <v>14311</v>
      </c>
      <c r="Q11" s="810">
        <v>17496</v>
      </c>
    </row>
    <row r="12" spans="1:17" ht="17.25">
      <c r="A12" s="195" t="s">
        <v>566</v>
      </c>
      <c r="B12" s="810">
        <v>1857</v>
      </c>
      <c r="C12" s="810">
        <v>13085</v>
      </c>
      <c r="D12" s="810">
        <v>23452</v>
      </c>
      <c r="E12" s="810">
        <f aca="true" t="shared" si="0" ref="E12:E22">SUM(F12:G12)</f>
        <v>87719</v>
      </c>
      <c r="F12" s="810">
        <v>33169</v>
      </c>
      <c r="G12" s="810">
        <v>54550</v>
      </c>
      <c r="H12" s="810">
        <v>13805</v>
      </c>
      <c r="I12" s="810">
        <v>1875</v>
      </c>
      <c r="J12" s="810">
        <v>29522</v>
      </c>
      <c r="K12" s="810">
        <v>42396</v>
      </c>
      <c r="L12" s="810">
        <v>24471</v>
      </c>
      <c r="M12" s="810">
        <v>6070</v>
      </c>
      <c r="N12" s="810">
        <f aca="true" t="shared" si="1" ref="N12:N22">SUM(O12:Q12)</f>
        <v>40942</v>
      </c>
      <c r="O12" s="810">
        <v>9666</v>
      </c>
      <c r="P12" s="810">
        <v>13906</v>
      </c>
      <c r="Q12" s="810">
        <v>17370</v>
      </c>
    </row>
    <row r="13" spans="1:17" ht="17.25">
      <c r="A13" s="195" t="s">
        <v>567</v>
      </c>
      <c r="B13" s="810">
        <v>1853</v>
      </c>
      <c r="C13" s="810">
        <v>12755</v>
      </c>
      <c r="D13" s="810">
        <v>23478</v>
      </c>
      <c r="E13" s="810">
        <f t="shared" si="0"/>
        <v>87939</v>
      </c>
      <c r="F13" s="810">
        <v>33886</v>
      </c>
      <c r="G13" s="810">
        <v>54053</v>
      </c>
      <c r="H13" s="810">
        <v>13612</v>
      </c>
      <c r="I13" s="810">
        <v>1916</v>
      </c>
      <c r="J13" s="810">
        <v>29318</v>
      </c>
      <c r="K13" s="810">
        <v>42367</v>
      </c>
      <c r="L13" s="810">
        <v>23585</v>
      </c>
      <c r="M13" s="810">
        <v>5962</v>
      </c>
      <c r="N13" s="810">
        <f t="shared" si="1"/>
        <v>41521</v>
      </c>
      <c r="O13" s="810">
        <v>9620</v>
      </c>
      <c r="P13" s="810">
        <v>14474</v>
      </c>
      <c r="Q13" s="810">
        <v>17427</v>
      </c>
    </row>
    <row r="14" spans="1:17" ht="17.25">
      <c r="A14" s="195" t="s">
        <v>568</v>
      </c>
      <c r="B14" s="810">
        <v>1824</v>
      </c>
      <c r="C14" s="810">
        <v>12415</v>
      </c>
      <c r="D14" s="810">
        <v>23673</v>
      </c>
      <c r="E14" s="810">
        <f t="shared" si="0"/>
        <v>88120</v>
      </c>
      <c r="F14" s="810">
        <v>33800</v>
      </c>
      <c r="G14" s="810">
        <v>54320</v>
      </c>
      <c r="H14" s="810">
        <v>13691</v>
      </c>
      <c r="I14" s="810">
        <v>1955</v>
      </c>
      <c r="J14" s="810">
        <v>28712</v>
      </c>
      <c r="K14" s="810">
        <v>43024</v>
      </c>
      <c r="L14" s="810">
        <v>24592</v>
      </c>
      <c r="M14" s="810">
        <v>6252</v>
      </c>
      <c r="N14" s="810">
        <f t="shared" si="1"/>
        <v>42126</v>
      </c>
      <c r="O14" s="810">
        <v>9482</v>
      </c>
      <c r="P14" s="810">
        <v>15140</v>
      </c>
      <c r="Q14" s="810">
        <v>17504</v>
      </c>
    </row>
    <row r="15" spans="1:17" ht="17.25">
      <c r="A15" s="195" t="s">
        <v>569</v>
      </c>
      <c r="B15" s="810">
        <v>1881</v>
      </c>
      <c r="C15" s="810">
        <v>12528</v>
      </c>
      <c r="D15" s="810">
        <v>23526</v>
      </c>
      <c r="E15" s="810">
        <f t="shared" si="0"/>
        <v>88378</v>
      </c>
      <c r="F15" s="810">
        <v>33445</v>
      </c>
      <c r="G15" s="810">
        <v>54933</v>
      </c>
      <c r="H15" s="810">
        <v>14173</v>
      </c>
      <c r="I15" s="810">
        <v>1964</v>
      </c>
      <c r="J15" s="810">
        <v>29924</v>
      </c>
      <c r="K15" s="810">
        <v>43574</v>
      </c>
      <c r="L15" s="810">
        <v>24542</v>
      </c>
      <c r="M15" s="810">
        <v>6194</v>
      </c>
      <c r="N15" s="810">
        <f t="shared" si="1"/>
        <v>42163</v>
      </c>
      <c r="O15" s="810">
        <v>9623</v>
      </c>
      <c r="P15" s="810">
        <v>15123</v>
      </c>
      <c r="Q15" s="810">
        <v>17417</v>
      </c>
    </row>
    <row r="16" spans="1:17" ht="17.25">
      <c r="A16" s="195" t="s">
        <v>570</v>
      </c>
      <c r="B16" s="810">
        <v>1887</v>
      </c>
      <c r="C16" s="810">
        <v>12647</v>
      </c>
      <c r="D16" s="810">
        <v>23678</v>
      </c>
      <c r="E16" s="810">
        <f t="shared" si="0"/>
        <v>88560</v>
      </c>
      <c r="F16" s="810">
        <v>33764</v>
      </c>
      <c r="G16" s="810">
        <v>54796</v>
      </c>
      <c r="H16" s="810">
        <v>14332</v>
      </c>
      <c r="I16" s="810">
        <v>2002</v>
      </c>
      <c r="J16" s="810">
        <v>31077</v>
      </c>
      <c r="K16" s="810">
        <v>43720</v>
      </c>
      <c r="L16" s="810">
        <v>24601</v>
      </c>
      <c r="M16" s="810">
        <v>6196</v>
      </c>
      <c r="N16" s="810">
        <f t="shared" si="1"/>
        <v>42381</v>
      </c>
      <c r="O16" s="810">
        <v>9631</v>
      </c>
      <c r="P16" s="810">
        <v>14870</v>
      </c>
      <c r="Q16" s="810">
        <v>17880</v>
      </c>
    </row>
    <row r="17" spans="1:17" ht="17.25">
      <c r="A17" s="195" t="s">
        <v>571</v>
      </c>
      <c r="B17" s="810">
        <v>1866</v>
      </c>
      <c r="C17" s="810">
        <v>12625</v>
      </c>
      <c r="D17" s="810">
        <v>23561</v>
      </c>
      <c r="E17" s="810">
        <f t="shared" si="0"/>
        <v>88895</v>
      </c>
      <c r="F17" s="810">
        <v>33891</v>
      </c>
      <c r="G17" s="810">
        <v>55004</v>
      </c>
      <c r="H17" s="810">
        <v>14222</v>
      </c>
      <c r="I17" s="810">
        <v>2066</v>
      </c>
      <c r="J17" s="810">
        <v>31220</v>
      </c>
      <c r="K17" s="810">
        <v>43831</v>
      </c>
      <c r="L17" s="810">
        <v>24618</v>
      </c>
      <c r="M17" s="810">
        <v>6208</v>
      </c>
      <c r="N17" s="810">
        <f t="shared" si="1"/>
        <v>42606</v>
      </c>
      <c r="O17" s="810">
        <v>9593</v>
      </c>
      <c r="P17" s="810">
        <v>14857</v>
      </c>
      <c r="Q17" s="810">
        <v>18156</v>
      </c>
    </row>
    <row r="18" spans="1:17" ht="17.25">
      <c r="A18" s="195" t="s">
        <v>572</v>
      </c>
      <c r="B18" s="810">
        <v>1849</v>
      </c>
      <c r="C18" s="810">
        <v>12573</v>
      </c>
      <c r="D18" s="810">
        <v>23666</v>
      </c>
      <c r="E18" s="810">
        <f t="shared" si="0"/>
        <v>89511</v>
      </c>
      <c r="F18" s="810">
        <v>34038</v>
      </c>
      <c r="G18" s="810">
        <v>55473</v>
      </c>
      <c r="H18" s="810">
        <v>14057</v>
      </c>
      <c r="I18" s="810">
        <v>2044</v>
      </c>
      <c r="J18" s="810">
        <v>31867</v>
      </c>
      <c r="K18" s="810">
        <v>43950</v>
      </c>
      <c r="L18" s="810">
        <v>24040</v>
      </c>
      <c r="M18" s="810">
        <v>6143</v>
      </c>
      <c r="N18" s="810">
        <f t="shared" si="1"/>
        <v>42784</v>
      </c>
      <c r="O18" s="810">
        <v>9551</v>
      </c>
      <c r="P18" s="810">
        <v>14867</v>
      </c>
      <c r="Q18" s="810">
        <v>18366</v>
      </c>
    </row>
    <row r="19" spans="1:17" ht="17.25">
      <c r="A19" s="195" t="s">
        <v>573</v>
      </c>
      <c r="B19" s="810">
        <v>1843</v>
      </c>
      <c r="C19" s="810">
        <v>12615</v>
      </c>
      <c r="D19" s="810">
        <v>23578</v>
      </c>
      <c r="E19" s="810">
        <f t="shared" si="0"/>
        <v>89513</v>
      </c>
      <c r="F19" s="810">
        <v>34046</v>
      </c>
      <c r="G19" s="810">
        <v>55467</v>
      </c>
      <c r="H19" s="810">
        <v>14138</v>
      </c>
      <c r="I19" s="810">
        <v>2096</v>
      </c>
      <c r="J19" s="810">
        <v>31374</v>
      </c>
      <c r="K19" s="810">
        <v>44070</v>
      </c>
      <c r="L19" s="810">
        <v>24541</v>
      </c>
      <c r="M19" s="810">
        <v>6168</v>
      </c>
      <c r="N19" s="810">
        <f t="shared" si="1"/>
        <v>42441</v>
      </c>
      <c r="O19" s="810">
        <v>9572</v>
      </c>
      <c r="P19" s="810">
        <v>14612</v>
      </c>
      <c r="Q19" s="810">
        <v>18257</v>
      </c>
    </row>
    <row r="20" spans="1:17" ht="17.25">
      <c r="A20" s="195" t="s">
        <v>574</v>
      </c>
      <c r="B20" s="810">
        <v>1861</v>
      </c>
      <c r="C20" s="810">
        <v>12642</v>
      </c>
      <c r="D20" s="810">
        <v>23700</v>
      </c>
      <c r="E20" s="810">
        <f t="shared" si="0"/>
        <v>90433</v>
      </c>
      <c r="F20" s="810">
        <v>34433</v>
      </c>
      <c r="G20" s="810">
        <v>56000</v>
      </c>
      <c r="H20" s="810">
        <v>14071</v>
      </c>
      <c r="I20" s="810">
        <v>2196</v>
      </c>
      <c r="J20" s="810">
        <v>31991</v>
      </c>
      <c r="K20" s="810">
        <v>43579</v>
      </c>
      <c r="L20" s="810">
        <v>24739</v>
      </c>
      <c r="M20" s="810">
        <v>6196</v>
      </c>
      <c r="N20" s="810">
        <f t="shared" si="1"/>
        <v>42654</v>
      </c>
      <c r="O20" s="810">
        <v>9546</v>
      </c>
      <c r="P20" s="810">
        <v>14720</v>
      </c>
      <c r="Q20" s="810">
        <v>18388</v>
      </c>
    </row>
    <row r="21" spans="1:17" ht="17.25">
      <c r="A21" s="195" t="s">
        <v>575</v>
      </c>
      <c r="B21" s="810">
        <v>1856</v>
      </c>
      <c r="C21" s="810">
        <v>12694</v>
      </c>
      <c r="D21" s="810">
        <v>25057</v>
      </c>
      <c r="E21" s="810">
        <f t="shared" si="0"/>
        <v>90282</v>
      </c>
      <c r="F21" s="810">
        <v>34457</v>
      </c>
      <c r="G21" s="810">
        <v>55825</v>
      </c>
      <c r="H21" s="810">
        <v>14096</v>
      </c>
      <c r="I21" s="810">
        <v>2240</v>
      </c>
      <c r="J21" s="810">
        <v>31977</v>
      </c>
      <c r="K21" s="810">
        <v>43482</v>
      </c>
      <c r="L21" s="810">
        <v>24763</v>
      </c>
      <c r="M21" s="810">
        <v>6166</v>
      </c>
      <c r="N21" s="810">
        <f t="shared" si="1"/>
        <v>42535</v>
      </c>
      <c r="O21" s="810">
        <v>9546</v>
      </c>
      <c r="P21" s="810">
        <v>14634</v>
      </c>
      <c r="Q21" s="810">
        <v>18355</v>
      </c>
    </row>
    <row r="22" spans="1:17" ht="17.25">
      <c r="A22" s="848" t="s">
        <v>576</v>
      </c>
      <c r="B22" s="810">
        <v>1862</v>
      </c>
      <c r="C22" s="810">
        <v>12469</v>
      </c>
      <c r="D22" s="810">
        <v>25122</v>
      </c>
      <c r="E22" s="810">
        <f t="shared" si="0"/>
        <v>89492</v>
      </c>
      <c r="F22" s="810">
        <v>34454</v>
      </c>
      <c r="G22" s="810">
        <v>55038</v>
      </c>
      <c r="H22" s="810">
        <v>14168</v>
      </c>
      <c r="I22" s="810">
        <v>2147</v>
      </c>
      <c r="J22" s="810">
        <v>31620</v>
      </c>
      <c r="K22" s="810">
        <v>42333</v>
      </c>
      <c r="L22" s="810">
        <v>24594</v>
      </c>
      <c r="M22" s="810">
        <v>6169</v>
      </c>
      <c r="N22" s="810">
        <f t="shared" si="1"/>
        <v>42640</v>
      </c>
      <c r="O22" s="810">
        <v>9570</v>
      </c>
      <c r="P22" s="810">
        <v>14814</v>
      </c>
      <c r="Q22" s="810">
        <v>18256</v>
      </c>
    </row>
    <row r="23" spans="1:17" ht="17.25">
      <c r="A23" s="569"/>
      <c r="B23" s="568"/>
      <c r="C23" s="568"/>
      <c r="D23" s="568"/>
      <c r="E23" s="568"/>
      <c r="F23" s="568"/>
      <c r="G23" s="568"/>
      <c r="H23" s="568"/>
      <c r="I23" s="568"/>
      <c r="J23" s="568"/>
      <c r="Q23" s="570"/>
    </row>
    <row r="24" spans="1:17" ht="17.25">
      <c r="A24" s="811" t="s">
        <v>577</v>
      </c>
      <c r="B24" s="812"/>
      <c r="C24" s="813"/>
      <c r="D24" s="813"/>
      <c r="E24" s="813"/>
      <c r="F24" s="813"/>
      <c r="G24" s="813"/>
      <c r="H24" s="812"/>
      <c r="I24" s="813"/>
      <c r="J24" s="813"/>
      <c r="K24" s="812"/>
      <c r="L24" s="813"/>
      <c r="M24" s="813"/>
      <c r="N24" s="813"/>
      <c r="O24" s="812"/>
      <c r="P24" s="813"/>
      <c r="Q24" s="814"/>
    </row>
    <row r="25" spans="1:17" ht="17.25">
      <c r="A25" s="808" t="s">
        <v>698</v>
      </c>
      <c r="B25" s="815">
        <v>1594</v>
      </c>
      <c r="C25" s="796">
        <f>AVERAGE(C27:C38)</f>
        <v>8142</v>
      </c>
      <c r="D25" s="796">
        <f>AVERAGE(D27:D38)</f>
        <v>21708.416666666668</v>
      </c>
      <c r="E25" s="796">
        <f>AVERAGE(E27:E38)</f>
        <v>41107.166666666664</v>
      </c>
      <c r="F25" s="796">
        <f>AVERAGE(F27:F38)</f>
        <v>22267.083333333332</v>
      </c>
      <c r="G25" s="796">
        <f>AVERAGE(G27:G38)</f>
        <v>18840.083333333332</v>
      </c>
      <c r="H25" s="815">
        <v>6764</v>
      </c>
      <c r="I25" s="796">
        <f>AVERAGE(I27:I38)</f>
        <v>724.9166666666666</v>
      </c>
      <c r="J25" s="815">
        <v>13870</v>
      </c>
      <c r="K25" s="796">
        <f>AVERAGE(K27:K38)</f>
        <v>8831.583333333334</v>
      </c>
      <c r="L25" s="796">
        <f>AVERAGE(L27:L38)</f>
        <v>11956.083333333334</v>
      </c>
      <c r="M25" s="796">
        <f>AVERAGE(M27:M38)</f>
        <v>3739.9166666666665</v>
      </c>
      <c r="N25" s="796">
        <f>AVERAGE(N27:N38)</f>
        <v>26393.916666666668</v>
      </c>
      <c r="O25" s="815">
        <v>6482</v>
      </c>
      <c r="P25" s="796">
        <f>AVERAGE(P27:P38)</f>
        <v>7429.833333333333</v>
      </c>
      <c r="Q25" s="796">
        <f>AVERAGE(Q27:Q38)</f>
        <v>12481.083333333334</v>
      </c>
    </row>
    <row r="26" spans="1:17" ht="17.25">
      <c r="A26" s="194"/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67"/>
    </row>
    <row r="27" spans="1:17" ht="17.25">
      <c r="A27" s="195" t="s">
        <v>288</v>
      </c>
      <c r="B27" s="816">
        <v>1590</v>
      </c>
      <c r="C27" s="816">
        <v>8756</v>
      </c>
      <c r="D27" s="816">
        <v>21435</v>
      </c>
      <c r="E27" s="810">
        <f aca="true" t="shared" si="2" ref="E27:E38">SUM(F27:G27)</f>
        <v>41473</v>
      </c>
      <c r="F27" s="816">
        <v>23061</v>
      </c>
      <c r="G27" s="816">
        <v>18412</v>
      </c>
      <c r="H27" s="816">
        <v>6456</v>
      </c>
      <c r="I27" s="816">
        <v>691</v>
      </c>
      <c r="J27" s="816">
        <v>13736</v>
      </c>
      <c r="K27" s="816">
        <v>8866</v>
      </c>
      <c r="L27" s="816">
        <v>12349</v>
      </c>
      <c r="M27" s="816">
        <v>3683</v>
      </c>
      <c r="N27" s="810">
        <f aca="true" t="shared" si="3" ref="N27:N38">SUM(O27:Q27)</f>
        <v>25776</v>
      </c>
      <c r="O27" s="816">
        <v>6968</v>
      </c>
      <c r="P27" s="816">
        <v>7357</v>
      </c>
      <c r="Q27" s="810">
        <v>11451</v>
      </c>
    </row>
    <row r="28" spans="1:17" ht="17.25">
      <c r="A28" s="195" t="s">
        <v>566</v>
      </c>
      <c r="B28" s="816">
        <v>1590</v>
      </c>
      <c r="C28" s="816">
        <v>8665</v>
      </c>
      <c r="D28" s="816">
        <v>21301</v>
      </c>
      <c r="E28" s="810">
        <f t="shared" si="2"/>
        <v>41264</v>
      </c>
      <c r="F28" s="816">
        <v>22837</v>
      </c>
      <c r="G28" s="816">
        <v>18427</v>
      </c>
      <c r="H28" s="816">
        <v>6408</v>
      </c>
      <c r="I28" s="816">
        <v>697</v>
      </c>
      <c r="J28" s="816">
        <v>13555</v>
      </c>
      <c r="K28" s="816">
        <v>8757</v>
      </c>
      <c r="L28" s="816">
        <v>12281</v>
      </c>
      <c r="M28" s="816">
        <v>3658</v>
      </c>
      <c r="N28" s="810">
        <f t="shared" si="3"/>
        <v>26165</v>
      </c>
      <c r="O28" s="816">
        <v>7011</v>
      </c>
      <c r="P28" s="816">
        <v>7284</v>
      </c>
      <c r="Q28" s="810">
        <v>11870</v>
      </c>
    </row>
    <row r="29" spans="1:17" ht="17.25">
      <c r="A29" s="195" t="s">
        <v>567</v>
      </c>
      <c r="B29" s="816">
        <v>1588</v>
      </c>
      <c r="C29" s="816">
        <v>8414</v>
      </c>
      <c r="D29" s="816">
        <v>21340</v>
      </c>
      <c r="E29" s="810">
        <f t="shared" si="2"/>
        <v>41529</v>
      </c>
      <c r="F29" s="816">
        <v>23200</v>
      </c>
      <c r="G29" s="816">
        <v>18329</v>
      </c>
      <c r="H29" s="816">
        <v>6409</v>
      </c>
      <c r="I29" s="816">
        <v>694</v>
      </c>
      <c r="J29" s="816">
        <v>13815</v>
      </c>
      <c r="K29" s="816">
        <v>8864</v>
      </c>
      <c r="L29" s="816">
        <v>12065</v>
      </c>
      <c r="M29" s="816">
        <v>3542</v>
      </c>
      <c r="N29" s="810">
        <f t="shared" si="3"/>
        <v>26160</v>
      </c>
      <c r="O29" s="816">
        <v>6968</v>
      </c>
      <c r="P29" s="816">
        <v>7269</v>
      </c>
      <c r="Q29" s="810">
        <v>11923</v>
      </c>
    </row>
    <row r="30" spans="1:17" ht="17.25">
      <c r="A30" s="195" t="s">
        <v>568</v>
      </c>
      <c r="B30" s="816">
        <v>1568</v>
      </c>
      <c r="C30" s="816">
        <v>8063</v>
      </c>
      <c r="D30" s="816">
        <v>21605</v>
      </c>
      <c r="E30" s="810">
        <f t="shared" si="2"/>
        <v>40883</v>
      </c>
      <c r="F30" s="816">
        <v>22947</v>
      </c>
      <c r="G30" s="816">
        <v>17936</v>
      </c>
      <c r="H30" s="816">
        <v>6511</v>
      </c>
      <c r="I30" s="816">
        <v>711</v>
      </c>
      <c r="J30" s="816">
        <v>13468</v>
      </c>
      <c r="K30" s="816">
        <v>9008</v>
      </c>
      <c r="L30" s="816">
        <v>12141</v>
      </c>
      <c r="M30" s="816">
        <v>3727</v>
      </c>
      <c r="N30" s="810">
        <f t="shared" si="3"/>
        <v>25680</v>
      </c>
      <c r="O30" s="816">
        <v>6361</v>
      </c>
      <c r="P30" s="816">
        <v>7285</v>
      </c>
      <c r="Q30" s="810">
        <v>12034</v>
      </c>
    </row>
    <row r="31" spans="1:17" ht="17.25">
      <c r="A31" s="195" t="s">
        <v>569</v>
      </c>
      <c r="B31" s="816">
        <v>1617</v>
      </c>
      <c r="C31" s="816">
        <v>8163</v>
      </c>
      <c r="D31" s="816">
        <v>21317</v>
      </c>
      <c r="E31" s="810">
        <f t="shared" si="2"/>
        <v>40893</v>
      </c>
      <c r="F31" s="816">
        <v>22712</v>
      </c>
      <c r="G31" s="816">
        <v>18181</v>
      </c>
      <c r="H31" s="816">
        <v>6553</v>
      </c>
      <c r="I31" s="816">
        <v>697</v>
      </c>
      <c r="J31" s="816">
        <v>14039</v>
      </c>
      <c r="K31" s="816">
        <v>8984</v>
      </c>
      <c r="L31" s="816">
        <v>12119</v>
      </c>
      <c r="M31" s="816">
        <v>3688</v>
      </c>
      <c r="N31" s="810">
        <f t="shared" si="3"/>
        <v>25823</v>
      </c>
      <c r="O31" s="816">
        <v>6509</v>
      </c>
      <c r="P31" s="816">
        <v>7310</v>
      </c>
      <c r="Q31" s="810">
        <v>12004</v>
      </c>
    </row>
    <row r="32" spans="1:17" ht="17.25">
      <c r="A32" s="195" t="s">
        <v>570</v>
      </c>
      <c r="B32" s="816">
        <v>1624</v>
      </c>
      <c r="C32" s="816">
        <v>8031</v>
      </c>
      <c r="D32" s="816">
        <v>21531</v>
      </c>
      <c r="E32" s="810">
        <f t="shared" si="2"/>
        <v>40520</v>
      </c>
      <c r="F32" s="816">
        <v>22761</v>
      </c>
      <c r="G32" s="816">
        <v>17759</v>
      </c>
      <c r="H32" s="816">
        <v>6687</v>
      </c>
      <c r="I32" s="816">
        <v>735</v>
      </c>
      <c r="J32" s="816">
        <v>14446</v>
      </c>
      <c r="K32" s="816">
        <v>8968</v>
      </c>
      <c r="L32" s="816">
        <v>12129</v>
      </c>
      <c r="M32" s="816">
        <v>3797</v>
      </c>
      <c r="N32" s="810">
        <f t="shared" si="3"/>
        <v>26178</v>
      </c>
      <c r="O32" s="816">
        <v>6539</v>
      </c>
      <c r="P32" s="816">
        <v>7326</v>
      </c>
      <c r="Q32" s="810">
        <v>12313</v>
      </c>
    </row>
    <row r="33" spans="1:17" ht="17.25">
      <c r="A33" s="195" t="s">
        <v>571</v>
      </c>
      <c r="B33" s="816">
        <v>1602</v>
      </c>
      <c r="C33" s="816">
        <v>7778</v>
      </c>
      <c r="D33" s="816">
        <v>21489</v>
      </c>
      <c r="E33" s="810">
        <f t="shared" si="2"/>
        <v>40178</v>
      </c>
      <c r="F33" s="816">
        <v>21395</v>
      </c>
      <c r="G33" s="816">
        <v>18783</v>
      </c>
      <c r="H33" s="816">
        <v>7099</v>
      </c>
      <c r="I33" s="816">
        <v>706</v>
      </c>
      <c r="J33" s="816">
        <v>14638</v>
      </c>
      <c r="K33" s="816">
        <v>8740</v>
      </c>
      <c r="L33" s="816">
        <v>11677</v>
      </c>
      <c r="M33" s="816">
        <v>3809</v>
      </c>
      <c r="N33" s="810">
        <f t="shared" si="3"/>
        <v>26686</v>
      </c>
      <c r="O33" s="816">
        <v>6212</v>
      </c>
      <c r="P33" s="816">
        <v>7641</v>
      </c>
      <c r="Q33" s="810">
        <v>12833</v>
      </c>
    </row>
    <row r="34" spans="1:17" ht="17.25">
      <c r="A34" s="195" t="s">
        <v>572</v>
      </c>
      <c r="B34" s="816">
        <v>1587</v>
      </c>
      <c r="C34" s="816">
        <v>7913</v>
      </c>
      <c r="D34" s="816">
        <v>21715</v>
      </c>
      <c r="E34" s="810">
        <f t="shared" si="2"/>
        <v>41295</v>
      </c>
      <c r="F34" s="816">
        <v>21472</v>
      </c>
      <c r="G34" s="816">
        <v>19823</v>
      </c>
      <c r="H34" s="816">
        <v>7064</v>
      </c>
      <c r="I34" s="816">
        <v>706</v>
      </c>
      <c r="J34" s="816">
        <v>14535</v>
      </c>
      <c r="K34" s="816">
        <v>8697</v>
      </c>
      <c r="L34" s="816">
        <v>11570</v>
      </c>
      <c r="M34" s="816">
        <v>3809</v>
      </c>
      <c r="N34" s="810">
        <f t="shared" si="3"/>
        <v>26930</v>
      </c>
      <c r="O34" s="816">
        <v>6208</v>
      </c>
      <c r="P34" s="816">
        <v>7689</v>
      </c>
      <c r="Q34" s="810">
        <v>13033</v>
      </c>
    </row>
    <row r="35" spans="1:17" ht="17.25">
      <c r="A35" s="195" t="s">
        <v>573</v>
      </c>
      <c r="B35" s="816">
        <v>1582</v>
      </c>
      <c r="C35" s="816">
        <v>7907</v>
      </c>
      <c r="D35" s="816">
        <v>21498</v>
      </c>
      <c r="E35" s="810">
        <f t="shared" si="2"/>
        <v>40517</v>
      </c>
      <c r="F35" s="816">
        <v>21443</v>
      </c>
      <c r="G35" s="816">
        <v>19074</v>
      </c>
      <c r="H35" s="816">
        <v>7060</v>
      </c>
      <c r="I35" s="816">
        <v>736</v>
      </c>
      <c r="J35" s="816">
        <v>14130</v>
      </c>
      <c r="K35" s="816">
        <v>8719</v>
      </c>
      <c r="L35" s="816">
        <v>11699</v>
      </c>
      <c r="M35" s="816">
        <v>3823</v>
      </c>
      <c r="N35" s="810">
        <f t="shared" si="3"/>
        <v>26735</v>
      </c>
      <c r="O35" s="816">
        <v>6224</v>
      </c>
      <c r="P35" s="816">
        <v>7555</v>
      </c>
      <c r="Q35" s="810">
        <v>12956</v>
      </c>
    </row>
    <row r="36" spans="1:17" ht="17.25">
      <c r="A36" s="195" t="s">
        <v>574</v>
      </c>
      <c r="B36" s="816">
        <v>1600</v>
      </c>
      <c r="C36" s="816">
        <v>8120</v>
      </c>
      <c r="D36" s="816">
        <v>21597</v>
      </c>
      <c r="E36" s="810">
        <f t="shared" si="2"/>
        <v>41719</v>
      </c>
      <c r="F36" s="816">
        <v>21792</v>
      </c>
      <c r="G36" s="816">
        <v>19927</v>
      </c>
      <c r="H36" s="816">
        <v>7047</v>
      </c>
      <c r="I36" s="816">
        <v>765</v>
      </c>
      <c r="J36" s="816">
        <v>13483</v>
      </c>
      <c r="K36" s="816">
        <v>8747</v>
      </c>
      <c r="L36" s="816">
        <v>11832</v>
      </c>
      <c r="M36" s="816">
        <v>3832</v>
      </c>
      <c r="N36" s="810">
        <f t="shared" si="3"/>
        <v>26855</v>
      </c>
      <c r="O36" s="816">
        <v>6264</v>
      </c>
      <c r="P36" s="816">
        <v>7477</v>
      </c>
      <c r="Q36" s="810">
        <v>13114</v>
      </c>
    </row>
    <row r="37" spans="1:17" ht="17.25">
      <c r="A37" s="195" t="s">
        <v>575</v>
      </c>
      <c r="B37" s="816">
        <v>1593</v>
      </c>
      <c r="C37" s="816">
        <v>8026</v>
      </c>
      <c r="D37" s="816">
        <v>22796</v>
      </c>
      <c r="E37" s="810">
        <f t="shared" si="2"/>
        <v>41560</v>
      </c>
      <c r="F37" s="816">
        <v>21826</v>
      </c>
      <c r="G37" s="816">
        <v>19734</v>
      </c>
      <c r="H37" s="816">
        <v>6945</v>
      </c>
      <c r="I37" s="816">
        <v>795</v>
      </c>
      <c r="J37" s="816">
        <v>13568</v>
      </c>
      <c r="K37" s="816">
        <v>8947</v>
      </c>
      <c r="L37" s="816">
        <v>11874</v>
      </c>
      <c r="M37" s="816">
        <v>3754</v>
      </c>
      <c r="N37" s="810">
        <f t="shared" si="3"/>
        <v>26873</v>
      </c>
      <c r="O37" s="816">
        <v>6261</v>
      </c>
      <c r="P37" s="816">
        <v>7482</v>
      </c>
      <c r="Q37" s="810">
        <v>13130</v>
      </c>
    </row>
    <row r="38" spans="1:17" ht="17.25">
      <c r="A38" s="848" t="s">
        <v>576</v>
      </c>
      <c r="B38" s="816">
        <v>1597</v>
      </c>
      <c r="C38" s="816">
        <v>7868</v>
      </c>
      <c r="D38" s="816">
        <v>22877</v>
      </c>
      <c r="E38" s="810">
        <f t="shared" si="2"/>
        <v>41455</v>
      </c>
      <c r="F38" s="816">
        <v>21759</v>
      </c>
      <c r="G38" s="816">
        <v>19696</v>
      </c>
      <c r="H38" s="816">
        <v>6942</v>
      </c>
      <c r="I38" s="816">
        <v>766</v>
      </c>
      <c r="J38" s="816">
        <v>13033</v>
      </c>
      <c r="K38" s="816">
        <v>8682</v>
      </c>
      <c r="L38" s="816">
        <v>11737</v>
      </c>
      <c r="M38" s="816">
        <v>3757</v>
      </c>
      <c r="N38" s="810">
        <f t="shared" si="3"/>
        <v>26866</v>
      </c>
      <c r="O38" s="816">
        <v>6271</v>
      </c>
      <c r="P38" s="816">
        <v>7483</v>
      </c>
      <c r="Q38" s="810">
        <v>13112</v>
      </c>
    </row>
    <row r="39" spans="1:17" ht="17.25">
      <c r="A39" s="569"/>
      <c r="Q39" s="570"/>
    </row>
    <row r="40" spans="1:17" ht="17.25">
      <c r="A40" s="811" t="s">
        <v>578</v>
      </c>
      <c r="B40" s="812"/>
      <c r="C40" s="815"/>
      <c r="D40" s="815"/>
      <c r="E40" s="815"/>
      <c r="F40" s="815"/>
      <c r="G40" s="815"/>
      <c r="H40" s="812"/>
      <c r="I40" s="815"/>
      <c r="J40" s="815"/>
      <c r="K40" s="812"/>
      <c r="L40" s="815"/>
      <c r="M40" s="815"/>
      <c r="N40" s="815"/>
      <c r="O40" s="812"/>
      <c r="P40" s="815"/>
      <c r="Q40" s="809"/>
    </row>
    <row r="41" spans="1:17" ht="17.25">
      <c r="A41" s="808" t="s">
        <v>698</v>
      </c>
      <c r="B41" s="796">
        <f>AVERAGE(B43:B54)</f>
        <v>263.4166666666667</v>
      </c>
      <c r="C41" s="815">
        <v>4537</v>
      </c>
      <c r="D41" s="815">
        <v>2120</v>
      </c>
      <c r="E41" s="796">
        <f>AVERAGE(E43:E54)</f>
        <v>47712.916666666664</v>
      </c>
      <c r="F41" s="796">
        <f>AVERAGE(F43:F54)</f>
        <v>11624.166666666666</v>
      </c>
      <c r="G41" s="815">
        <v>36088</v>
      </c>
      <c r="H41" s="796">
        <f>AVERAGE(H43:H54)</f>
        <v>7256.083333333333</v>
      </c>
      <c r="I41" s="796">
        <f>AVERAGE(I43:I54)</f>
        <v>1305.9166666666667</v>
      </c>
      <c r="J41" s="815">
        <v>16855</v>
      </c>
      <c r="K41" s="815">
        <v>34382</v>
      </c>
      <c r="L41" s="796">
        <f>AVERAGE(L43:L54)</f>
        <v>12518.333333333334</v>
      </c>
      <c r="M41" s="815">
        <v>2406</v>
      </c>
      <c r="N41" s="796">
        <f>AVERAGE(N43:N54)</f>
        <v>15789.083333333334</v>
      </c>
      <c r="O41" s="796">
        <f>AVERAGE(O43:O54)</f>
        <v>3100</v>
      </c>
      <c r="P41" s="796">
        <f>AVERAGE(P43:P54)</f>
        <v>7264.166666666667</v>
      </c>
      <c r="Q41" s="796">
        <f>AVERAGE(Q43:Q54)</f>
        <v>5424.916666666667</v>
      </c>
    </row>
    <row r="42" spans="1:17" ht="17.25">
      <c r="A42" s="194"/>
      <c r="B42" s="571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67"/>
    </row>
    <row r="43" spans="1:17" ht="17.25">
      <c r="A43" s="195" t="s">
        <v>288</v>
      </c>
      <c r="B43" s="816">
        <v>270</v>
      </c>
      <c r="C43" s="816">
        <v>4357</v>
      </c>
      <c r="D43" s="816">
        <v>2030</v>
      </c>
      <c r="E43" s="810">
        <f aca="true" t="shared" si="4" ref="E43:E54">SUM(F43:G43)</f>
        <v>45526</v>
      </c>
      <c r="F43" s="816">
        <v>10251</v>
      </c>
      <c r="G43" s="816">
        <v>35275</v>
      </c>
      <c r="H43" s="816">
        <v>7433</v>
      </c>
      <c r="I43" s="816">
        <v>1178</v>
      </c>
      <c r="J43" s="816">
        <v>16358</v>
      </c>
      <c r="K43" s="816">
        <v>33378</v>
      </c>
      <c r="L43" s="816">
        <v>12258</v>
      </c>
      <c r="M43" s="816">
        <v>2350</v>
      </c>
      <c r="N43" s="810">
        <f aca="true" t="shared" si="5" ref="N43:N53">SUM(O43:Q43)</f>
        <v>15627</v>
      </c>
      <c r="O43" s="816">
        <v>2628</v>
      </c>
      <c r="P43" s="816">
        <v>6954</v>
      </c>
      <c r="Q43" s="810">
        <v>6045</v>
      </c>
    </row>
    <row r="44" spans="1:17" ht="17.25">
      <c r="A44" s="195" t="s">
        <v>566</v>
      </c>
      <c r="B44" s="816">
        <v>267</v>
      </c>
      <c r="C44" s="816">
        <v>4420</v>
      </c>
      <c r="D44" s="816">
        <v>2151</v>
      </c>
      <c r="E44" s="810">
        <f t="shared" si="4"/>
        <v>46455</v>
      </c>
      <c r="F44" s="816">
        <v>10332</v>
      </c>
      <c r="G44" s="816">
        <v>36123</v>
      </c>
      <c r="H44" s="816">
        <v>7397</v>
      </c>
      <c r="I44" s="816">
        <v>1178</v>
      </c>
      <c r="J44" s="816">
        <v>15967</v>
      </c>
      <c r="K44" s="816">
        <v>33639</v>
      </c>
      <c r="L44" s="816">
        <v>12190</v>
      </c>
      <c r="M44" s="816">
        <v>2412</v>
      </c>
      <c r="N44" s="810">
        <f t="shared" si="5"/>
        <v>14777</v>
      </c>
      <c r="O44" s="816">
        <v>2655</v>
      </c>
      <c r="P44" s="816">
        <v>6622</v>
      </c>
      <c r="Q44" s="810">
        <v>5500</v>
      </c>
    </row>
    <row r="45" spans="1:17" ht="17.25">
      <c r="A45" s="195" t="s">
        <v>567</v>
      </c>
      <c r="B45" s="816">
        <v>265</v>
      </c>
      <c r="C45" s="816">
        <v>4341</v>
      </c>
      <c r="D45" s="816">
        <v>2138</v>
      </c>
      <c r="E45" s="810">
        <f t="shared" si="4"/>
        <v>46410</v>
      </c>
      <c r="F45" s="816">
        <v>10686</v>
      </c>
      <c r="G45" s="816">
        <v>35724</v>
      </c>
      <c r="H45" s="816">
        <v>7203</v>
      </c>
      <c r="I45" s="816">
        <v>1222</v>
      </c>
      <c r="J45" s="816">
        <v>15503</v>
      </c>
      <c r="K45" s="816">
        <v>33503</v>
      </c>
      <c r="L45" s="816">
        <v>11520</v>
      </c>
      <c r="M45" s="816">
        <v>2420</v>
      </c>
      <c r="N45" s="810">
        <f t="shared" si="5"/>
        <v>15361</v>
      </c>
      <c r="O45" s="816">
        <v>2652</v>
      </c>
      <c r="P45" s="816">
        <v>7205</v>
      </c>
      <c r="Q45" s="810">
        <v>5504</v>
      </c>
    </row>
    <row r="46" spans="1:17" ht="17.25">
      <c r="A46" s="195" t="s">
        <v>568</v>
      </c>
      <c r="B46" s="816">
        <v>256</v>
      </c>
      <c r="C46" s="816">
        <v>4352</v>
      </c>
      <c r="D46" s="816">
        <v>2068</v>
      </c>
      <c r="E46" s="810">
        <f t="shared" si="4"/>
        <v>47237</v>
      </c>
      <c r="F46" s="816">
        <v>10853</v>
      </c>
      <c r="G46" s="816">
        <v>36384</v>
      </c>
      <c r="H46" s="816">
        <v>7180</v>
      </c>
      <c r="I46" s="816">
        <v>1244</v>
      </c>
      <c r="J46" s="816">
        <v>15244</v>
      </c>
      <c r="K46" s="816">
        <v>34016</v>
      </c>
      <c r="L46" s="816">
        <v>12451</v>
      </c>
      <c r="M46" s="816">
        <v>2525</v>
      </c>
      <c r="N46" s="810">
        <f t="shared" si="5"/>
        <v>16446</v>
      </c>
      <c r="O46" s="816">
        <v>3121</v>
      </c>
      <c r="P46" s="816">
        <v>7855</v>
      </c>
      <c r="Q46" s="810">
        <v>5470</v>
      </c>
    </row>
    <row r="47" spans="1:17" ht="17.25">
      <c r="A47" s="195" t="s">
        <v>569</v>
      </c>
      <c r="B47" s="816">
        <v>264</v>
      </c>
      <c r="C47" s="816">
        <v>4365</v>
      </c>
      <c r="D47" s="816">
        <v>2209</v>
      </c>
      <c r="E47" s="810">
        <f t="shared" si="4"/>
        <v>47485</v>
      </c>
      <c r="F47" s="816">
        <v>10733</v>
      </c>
      <c r="G47" s="816">
        <v>36752</v>
      </c>
      <c r="H47" s="816">
        <v>7620</v>
      </c>
      <c r="I47" s="816">
        <v>1267</v>
      </c>
      <c r="J47" s="816">
        <v>15885</v>
      </c>
      <c r="K47" s="816">
        <v>34590</v>
      </c>
      <c r="L47" s="816">
        <v>12423</v>
      </c>
      <c r="M47" s="816">
        <v>2506</v>
      </c>
      <c r="N47" s="810">
        <f t="shared" si="5"/>
        <v>16340</v>
      </c>
      <c r="O47" s="816">
        <v>3114</v>
      </c>
      <c r="P47" s="816">
        <v>7813</v>
      </c>
      <c r="Q47" s="810">
        <v>5413</v>
      </c>
    </row>
    <row r="48" spans="1:17" ht="17.25">
      <c r="A48" s="195" t="s">
        <v>570</v>
      </c>
      <c r="B48" s="816">
        <v>263</v>
      </c>
      <c r="C48" s="816">
        <v>4616</v>
      </c>
      <c r="D48" s="816">
        <v>2147</v>
      </c>
      <c r="E48" s="810">
        <f t="shared" si="4"/>
        <v>48040</v>
      </c>
      <c r="F48" s="816">
        <v>11003</v>
      </c>
      <c r="G48" s="816">
        <v>37037</v>
      </c>
      <c r="H48" s="816">
        <v>7645</v>
      </c>
      <c r="I48" s="816">
        <v>1267</v>
      </c>
      <c r="J48" s="816">
        <v>16631</v>
      </c>
      <c r="K48" s="816">
        <v>34752</v>
      </c>
      <c r="L48" s="816">
        <v>12472</v>
      </c>
      <c r="M48" s="816">
        <v>2399</v>
      </c>
      <c r="N48" s="810">
        <f t="shared" si="5"/>
        <v>16203</v>
      </c>
      <c r="O48" s="816">
        <v>3092</v>
      </c>
      <c r="P48" s="816">
        <v>7544</v>
      </c>
      <c r="Q48" s="810">
        <v>5567</v>
      </c>
    </row>
    <row r="49" spans="1:17" ht="17.25">
      <c r="A49" s="195" t="s">
        <v>571</v>
      </c>
      <c r="B49" s="816">
        <v>264</v>
      </c>
      <c r="C49" s="816">
        <v>4847</v>
      </c>
      <c r="D49" s="816">
        <v>2072</v>
      </c>
      <c r="E49" s="810">
        <f t="shared" si="4"/>
        <v>48717</v>
      </c>
      <c r="F49" s="816">
        <v>12496</v>
      </c>
      <c r="G49" s="816">
        <v>36221</v>
      </c>
      <c r="H49" s="816">
        <v>7123</v>
      </c>
      <c r="I49" s="816">
        <v>1360</v>
      </c>
      <c r="J49" s="816">
        <v>16582</v>
      </c>
      <c r="K49" s="816">
        <v>35091</v>
      </c>
      <c r="L49" s="816">
        <v>12941</v>
      </c>
      <c r="M49" s="816">
        <v>2399</v>
      </c>
      <c r="N49" s="810">
        <f t="shared" si="5"/>
        <v>15920</v>
      </c>
      <c r="O49" s="816">
        <v>3381</v>
      </c>
      <c r="P49" s="816">
        <v>7216</v>
      </c>
      <c r="Q49" s="810">
        <v>5323</v>
      </c>
    </row>
    <row r="50" spans="1:17" ht="17.25">
      <c r="A50" s="195" t="s">
        <v>572</v>
      </c>
      <c r="B50" s="816">
        <v>262</v>
      </c>
      <c r="C50" s="816">
        <v>4660</v>
      </c>
      <c r="D50" s="816">
        <v>1951</v>
      </c>
      <c r="E50" s="810">
        <f t="shared" si="4"/>
        <v>48216</v>
      </c>
      <c r="F50" s="816">
        <v>12566</v>
      </c>
      <c r="G50" s="816">
        <v>35650</v>
      </c>
      <c r="H50" s="816">
        <v>6993</v>
      </c>
      <c r="I50" s="816">
        <v>1338</v>
      </c>
      <c r="J50" s="816">
        <v>17332</v>
      </c>
      <c r="K50" s="816">
        <v>35253</v>
      </c>
      <c r="L50" s="816">
        <v>12470</v>
      </c>
      <c r="M50" s="816">
        <v>2334</v>
      </c>
      <c r="N50" s="810">
        <f t="shared" si="5"/>
        <v>15854</v>
      </c>
      <c r="O50" s="816">
        <v>3343</v>
      </c>
      <c r="P50" s="816">
        <v>7178</v>
      </c>
      <c r="Q50" s="810">
        <v>5333</v>
      </c>
    </row>
    <row r="51" spans="1:17" ht="17.25">
      <c r="A51" s="195" t="s">
        <v>573</v>
      </c>
      <c r="B51" s="816">
        <v>261</v>
      </c>
      <c r="C51" s="816">
        <v>4708</v>
      </c>
      <c r="D51" s="816">
        <v>2080</v>
      </c>
      <c r="E51" s="810">
        <f t="shared" si="4"/>
        <v>48996</v>
      </c>
      <c r="F51" s="816">
        <v>12603</v>
      </c>
      <c r="G51" s="816">
        <v>36393</v>
      </c>
      <c r="H51" s="816">
        <v>7078</v>
      </c>
      <c r="I51" s="816">
        <v>1360</v>
      </c>
      <c r="J51" s="816">
        <v>17244</v>
      </c>
      <c r="K51" s="816">
        <v>35351</v>
      </c>
      <c r="L51" s="816">
        <v>12842</v>
      </c>
      <c r="M51" s="816">
        <v>2345</v>
      </c>
      <c r="N51" s="810">
        <f t="shared" si="5"/>
        <v>15706</v>
      </c>
      <c r="O51" s="816">
        <v>3348</v>
      </c>
      <c r="P51" s="816">
        <v>7057</v>
      </c>
      <c r="Q51" s="810">
        <v>5301</v>
      </c>
    </row>
    <row r="52" spans="1:17" ht="17.25">
      <c r="A52" s="195" t="s">
        <v>574</v>
      </c>
      <c r="B52" s="816">
        <v>261</v>
      </c>
      <c r="C52" s="816">
        <v>4522</v>
      </c>
      <c r="D52" s="816">
        <v>2103</v>
      </c>
      <c r="E52" s="810">
        <f t="shared" si="4"/>
        <v>48714</v>
      </c>
      <c r="F52" s="816">
        <v>12641</v>
      </c>
      <c r="G52" s="816">
        <v>36073</v>
      </c>
      <c r="H52" s="816">
        <v>7024</v>
      </c>
      <c r="I52" s="816">
        <v>1431</v>
      </c>
      <c r="J52" s="816">
        <v>18508</v>
      </c>
      <c r="K52" s="816">
        <v>34832</v>
      </c>
      <c r="L52" s="816">
        <v>12907</v>
      </c>
      <c r="M52" s="816">
        <v>2364</v>
      </c>
      <c r="N52" s="810">
        <f t="shared" si="5"/>
        <v>15799</v>
      </c>
      <c r="O52" s="816">
        <v>3282</v>
      </c>
      <c r="P52" s="816">
        <v>7243</v>
      </c>
      <c r="Q52" s="810">
        <v>5274</v>
      </c>
    </row>
    <row r="53" spans="1:17" ht="17.25">
      <c r="A53" s="195" t="s">
        <v>575</v>
      </c>
      <c r="B53" s="816">
        <v>263</v>
      </c>
      <c r="C53" s="816">
        <v>4668</v>
      </c>
      <c r="D53" s="816">
        <v>2261</v>
      </c>
      <c r="E53" s="810">
        <f t="shared" si="4"/>
        <v>48722</v>
      </c>
      <c r="F53" s="816">
        <v>12631</v>
      </c>
      <c r="G53" s="816">
        <v>36091</v>
      </c>
      <c r="H53" s="816">
        <v>7151</v>
      </c>
      <c r="I53" s="816">
        <v>1445</v>
      </c>
      <c r="J53" s="816">
        <v>18409</v>
      </c>
      <c r="K53" s="816">
        <v>34535</v>
      </c>
      <c r="L53" s="816">
        <v>12889</v>
      </c>
      <c r="M53" s="816">
        <v>2412</v>
      </c>
      <c r="N53" s="810">
        <f t="shared" si="5"/>
        <v>15662</v>
      </c>
      <c r="O53" s="816">
        <v>3285</v>
      </c>
      <c r="P53" s="816">
        <v>7152</v>
      </c>
      <c r="Q53" s="810">
        <v>5225</v>
      </c>
    </row>
    <row r="54" spans="1:17" ht="17.25">
      <c r="A54" s="196" t="s">
        <v>576</v>
      </c>
      <c r="B54" s="817">
        <v>265</v>
      </c>
      <c r="C54" s="817">
        <v>4601</v>
      </c>
      <c r="D54" s="817">
        <v>2245</v>
      </c>
      <c r="E54" s="818">
        <f t="shared" si="4"/>
        <v>48037</v>
      </c>
      <c r="F54" s="817">
        <v>12695</v>
      </c>
      <c r="G54" s="817">
        <v>35342</v>
      </c>
      <c r="H54" s="817">
        <v>7226</v>
      </c>
      <c r="I54" s="817">
        <v>1381</v>
      </c>
      <c r="J54" s="817">
        <v>18587</v>
      </c>
      <c r="K54" s="817">
        <v>33651</v>
      </c>
      <c r="L54" s="817">
        <v>12857</v>
      </c>
      <c r="M54" s="817">
        <v>2412</v>
      </c>
      <c r="N54" s="818">
        <f>SUM(O54:Q54)</f>
        <v>15774</v>
      </c>
      <c r="O54" s="817">
        <v>3299</v>
      </c>
      <c r="P54" s="817">
        <v>7331</v>
      </c>
      <c r="Q54" s="817">
        <v>5144</v>
      </c>
    </row>
    <row r="55" spans="1:33" ht="17.25">
      <c r="A55" s="565" t="s">
        <v>592</v>
      </c>
      <c r="B55" s="565"/>
      <c r="C55" s="565"/>
      <c r="D55" s="565"/>
      <c r="E55" s="565"/>
      <c r="F55" s="565"/>
      <c r="G55" s="565"/>
      <c r="H55" s="565"/>
      <c r="I55" s="565"/>
      <c r="J55" s="566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2"/>
      <c r="W55" s="572"/>
      <c r="X55" s="572"/>
      <c r="Y55" s="572"/>
      <c r="Z55" s="197"/>
      <c r="AA55" s="197"/>
      <c r="AB55" s="197"/>
      <c r="AC55" s="197"/>
      <c r="AD55" s="573"/>
      <c r="AE55" s="573"/>
      <c r="AF55" s="573"/>
      <c r="AG55" s="572"/>
    </row>
    <row r="56" spans="1:33" ht="17.25">
      <c r="A56" s="574" t="s">
        <v>26</v>
      </c>
      <c r="J56" s="570"/>
      <c r="Z56" s="562"/>
      <c r="AA56" s="562"/>
      <c r="AB56" s="562"/>
      <c r="AC56" s="573"/>
      <c r="AD56" s="573"/>
      <c r="AE56" s="573"/>
      <c r="AF56" s="197"/>
      <c r="AG56" s="572"/>
    </row>
    <row r="57" spans="1:33" ht="17.25">
      <c r="A57" s="574" t="s">
        <v>617</v>
      </c>
      <c r="J57" s="570"/>
      <c r="AG57" s="570"/>
    </row>
    <row r="58" spans="1:33" ht="17.25">
      <c r="A58" s="574" t="s">
        <v>594</v>
      </c>
      <c r="Y58" s="570"/>
      <c r="AG58" s="570"/>
    </row>
    <row r="59" ht="17.25">
      <c r="Q59" s="570"/>
    </row>
    <row r="60" ht="17.25">
      <c r="Q60" s="570"/>
    </row>
    <row r="61" ht="17.25">
      <c r="Q61" s="570"/>
    </row>
    <row r="62" ht="17.25">
      <c r="Q62" s="570"/>
    </row>
    <row r="63" ht="17.25">
      <c r="Q63" s="570"/>
    </row>
    <row r="64" ht="17.25">
      <c r="Q64" s="570"/>
    </row>
    <row r="65" ht="17.25">
      <c r="Q65" s="570"/>
    </row>
    <row r="66" ht="17.25">
      <c r="Q66" s="570"/>
    </row>
    <row r="67" ht="17.25">
      <c r="Q67" s="570"/>
    </row>
    <row r="68" ht="17.25">
      <c r="Q68" s="570"/>
    </row>
    <row r="69" ht="17.25">
      <c r="Q69" s="570"/>
    </row>
    <row r="70" ht="17.25">
      <c r="Q70" s="570"/>
    </row>
    <row r="71" ht="17.25">
      <c r="Q71" s="570"/>
    </row>
    <row r="72" ht="17.25">
      <c r="Q72" s="570"/>
    </row>
    <row r="73" ht="17.25">
      <c r="Q73" s="570"/>
    </row>
    <row r="74" ht="17.25">
      <c r="Q74" s="570"/>
    </row>
    <row r="75" ht="17.25">
      <c r="Q75" s="570"/>
    </row>
    <row r="76" ht="17.25">
      <c r="Q76" s="570"/>
    </row>
    <row r="77" ht="17.25">
      <c r="Q77" s="570"/>
    </row>
    <row r="78" ht="17.25">
      <c r="Q78" s="570"/>
    </row>
    <row r="79" ht="17.25">
      <c r="Q79" s="570"/>
    </row>
    <row r="80" ht="17.25">
      <c r="Q80" s="570"/>
    </row>
    <row r="81" ht="17.25">
      <c r="Q81" s="570"/>
    </row>
    <row r="82" ht="17.25">
      <c r="Q82" s="570"/>
    </row>
    <row r="83" ht="17.25">
      <c r="Q83" s="570"/>
    </row>
    <row r="84" ht="17.25">
      <c r="Q84" s="570"/>
    </row>
    <row r="85" ht="17.25">
      <c r="Q85" s="570"/>
    </row>
    <row r="86" ht="17.25">
      <c r="Q86" s="570"/>
    </row>
    <row r="87" ht="17.25">
      <c r="Q87" s="570"/>
    </row>
    <row r="88" ht="17.25">
      <c r="Q88" s="570"/>
    </row>
    <row r="89" ht="17.25">
      <c r="Q89" s="570"/>
    </row>
    <row r="90" ht="17.25">
      <c r="Q90" s="570"/>
    </row>
    <row r="91" ht="17.25">
      <c r="Q91" s="570"/>
    </row>
    <row r="92" ht="17.25">
      <c r="Q92" s="570"/>
    </row>
    <row r="93" ht="17.25">
      <c r="Q93" s="570"/>
    </row>
    <row r="94" ht="17.25">
      <c r="Q94" s="570"/>
    </row>
    <row r="95" ht="17.25">
      <c r="Q95" s="570"/>
    </row>
    <row r="96" ht="17.25">
      <c r="Q96" s="570"/>
    </row>
    <row r="97" ht="17.25">
      <c r="Q97" s="570"/>
    </row>
    <row r="98" ht="17.25">
      <c r="Q98" s="570"/>
    </row>
    <row r="99" ht="17.25">
      <c r="Q99" s="570"/>
    </row>
    <row r="100" ht="17.25">
      <c r="Q100" s="570"/>
    </row>
    <row r="101" ht="17.25">
      <c r="Q101" s="570"/>
    </row>
    <row r="102" ht="17.25">
      <c r="Q102" s="570"/>
    </row>
  </sheetData>
  <sheetProtection/>
  <mergeCells count="6">
    <mergeCell ref="C4:C5"/>
    <mergeCell ref="A2:Q2"/>
    <mergeCell ref="N5:N7"/>
    <mergeCell ref="C6:C7"/>
    <mergeCell ref="D4:D7"/>
    <mergeCell ref="E4:G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8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86" zoomScaleNormal="86" zoomScalePageLayoutView="0" workbookViewId="0" topLeftCell="L1">
      <selection activeCell="Q1" sqref="Q1"/>
    </sheetView>
  </sheetViews>
  <sheetFormatPr defaultColWidth="11" defaultRowHeight="15"/>
  <cols>
    <col min="1" max="1" width="19.59765625" style="575" customWidth="1"/>
    <col min="2" max="2" width="12.3984375" style="575" customWidth="1"/>
    <col min="3" max="3" width="11.59765625" style="575" customWidth="1"/>
    <col min="4" max="4" width="11.8984375" style="575" customWidth="1"/>
    <col min="5" max="5" width="12.19921875" style="575" customWidth="1"/>
    <col min="6" max="6" width="11.8984375" style="575" customWidth="1"/>
    <col min="7" max="7" width="13.09765625" style="575" customWidth="1"/>
    <col min="8" max="8" width="12.19921875" style="575" customWidth="1"/>
    <col min="9" max="9" width="11.69921875" style="575" customWidth="1"/>
    <col min="10" max="10" width="11" style="575" customWidth="1"/>
    <col min="11" max="11" width="11.8984375" style="575" customWidth="1"/>
    <col min="12" max="12" width="12" style="575" customWidth="1"/>
    <col min="13" max="16384" width="11" style="575" customWidth="1"/>
  </cols>
  <sheetData>
    <row r="1" spans="1:17" ht="21">
      <c r="A1" s="854" t="s">
        <v>296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 t="s">
        <v>297</v>
      </c>
      <c r="P1" s="199"/>
      <c r="Q1" s="199"/>
    </row>
    <row r="2" spans="1:17" ht="21">
      <c r="A2" s="1205" t="s">
        <v>27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</row>
    <row r="3" spans="1:17" ht="18" thickBot="1">
      <c r="A3" s="576" t="s">
        <v>557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 t="s">
        <v>28</v>
      </c>
      <c r="Q3" s="200"/>
    </row>
    <row r="4" spans="1:17" ht="17.25" customHeight="1">
      <c r="A4" s="577" t="s">
        <v>558</v>
      </c>
      <c r="B4" s="1211" t="s">
        <v>670</v>
      </c>
      <c r="C4" s="201"/>
      <c r="D4" s="202"/>
      <c r="E4" s="203"/>
      <c r="F4" s="203" t="s">
        <v>671</v>
      </c>
      <c r="G4" s="203"/>
      <c r="H4" s="203" t="s">
        <v>672</v>
      </c>
      <c r="I4" s="203"/>
      <c r="J4" s="203" t="s">
        <v>673</v>
      </c>
      <c r="K4" s="203"/>
      <c r="L4" s="203"/>
      <c r="M4" s="203"/>
      <c r="N4" s="203"/>
      <c r="O4" s="203"/>
      <c r="P4" s="203"/>
      <c r="Q4" s="203"/>
    </row>
    <row r="5" spans="1:17" ht="17.25" customHeight="1">
      <c r="A5" s="577"/>
      <c r="B5" s="1206"/>
      <c r="C5" s="1206" t="s">
        <v>674</v>
      </c>
      <c r="D5" s="201"/>
      <c r="E5" s="201" t="s">
        <v>675</v>
      </c>
      <c r="F5" s="201"/>
      <c r="G5" s="201" t="s">
        <v>298</v>
      </c>
      <c r="H5" s="201" t="s">
        <v>676</v>
      </c>
      <c r="I5" s="201" t="s">
        <v>677</v>
      </c>
      <c r="J5" s="1208" t="s">
        <v>299</v>
      </c>
      <c r="K5" s="201" t="s">
        <v>678</v>
      </c>
      <c r="L5" s="201" t="s">
        <v>679</v>
      </c>
      <c r="M5" s="204" t="s">
        <v>690</v>
      </c>
      <c r="N5" s="205" t="s">
        <v>691</v>
      </c>
      <c r="O5" s="201" t="s">
        <v>692</v>
      </c>
      <c r="P5" s="201" t="s">
        <v>692</v>
      </c>
      <c r="Q5" s="201" t="s">
        <v>692</v>
      </c>
    </row>
    <row r="6" spans="1:17" ht="17.25">
      <c r="A6" s="578" t="s">
        <v>559</v>
      </c>
      <c r="B6" s="1206" t="s">
        <v>680</v>
      </c>
      <c r="C6" s="1206"/>
      <c r="D6" s="201" t="s">
        <v>681</v>
      </c>
      <c r="E6" s="201" t="s">
        <v>682</v>
      </c>
      <c r="F6" s="201" t="s">
        <v>683</v>
      </c>
      <c r="G6" s="201" t="s">
        <v>284</v>
      </c>
      <c r="H6" s="201" t="s">
        <v>684</v>
      </c>
      <c r="I6" s="201" t="s">
        <v>685</v>
      </c>
      <c r="J6" s="1209"/>
      <c r="K6" s="201" t="s">
        <v>686</v>
      </c>
      <c r="L6" s="201" t="s">
        <v>686</v>
      </c>
      <c r="M6" s="204" t="s">
        <v>693</v>
      </c>
      <c r="N6" s="201" t="s">
        <v>285</v>
      </c>
      <c r="O6" s="204" t="s">
        <v>694</v>
      </c>
      <c r="P6" s="204" t="s">
        <v>695</v>
      </c>
      <c r="Q6" s="204" t="s">
        <v>696</v>
      </c>
    </row>
    <row r="7" spans="1:17" ht="17.25">
      <c r="A7" s="579" t="s">
        <v>563</v>
      </c>
      <c r="B7" s="1207"/>
      <c r="C7" s="202"/>
      <c r="D7" s="202"/>
      <c r="E7" s="202" t="s">
        <v>687</v>
      </c>
      <c r="F7" s="202"/>
      <c r="G7" s="206" t="s">
        <v>286</v>
      </c>
      <c r="H7" s="202" t="s">
        <v>688</v>
      </c>
      <c r="I7" s="202" t="s">
        <v>687</v>
      </c>
      <c r="J7" s="1210"/>
      <c r="K7" s="202" t="s">
        <v>687</v>
      </c>
      <c r="L7" s="202" t="s">
        <v>687</v>
      </c>
      <c r="M7" s="207" t="s">
        <v>287</v>
      </c>
      <c r="N7" s="202" t="s">
        <v>697</v>
      </c>
      <c r="O7" s="202"/>
      <c r="P7" s="202"/>
      <c r="Q7" s="202"/>
    </row>
    <row r="8" spans="1:17" ht="17.25">
      <c r="A8" s="819" t="s">
        <v>583</v>
      </c>
      <c r="B8" s="820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</row>
    <row r="9" spans="1:17" ht="17.25">
      <c r="A9" s="822" t="s">
        <v>698</v>
      </c>
      <c r="B9" s="823">
        <f>AVERAGE(B11:B22)</f>
        <v>80596.08333333333</v>
      </c>
      <c r="C9" s="824">
        <v>1323</v>
      </c>
      <c r="D9" s="796">
        <f>AVERAGE(D11:D22)</f>
        <v>11350.916666666666</v>
      </c>
      <c r="E9" s="796">
        <f>AVERAGE(E11:E22)</f>
        <v>3301.0833333333335</v>
      </c>
      <c r="F9" s="824">
        <v>1939</v>
      </c>
      <c r="G9" s="796">
        <f>AVERAGE(G11:G22)</f>
        <v>1436</v>
      </c>
      <c r="H9" s="824">
        <v>961</v>
      </c>
      <c r="I9" s="824">
        <v>74</v>
      </c>
      <c r="J9" s="796">
        <f>AVERAGE(J11:J22)</f>
        <v>1293</v>
      </c>
      <c r="K9" s="824">
        <v>611</v>
      </c>
      <c r="L9" s="796">
        <f>AVERAGE(L11:L22)</f>
        <v>201.66666666666666</v>
      </c>
      <c r="M9" s="796">
        <f>AVERAGE(M11:M22)</f>
        <v>192.66666666666666</v>
      </c>
      <c r="N9" s="796">
        <f>AVERAGE(N11:N22)</f>
        <v>121.83333333333333</v>
      </c>
      <c r="O9" s="824">
        <v>58</v>
      </c>
      <c r="P9" s="796">
        <f>AVERAGE(P11:P22)</f>
        <v>881.1666666666666</v>
      </c>
      <c r="Q9" s="796">
        <f>AVERAGE(Q11:Q22)</f>
        <v>279.9166666666667</v>
      </c>
    </row>
    <row r="10" spans="1:17" ht="17.25">
      <c r="A10" s="209"/>
      <c r="B10" s="597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7" ht="17.25">
      <c r="A11" s="212" t="s">
        <v>288</v>
      </c>
      <c r="B11" s="825">
        <v>81550</v>
      </c>
      <c r="C11" s="826">
        <v>1720</v>
      </c>
      <c r="D11" s="797">
        <f aca="true" t="shared" si="0" ref="D11:D22">SUM(E11:Q11)</f>
        <v>10271</v>
      </c>
      <c r="E11" s="826">
        <v>2694</v>
      </c>
      <c r="F11" s="826">
        <v>2024</v>
      </c>
      <c r="G11" s="826">
        <v>1479</v>
      </c>
      <c r="H11" s="826">
        <v>904</v>
      </c>
      <c r="I11" s="826">
        <v>82</v>
      </c>
      <c r="J11" s="826">
        <v>361</v>
      </c>
      <c r="K11" s="826">
        <v>743</v>
      </c>
      <c r="L11" s="826">
        <v>196</v>
      </c>
      <c r="M11" s="826">
        <v>189</v>
      </c>
      <c r="N11" s="826">
        <v>148</v>
      </c>
      <c r="O11" s="826">
        <v>115</v>
      </c>
      <c r="P11" s="826">
        <v>1053</v>
      </c>
      <c r="Q11" s="826">
        <v>283</v>
      </c>
    </row>
    <row r="12" spans="1:17" ht="17.25">
      <c r="A12" s="212" t="s">
        <v>566</v>
      </c>
      <c r="B12" s="825">
        <v>79073</v>
      </c>
      <c r="C12" s="826">
        <v>1394</v>
      </c>
      <c r="D12" s="797">
        <f t="shared" si="0"/>
        <v>10226</v>
      </c>
      <c r="E12" s="826">
        <v>2793</v>
      </c>
      <c r="F12" s="826">
        <v>2239</v>
      </c>
      <c r="G12" s="826">
        <v>1484</v>
      </c>
      <c r="H12" s="826">
        <v>920</v>
      </c>
      <c r="I12" s="826">
        <v>78</v>
      </c>
      <c r="J12" s="826">
        <v>345</v>
      </c>
      <c r="K12" s="826">
        <v>561</v>
      </c>
      <c r="L12" s="826">
        <v>198</v>
      </c>
      <c r="M12" s="826">
        <v>189</v>
      </c>
      <c r="N12" s="826">
        <v>148</v>
      </c>
      <c r="O12" s="826">
        <v>98</v>
      </c>
      <c r="P12" s="826">
        <v>930</v>
      </c>
      <c r="Q12" s="826">
        <v>243</v>
      </c>
    </row>
    <row r="13" spans="1:17" ht="17.25">
      <c r="A13" s="212" t="s">
        <v>567</v>
      </c>
      <c r="B13" s="825">
        <v>77157</v>
      </c>
      <c r="C13" s="826">
        <v>1368</v>
      </c>
      <c r="D13" s="797">
        <f t="shared" si="0"/>
        <v>10187</v>
      </c>
      <c r="E13" s="826">
        <v>3013</v>
      </c>
      <c r="F13" s="826">
        <v>2004</v>
      </c>
      <c r="G13" s="826">
        <v>1468</v>
      </c>
      <c r="H13" s="826">
        <v>950</v>
      </c>
      <c r="I13" s="826">
        <v>77</v>
      </c>
      <c r="J13" s="826">
        <v>339</v>
      </c>
      <c r="K13" s="826">
        <v>634</v>
      </c>
      <c r="L13" s="826">
        <v>192</v>
      </c>
      <c r="M13" s="826">
        <v>189</v>
      </c>
      <c r="N13" s="826">
        <v>146</v>
      </c>
      <c r="O13" s="826">
        <v>98</v>
      </c>
      <c r="P13" s="826">
        <v>825</v>
      </c>
      <c r="Q13" s="826">
        <v>252</v>
      </c>
    </row>
    <row r="14" spans="1:17" ht="17.25">
      <c r="A14" s="212" t="s">
        <v>568</v>
      </c>
      <c r="B14" s="825">
        <v>76724</v>
      </c>
      <c r="C14" s="826">
        <v>1400</v>
      </c>
      <c r="D14" s="797">
        <f t="shared" si="0"/>
        <v>10353</v>
      </c>
      <c r="E14" s="826">
        <v>3109</v>
      </c>
      <c r="F14" s="826">
        <v>2029</v>
      </c>
      <c r="G14" s="826">
        <v>1452</v>
      </c>
      <c r="H14" s="826">
        <v>905</v>
      </c>
      <c r="I14" s="826">
        <v>76</v>
      </c>
      <c r="J14" s="826">
        <v>366</v>
      </c>
      <c r="K14" s="826">
        <v>686</v>
      </c>
      <c r="L14" s="826">
        <v>195</v>
      </c>
      <c r="M14" s="826">
        <v>190</v>
      </c>
      <c r="N14" s="826">
        <v>143</v>
      </c>
      <c r="O14" s="826">
        <v>100</v>
      </c>
      <c r="P14" s="826">
        <v>809</v>
      </c>
      <c r="Q14" s="826">
        <v>293</v>
      </c>
    </row>
    <row r="15" spans="1:17" ht="17.25">
      <c r="A15" s="212" t="s">
        <v>569</v>
      </c>
      <c r="B15" s="825">
        <v>78176</v>
      </c>
      <c r="C15" s="826">
        <v>1424</v>
      </c>
      <c r="D15" s="797">
        <f t="shared" si="0"/>
        <v>9924</v>
      </c>
      <c r="E15" s="826">
        <v>2976</v>
      </c>
      <c r="F15" s="826">
        <v>1871</v>
      </c>
      <c r="G15" s="826">
        <v>1468</v>
      </c>
      <c r="H15" s="826">
        <v>901</v>
      </c>
      <c r="I15" s="826">
        <v>78</v>
      </c>
      <c r="J15" s="826">
        <v>346</v>
      </c>
      <c r="K15" s="826">
        <v>597</v>
      </c>
      <c r="L15" s="826">
        <v>199</v>
      </c>
      <c r="M15" s="826">
        <v>191</v>
      </c>
      <c r="N15" s="826">
        <v>135</v>
      </c>
      <c r="O15" s="826">
        <v>100</v>
      </c>
      <c r="P15" s="826">
        <v>800</v>
      </c>
      <c r="Q15" s="826">
        <v>262</v>
      </c>
    </row>
    <row r="16" spans="1:17" ht="17.25">
      <c r="A16" s="212" t="s">
        <v>570</v>
      </c>
      <c r="B16" s="825">
        <v>79307</v>
      </c>
      <c r="C16" s="826">
        <v>1702</v>
      </c>
      <c r="D16" s="797">
        <f t="shared" si="0"/>
        <v>10093</v>
      </c>
      <c r="E16" s="826">
        <v>3104</v>
      </c>
      <c r="F16" s="826">
        <v>1818</v>
      </c>
      <c r="G16" s="826">
        <v>1457</v>
      </c>
      <c r="H16" s="826">
        <v>893</v>
      </c>
      <c r="I16" s="826">
        <v>73</v>
      </c>
      <c r="J16" s="826">
        <v>348</v>
      </c>
      <c r="K16" s="826">
        <v>587</v>
      </c>
      <c r="L16" s="826">
        <v>199</v>
      </c>
      <c r="M16" s="826">
        <v>193</v>
      </c>
      <c r="N16" s="826">
        <v>145</v>
      </c>
      <c r="O16" s="826">
        <v>75</v>
      </c>
      <c r="P16" s="826">
        <v>940</v>
      </c>
      <c r="Q16" s="826">
        <v>261</v>
      </c>
    </row>
    <row r="17" spans="1:17" ht="17.25">
      <c r="A17" s="212" t="s">
        <v>571</v>
      </c>
      <c r="B17" s="825">
        <v>84288</v>
      </c>
      <c r="C17" s="826">
        <v>1082</v>
      </c>
      <c r="D17" s="797">
        <f t="shared" si="0"/>
        <v>12196</v>
      </c>
      <c r="E17" s="826">
        <v>3344</v>
      </c>
      <c r="F17" s="826">
        <v>1824</v>
      </c>
      <c r="G17" s="826">
        <v>1390</v>
      </c>
      <c r="H17" s="826">
        <v>978</v>
      </c>
      <c r="I17" s="826">
        <v>75</v>
      </c>
      <c r="J17" s="826">
        <v>2205</v>
      </c>
      <c r="K17" s="826">
        <v>717</v>
      </c>
      <c r="L17" s="826">
        <v>199</v>
      </c>
      <c r="M17" s="826">
        <v>196</v>
      </c>
      <c r="N17" s="826">
        <v>96</v>
      </c>
      <c r="O17" s="826">
        <v>19</v>
      </c>
      <c r="P17" s="826">
        <v>863</v>
      </c>
      <c r="Q17" s="826">
        <v>290</v>
      </c>
    </row>
    <row r="18" spans="1:17" ht="17.25">
      <c r="A18" s="212" t="s">
        <v>572</v>
      </c>
      <c r="B18" s="825">
        <v>81745</v>
      </c>
      <c r="C18" s="826">
        <v>1085</v>
      </c>
      <c r="D18" s="797">
        <f t="shared" si="0"/>
        <v>11937</v>
      </c>
      <c r="E18" s="826">
        <v>3070</v>
      </c>
      <c r="F18" s="826">
        <v>1963</v>
      </c>
      <c r="G18" s="826">
        <v>1384</v>
      </c>
      <c r="H18" s="826">
        <v>984</v>
      </c>
      <c r="I18" s="826">
        <v>74</v>
      </c>
      <c r="J18" s="826">
        <v>2231</v>
      </c>
      <c r="K18" s="826">
        <v>590</v>
      </c>
      <c r="L18" s="826">
        <v>201</v>
      </c>
      <c r="M18" s="826">
        <v>195</v>
      </c>
      <c r="N18" s="826">
        <v>98</v>
      </c>
      <c r="O18" s="826">
        <v>19</v>
      </c>
      <c r="P18" s="826">
        <v>833</v>
      </c>
      <c r="Q18" s="826">
        <v>295</v>
      </c>
    </row>
    <row r="19" spans="1:17" ht="17.25">
      <c r="A19" s="212" t="s">
        <v>573</v>
      </c>
      <c r="B19" s="825">
        <v>83110</v>
      </c>
      <c r="C19" s="826">
        <v>1157</v>
      </c>
      <c r="D19" s="797">
        <f t="shared" si="0"/>
        <v>12175</v>
      </c>
      <c r="E19" s="826">
        <v>3329</v>
      </c>
      <c r="F19" s="826">
        <v>1917</v>
      </c>
      <c r="G19" s="826">
        <v>1384</v>
      </c>
      <c r="H19" s="826">
        <v>1009</v>
      </c>
      <c r="I19" s="826">
        <v>72</v>
      </c>
      <c r="J19" s="826">
        <v>2231</v>
      </c>
      <c r="K19" s="826">
        <v>582</v>
      </c>
      <c r="L19" s="826">
        <v>202</v>
      </c>
      <c r="M19" s="826">
        <v>195</v>
      </c>
      <c r="N19" s="826">
        <v>100</v>
      </c>
      <c r="O19" s="826">
        <v>20</v>
      </c>
      <c r="P19" s="826">
        <v>837</v>
      </c>
      <c r="Q19" s="826">
        <v>297</v>
      </c>
    </row>
    <row r="20" spans="1:17" ht="17.25">
      <c r="A20" s="212" t="s">
        <v>574</v>
      </c>
      <c r="B20" s="825">
        <v>81082</v>
      </c>
      <c r="C20" s="826">
        <v>1239</v>
      </c>
      <c r="D20" s="797">
        <f t="shared" si="0"/>
        <v>12126</v>
      </c>
      <c r="E20" s="826">
        <v>3308</v>
      </c>
      <c r="F20" s="826">
        <v>1859</v>
      </c>
      <c r="G20" s="826">
        <v>1416</v>
      </c>
      <c r="H20" s="826">
        <v>1001</v>
      </c>
      <c r="I20" s="826">
        <v>73</v>
      </c>
      <c r="J20" s="826">
        <v>2234</v>
      </c>
      <c r="K20" s="826">
        <v>549</v>
      </c>
      <c r="L20" s="826">
        <v>207</v>
      </c>
      <c r="M20" s="826">
        <v>196</v>
      </c>
      <c r="N20" s="826">
        <v>103</v>
      </c>
      <c r="O20" s="826">
        <v>20</v>
      </c>
      <c r="P20" s="826">
        <v>867</v>
      </c>
      <c r="Q20" s="826">
        <v>293</v>
      </c>
    </row>
    <row r="21" spans="1:17" ht="17.25">
      <c r="A21" s="212" t="s">
        <v>575</v>
      </c>
      <c r="B21" s="825">
        <v>82904</v>
      </c>
      <c r="C21" s="826">
        <v>1284</v>
      </c>
      <c r="D21" s="797">
        <f t="shared" si="0"/>
        <v>12807</v>
      </c>
      <c r="E21" s="826">
        <v>3987</v>
      </c>
      <c r="F21" s="826">
        <v>1834</v>
      </c>
      <c r="G21" s="826">
        <v>1362</v>
      </c>
      <c r="H21" s="826">
        <v>1033</v>
      </c>
      <c r="I21" s="826">
        <v>71</v>
      </c>
      <c r="J21" s="826">
        <v>2255</v>
      </c>
      <c r="K21" s="826">
        <v>549</v>
      </c>
      <c r="L21" s="826">
        <v>220</v>
      </c>
      <c r="M21" s="826">
        <v>195</v>
      </c>
      <c r="N21" s="826">
        <v>105</v>
      </c>
      <c r="O21" s="826">
        <v>20</v>
      </c>
      <c r="P21" s="826">
        <v>881</v>
      </c>
      <c r="Q21" s="826">
        <v>295</v>
      </c>
    </row>
    <row r="22" spans="1:17" ht="17.25">
      <c r="A22" s="212" t="s">
        <v>576</v>
      </c>
      <c r="B22" s="825">
        <v>82037</v>
      </c>
      <c r="C22" s="826">
        <v>1014</v>
      </c>
      <c r="D22" s="797">
        <f t="shared" si="0"/>
        <v>13916</v>
      </c>
      <c r="E22" s="826">
        <v>4886</v>
      </c>
      <c r="F22" s="826">
        <v>1892</v>
      </c>
      <c r="G22" s="826">
        <v>1488</v>
      </c>
      <c r="H22" s="826">
        <v>1044</v>
      </c>
      <c r="I22" s="826">
        <v>68</v>
      </c>
      <c r="J22" s="826">
        <v>2255</v>
      </c>
      <c r="K22" s="826">
        <v>530</v>
      </c>
      <c r="L22" s="826">
        <v>212</v>
      </c>
      <c r="M22" s="826">
        <v>194</v>
      </c>
      <c r="N22" s="826">
        <v>95</v>
      </c>
      <c r="O22" s="826">
        <v>21</v>
      </c>
      <c r="P22" s="826">
        <v>936</v>
      </c>
      <c r="Q22" s="826">
        <v>295</v>
      </c>
    </row>
    <row r="23" spans="1:8" ht="17.25">
      <c r="A23" s="580"/>
      <c r="B23" s="598"/>
      <c r="H23" s="581"/>
    </row>
    <row r="24" spans="1:17" ht="17.25">
      <c r="A24" s="827" t="s">
        <v>577</v>
      </c>
      <c r="B24" s="828"/>
      <c r="C24" s="824"/>
      <c r="D24" s="824"/>
      <c r="E24" s="829"/>
      <c r="F24" s="824"/>
      <c r="G24" s="824"/>
      <c r="H24" s="824"/>
      <c r="I24" s="824"/>
      <c r="J24" s="829"/>
      <c r="K24" s="824"/>
      <c r="L24" s="824"/>
      <c r="M24" s="824"/>
      <c r="N24" s="824"/>
      <c r="O24" s="829"/>
      <c r="P24" s="824"/>
      <c r="Q24" s="824"/>
    </row>
    <row r="25" spans="1:17" ht="17.25">
      <c r="A25" s="830" t="s">
        <v>698</v>
      </c>
      <c r="B25" s="823">
        <f aca="true" t="shared" si="1" ref="B25:Q25">AVERAGE(B27:B38)</f>
        <v>22238.083333333332</v>
      </c>
      <c r="C25" s="796">
        <f t="shared" si="1"/>
        <v>551.5833333333334</v>
      </c>
      <c r="D25" s="796">
        <f t="shared" si="1"/>
        <v>2057.5833333333335</v>
      </c>
      <c r="E25" s="796">
        <f t="shared" si="1"/>
        <v>623.3333333333334</v>
      </c>
      <c r="F25" s="796">
        <f t="shared" si="1"/>
        <v>441.3333333333333</v>
      </c>
      <c r="G25" s="796">
        <f t="shared" si="1"/>
        <v>22.083333333333332</v>
      </c>
      <c r="H25" s="796">
        <f t="shared" si="1"/>
        <v>142.5</v>
      </c>
      <c r="I25" s="796">
        <f t="shared" si="1"/>
        <v>16.416666666666668</v>
      </c>
      <c r="J25" s="796">
        <f t="shared" si="1"/>
        <v>171.41666666666666</v>
      </c>
      <c r="K25" s="796">
        <f t="shared" si="1"/>
        <v>392.75</v>
      </c>
      <c r="L25" s="796">
        <f t="shared" si="1"/>
        <v>35.083333333333336</v>
      </c>
      <c r="M25" s="796">
        <f t="shared" si="1"/>
        <v>17.166666666666668</v>
      </c>
      <c r="N25" s="796">
        <f t="shared" si="1"/>
        <v>5.833333333333333</v>
      </c>
      <c r="O25" s="796">
        <f t="shared" si="1"/>
        <v>15.416666666666666</v>
      </c>
      <c r="P25" s="796">
        <f t="shared" si="1"/>
        <v>97.33333333333333</v>
      </c>
      <c r="Q25" s="796">
        <f t="shared" si="1"/>
        <v>76.91666666666667</v>
      </c>
    </row>
    <row r="26" spans="1:17" ht="17.25">
      <c r="A26" s="209"/>
      <c r="B26" s="597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</row>
    <row r="27" spans="1:17" ht="17.25">
      <c r="A27" s="212" t="s">
        <v>288</v>
      </c>
      <c r="B27" s="825">
        <v>24017</v>
      </c>
      <c r="C27" s="826">
        <v>823</v>
      </c>
      <c r="D27" s="797">
        <f aca="true" t="shared" si="2" ref="D27:D38">SUM(E27:Q27)</f>
        <v>2056</v>
      </c>
      <c r="E27" s="826">
        <v>493</v>
      </c>
      <c r="F27" s="826">
        <v>504</v>
      </c>
      <c r="G27" s="826">
        <v>27</v>
      </c>
      <c r="H27" s="826">
        <v>135</v>
      </c>
      <c r="I27" s="826">
        <v>15</v>
      </c>
      <c r="J27" s="826">
        <v>162</v>
      </c>
      <c r="K27" s="826">
        <v>469</v>
      </c>
      <c r="L27" s="826">
        <v>36</v>
      </c>
      <c r="M27" s="826">
        <v>17</v>
      </c>
      <c r="N27" s="826">
        <v>0</v>
      </c>
      <c r="O27" s="826">
        <v>42</v>
      </c>
      <c r="P27" s="826">
        <v>86</v>
      </c>
      <c r="Q27" s="826">
        <v>70</v>
      </c>
    </row>
    <row r="28" spans="1:17" ht="17.25">
      <c r="A28" s="212" t="s">
        <v>566</v>
      </c>
      <c r="B28" s="825">
        <v>22365</v>
      </c>
      <c r="C28" s="826">
        <v>483</v>
      </c>
      <c r="D28" s="797">
        <f t="shared" si="2"/>
        <v>1967</v>
      </c>
      <c r="E28" s="826">
        <v>498</v>
      </c>
      <c r="F28" s="826">
        <v>540</v>
      </c>
      <c r="G28" s="826">
        <v>27</v>
      </c>
      <c r="H28" s="826">
        <v>133</v>
      </c>
      <c r="I28" s="826">
        <v>15</v>
      </c>
      <c r="J28" s="826">
        <v>164</v>
      </c>
      <c r="K28" s="826">
        <v>366</v>
      </c>
      <c r="L28" s="826">
        <v>35</v>
      </c>
      <c r="M28" s="826">
        <v>17</v>
      </c>
      <c r="N28" s="826">
        <v>0</v>
      </c>
      <c r="O28" s="826">
        <v>26</v>
      </c>
      <c r="P28" s="826">
        <v>75</v>
      </c>
      <c r="Q28" s="826">
        <v>71</v>
      </c>
    </row>
    <row r="29" spans="1:17" ht="17.25">
      <c r="A29" s="212" t="s">
        <v>567</v>
      </c>
      <c r="B29" s="825">
        <v>21675</v>
      </c>
      <c r="C29" s="826">
        <v>498</v>
      </c>
      <c r="D29" s="797">
        <f t="shared" si="2"/>
        <v>2036</v>
      </c>
      <c r="E29" s="826">
        <v>456</v>
      </c>
      <c r="F29" s="826">
        <v>543</v>
      </c>
      <c r="G29" s="826">
        <v>27</v>
      </c>
      <c r="H29" s="826">
        <v>160</v>
      </c>
      <c r="I29" s="826">
        <v>15</v>
      </c>
      <c r="J29" s="826">
        <v>162</v>
      </c>
      <c r="K29" s="826">
        <v>439</v>
      </c>
      <c r="L29" s="826">
        <v>35</v>
      </c>
      <c r="M29" s="826">
        <v>17</v>
      </c>
      <c r="N29" s="826">
        <v>0</v>
      </c>
      <c r="O29" s="826">
        <v>26</v>
      </c>
      <c r="P29" s="826">
        <v>81</v>
      </c>
      <c r="Q29" s="826">
        <v>75</v>
      </c>
    </row>
    <row r="30" spans="1:17" ht="17.25">
      <c r="A30" s="212" t="s">
        <v>568</v>
      </c>
      <c r="B30" s="825">
        <v>20279</v>
      </c>
      <c r="C30" s="826">
        <v>536</v>
      </c>
      <c r="D30" s="797">
        <f t="shared" si="2"/>
        <v>2101</v>
      </c>
      <c r="E30" s="826">
        <v>456</v>
      </c>
      <c r="F30" s="826">
        <v>593</v>
      </c>
      <c r="G30" s="826">
        <v>16</v>
      </c>
      <c r="H30" s="826">
        <v>135</v>
      </c>
      <c r="I30" s="826">
        <v>15</v>
      </c>
      <c r="J30" s="826">
        <v>167</v>
      </c>
      <c r="K30" s="826">
        <v>491</v>
      </c>
      <c r="L30" s="826">
        <v>33</v>
      </c>
      <c r="M30" s="826">
        <v>17</v>
      </c>
      <c r="N30" s="826">
        <v>0</v>
      </c>
      <c r="O30" s="826">
        <v>27</v>
      </c>
      <c r="P30" s="826">
        <v>76</v>
      </c>
      <c r="Q30" s="826">
        <v>75</v>
      </c>
    </row>
    <row r="31" spans="1:17" ht="17.25">
      <c r="A31" s="212" t="s">
        <v>569</v>
      </c>
      <c r="B31" s="825">
        <v>20841</v>
      </c>
      <c r="C31" s="826">
        <v>558</v>
      </c>
      <c r="D31" s="797">
        <f t="shared" si="2"/>
        <v>2049</v>
      </c>
      <c r="E31" s="826">
        <v>551</v>
      </c>
      <c r="F31" s="826">
        <v>535</v>
      </c>
      <c r="G31" s="826">
        <v>21</v>
      </c>
      <c r="H31" s="826">
        <v>135</v>
      </c>
      <c r="I31" s="826">
        <v>17</v>
      </c>
      <c r="J31" s="826">
        <v>167</v>
      </c>
      <c r="K31" s="826">
        <v>392</v>
      </c>
      <c r="L31" s="826">
        <v>36</v>
      </c>
      <c r="M31" s="826">
        <v>17</v>
      </c>
      <c r="N31" s="826">
        <v>0</v>
      </c>
      <c r="O31" s="826">
        <v>27</v>
      </c>
      <c r="P31" s="826">
        <v>74</v>
      </c>
      <c r="Q31" s="826">
        <v>77</v>
      </c>
    </row>
    <row r="32" spans="1:17" ht="17.25">
      <c r="A32" s="212" t="s">
        <v>570</v>
      </c>
      <c r="B32" s="825">
        <v>21354</v>
      </c>
      <c r="C32" s="826">
        <v>836</v>
      </c>
      <c r="D32" s="797">
        <f t="shared" si="2"/>
        <v>2062</v>
      </c>
      <c r="E32" s="826">
        <v>575</v>
      </c>
      <c r="F32" s="826">
        <v>501</v>
      </c>
      <c r="G32" s="826">
        <v>21</v>
      </c>
      <c r="H32" s="826">
        <v>133</v>
      </c>
      <c r="I32" s="826">
        <v>17</v>
      </c>
      <c r="J32" s="826">
        <v>167</v>
      </c>
      <c r="K32" s="826">
        <v>392</v>
      </c>
      <c r="L32" s="826">
        <v>33</v>
      </c>
      <c r="M32" s="826">
        <v>17</v>
      </c>
      <c r="N32" s="826">
        <v>10</v>
      </c>
      <c r="O32" s="826">
        <v>27</v>
      </c>
      <c r="P32" s="826">
        <v>93</v>
      </c>
      <c r="Q32" s="826">
        <v>76</v>
      </c>
    </row>
    <row r="33" spans="1:17" ht="17.25">
      <c r="A33" s="212" t="s">
        <v>571</v>
      </c>
      <c r="B33" s="825">
        <v>22774</v>
      </c>
      <c r="C33" s="826">
        <v>385</v>
      </c>
      <c r="D33" s="797">
        <f t="shared" si="2"/>
        <v>2048</v>
      </c>
      <c r="E33" s="826">
        <v>585</v>
      </c>
      <c r="F33" s="826">
        <v>377</v>
      </c>
      <c r="G33" s="826">
        <v>21</v>
      </c>
      <c r="H33" s="826">
        <v>135</v>
      </c>
      <c r="I33" s="826">
        <v>18</v>
      </c>
      <c r="J33" s="826">
        <v>169</v>
      </c>
      <c r="K33" s="826">
        <v>523</v>
      </c>
      <c r="L33" s="826">
        <v>31</v>
      </c>
      <c r="M33" s="826">
        <v>17</v>
      </c>
      <c r="N33" s="826">
        <v>10</v>
      </c>
      <c r="O33" s="826">
        <v>1</v>
      </c>
      <c r="P33" s="826">
        <v>86</v>
      </c>
      <c r="Q33" s="826">
        <v>75</v>
      </c>
    </row>
    <row r="34" spans="1:17" ht="17.25">
      <c r="A34" s="212" t="s">
        <v>572</v>
      </c>
      <c r="B34" s="825">
        <v>23313</v>
      </c>
      <c r="C34" s="826">
        <v>386</v>
      </c>
      <c r="D34" s="797">
        <f t="shared" si="2"/>
        <v>1998</v>
      </c>
      <c r="E34" s="826">
        <v>652</v>
      </c>
      <c r="F34" s="826">
        <v>377</v>
      </c>
      <c r="G34" s="826">
        <v>21</v>
      </c>
      <c r="H34" s="826">
        <v>135</v>
      </c>
      <c r="I34" s="826">
        <v>17</v>
      </c>
      <c r="J34" s="826">
        <v>172</v>
      </c>
      <c r="K34" s="826">
        <v>374</v>
      </c>
      <c r="L34" s="826">
        <v>36</v>
      </c>
      <c r="M34" s="826">
        <v>17</v>
      </c>
      <c r="N34" s="826">
        <v>10</v>
      </c>
      <c r="O34" s="826">
        <v>1</v>
      </c>
      <c r="P34" s="826">
        <v>105</v>
      </c>
      <c r="Q34" s="826">
        <v>81</v>
      </c>
    </row>
    <row r="35" spans="1:17" ht="17.25">
      <c r="A35" s="212" t="s">
        <v>573</v>
      </c>
      <c r="B35" s="825">
        <v>22283</v>
      </c>
      <c r="C35" s="826">
        <v>449</v>
      </c>
      <c r="D35" s="797">
        <f t="shared" si="2"/>
        <v>1952</v>
      </c>
      <c r="E35" s="826">
        <v>681</v>
      </c>
      <c r="F35" s="826">
        <v>349</v>
      </c>
      <c r="G35" s="826">
        <v>21</v>
      </c>
      <c r="H35" s="826">
        <v>141</v>
      </c>
      <c r="I35" s="826">
        <v>17</v>
      </c>
      <c r="J35" s="826">
        <v>172</v>
      </c>
      <c r="K35" s="826">
        <v>325</v>
      </c>
      <c r="L35" s="826">
        <v>31</v>
      </c>
      <c r="M35" s="826">
        <v>17</v>
      </c>
      <c r="N35" s="826">
        <v>10</v>
      </c>
      <c r="O35" s="826">
        <v>2</v>
      </c>
      <c r="P35" s="826">
        <v>105</v>
      </c>
      <c r="Q35" s="826">
        <v>81</v>
      </c>
    </row>
    <row r="36" spans="1:17" ht="17.25">
      <c r="A36" s="212" t="s">
        <v>574</v>
      </c>
      <c r="B36" s="825">
        <v>22001</v>
      </c>
      <c r="C36" s="826">
        <v>530</v>
      </c>
      <c r="D36" s="797">
        <f t="shared" si="2"/>
        <v>1919</v>
      </c>
      <c r="E36" s="826">
        <v>691</v>
      </c>
      <c r="F36" s="826">
        <v>312</v>
      </c>
      <c r="G36" s="826">
        <v>21</v>
      </c>
      <c r="H36" s="826">
        <v>147</v>
      </c>
      <c r="I36" s="826">
        <v>17</v>
      </c>
      <c r="J36" s="826">
        <v>171</v>
      </c>
      <c r="K36" s="826">
        <v>314</v>
      </c>
      <c r="L36" s="826">
        <v>36</v>
      </c>
      <c r="M36" s="826">
        <v>18</v>
      </c>
      <c r="N36" s="826">
        <v>10</v>
      </c>
      <c r="O36" s="826">
        <v>2</v>
      </c>
      <c r="P36" s="826">
        <v>100</v>
      </c>
      <c r="Q36" s="826">
        <v>80</v>
      </c>
    </row>
    <row r="37" spans="1:17" ht="17.25">
      <c r="A37" s="212" t="s">
        <v>575</v>
      </c>
      <c r="B37" s="825">
        <v>23204</v>
      </c>
      <c r="C37" s="826">
        <v>575</v>
      </c>
      <c r="D37" s="797">
        <f t="shared" si="2"/>
        <v>2211</v>
      </c>
      <c r="E37" s="826">
        <v>902</v>
      </c>
      <c r="F37" s="826">
        <v>312</v>
      </c>
      <c r="G37" s="826">
        <v>21</v>
      </c>
      <c r="H37" s="826">
        <v>158</v>
      </c>
      <c r="I37" s="826">
        <v>17</v>
      </c>
      <c r="J37" s="826">
        <v>192</v>
      </c>
      <c r="K37" s="826">
        <v>314</v>
      </c>
      <c r="L37" s="826">
        <v>41</v>
      </c>
      <c r="M37" s="826">
        <v>18</v>
      </c>
      <c r="N37" s="826">
        <v>10</v>
      </c>
      <c r="O37" s="826">
        <v>2</v>
      </c>
      <c r="P37" s="826">
        <v>143</v>
      </c>
      <c r="Q37" s="826">
        <v>81</v>
      </c>
    </row>
    <row r="38" spans="1:17" ht="17.25">
      <c r="A38" s="212" t="s">
        <v>576</v>
      </c>
      <c r="B38" s="825">
        <v>22751</v>
      </c>
      <c r="C38" s="826">
        <v>560</v>
      </c>
      <c r="D38" s="797">
        <f t="shared" si="2"/>
        <v>2292</v>
      </c>
      <c r="E38" s="826">
        <v>940</v>
      </c>
      <c r="F38" s="826">
        <v>353</v>
      </c>
      <c r="G38" s="826">
        <v>21</v>
      </c>
      <c r="H38" s="826">
        <v>163</v>
      </c>
      <c r="I38" s="826">
        <v>17</v>
      </c>
      <c r="J38" s="826">
        <v>192</v>
      </c>
      <c r="K38" s="826">
        <v>314</v>
      </c>
      <c r="L38" s="826">
        <v>38</v>
      </c>
      <c r="M38" s="826">
        <v>17</v>
      </c>
      <c r="N38" s="826">
        <v>10</v>
      </c>
      <c r="O38" s="826">
        <v>2</v>
      </c>
      <c r="P38" s="826">
        <v>144</v>
      </c>
      <c r="Q38" s="826">
        <v>81</v>
      </c>
    </row>
    <row r="39" spans="1:2" ht="17.25">
      <c r="A39" s="580"/>
      <c r="B39" s="598"/>
    </row>
    <row r="40" spans="1:17" ht="17.25">
      <c r="A40" s="827" t="s">
        <v>578</v>
      </c>
      <c r="B40" s="828"/>
      <c r="C40" s="824"/>
      <c r="D40" s="824"/>
      <c r="E40" s="829"/>
      <c r="F40" s="824"/>
      <c r="G40" s="824"/>
      <c r="H40" s="824"/>
      <c r="I40" s="824"/>
      <c r="J40" s="829"/>
      <c r="K40" s="824"/>
      <c r="L40" s="824"/>
      <c r="M40" s="824"/>
      <c r="N40" s="824"/>
      <c r="O40" s="829"/>
      <c r="P40" s="824"/>
      <c r="Q40" s="824"/>
    </row>
    <row r="41" spans="1:17" ht="17.25">
      <c r="A41" s="830" t="s">
        <v>698</v>
      </c>
      <c r="B41" s="823">
        <f aca="true" t="shared" si="3" ref="B41:Q41">AVERAGE(B43:B54)</f>
        <v>58358</v>
      </c>
      <c r="C41" s="796">
        <f t="shared" si="3"/>
        <v>770.8333333333334</v>
      </c>
      <c r="D41" s="796">
        <f t="shared" si="3"/>
        <v>9293.333333333334</v>
      </c>
      <c r="E41" s="796">
        <f t="shared" si="3"/>
        <v>2677.75</v>
      </c>
      <c r="F41" s="796">
        <f t="shared" si="3"/>
        <v>1498.1666666666667</v>
      </c>
      <c r="G41" s="796">
        <f t="shared" si="3"/>
        <v>1413.9166666666667</v>
      </c>
      <c r="H41" s="796">
        <f t="shared" si="3"/>
        <v>817.6666666666666</v>
      </c>
      <c r="I41" s="796">
        <f t="shared" si="3"/>
        <v>58.333333333333336</v>
      </c>
      <c r="J41" s="796">
        <f t="shared" si="3"/>
        <v>1121.5833333333333</v>
      </c>
      <c r="K41" s="796">
        <f t="shared" si="3"/>
        <v>217.66666666666666</v>
      </c>
      <c r="L41" s="796">
        <f t="shared" si="3"/>
        <v>166.58333333333334</v>
      </c>
      <c r="M41" s="796">
        <f t="shared" si="3"/>
        <v>175.5</v>
      </c>
      <c r="N41" s="796">
        <f t="shared" si="3"/>
        <v>116</v>
      </c>
      <c r="O41" s="796">
        <f t="shared" si="3"/>
        <v>43.333333333333336</v>
      </c>
      <c r="P41" s="796">
        <f t="shared" si="3"/>
        <v>783.8333333333334</v>
      </c>
      <c r="Q41" s="796">
        <f t="shared" si="3"/>
        <v>203</v>
      </c>
    </row>
    <row r="42" spans="1:17" ht="17.25">
      <c r="A42" s="209"/>
      <c r="B42" s="210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17.25">
      <c r="A43" s="212" t="s">
        <v>288</v>
      </c>
      <c r="B43" s="831">
        <v>57533</v>
      </c>
      <c r="C43" s="826">
        <v>897</v>
      </c>
      <c r="D43" s="797">
        <f aca="true" t="shared" si="4" ref="D43:D54">SUM(E43:Q43)</f>
        <v>8215</v>
      </c>
      <c r="E43" s="826">
        <v>2201</v>
      </c>
      <c r="F43" s="826">
        <v>1520</v>
      </c>
      <c r="G43" s="826">
        <v>1452</v>
      </c>
      <c r="H43" s="826">
        <v>769</v>
      </c>
      <c r="I43" s="826">
        <v>67</v>
      </c>
      <c r="J43" s="826">
        <v>199</v>
      </c>
      <c r="K43" s="826">
        <v>274</v>
      </c>
      <c r="L43" s="826">
        <v>160</v>
      </c>
      <c r="M43" s="826">
        <v>172</v>
      </c>
      <c r="N43" s="826">
        <v>148</v>
      </c>
      <c r="O43" s="826">
        <v>73</v>
      </c>
      <c r="P43" s="826">
        <v>967</v>
      </c>
      <c r="Q43" s="826">
        <v>213</v>
      </c>
    </row>
    <row r="44" spans="1:17" ht="17.25">
      <c r="A44" s="212" t="s">
        <v>566</v>
      </c>
      <c r="B44" s="831">
        <v>56708</v>
      </c>
      <c r="C44" s="826">
        <v>911</v>
      </c>
      <c r="D44" s="797">
        <f t="shared" si="4"/>
        <v>8259</v>
      </c>
      <c r="E44" s="826">
        <v>2295</v>
      </c>
      <c r="F44" s="826">
        <v>1699</v>
      </c>
      <c r="G44" s="826">
        <v>1457</v>
      </c>
      <c r="H44" s="826">
        <v>787</v>
      </c>
      <c r="I44" s="826">
        <v>63</v>
      </c>
      <c r="J44" s="826">
        <v>181</v>
      </c>
      <c r="K44" s="826">
        <v>195</v>
      </c>
      <c r="L44" s="826">
        <v>163</v>
      </c>
      <c r="M44" s="826">
        <v>172</v>
      </c>
      <c r="N44" s="826">
        <v>148</v>
      </c>
      <c r="O44" s="826">
        <v>72</v>
      </c>
      <c r="P44" s="826">
        <v>855</v>
      </c>
      <c r="Q44" s="826">
        <v>172</v>
      </c>
    </row>
    <row r="45" spans="1:17" ht="17.25">
      <c r="A45" s="212" t="s">
        <v>567</v>
      </c>
      <c r="B45" s="831">
        <v>55482</v>
      </c>
      <c r="C45" s="826">
        <v>870</v>
      </c>
      <c r="D45" s="797">
        <f t="shared" si="4"/>
        <v>8151</v>
      </c>
      <c r="E45" s="826">
        <v>2557</v>
      </c>
      <c r="F45" s="826">
        <v>1461</v>
      </c>
      <c r="G45" s="826">
        <v>1441</v>
      </c>
      <c r="H45" s="826">
        <v>790</v>
      </c>
      <c r="I45" s="826">
        <v>62</v>
      </c>
      <c r="J45" s="826">
        <v>177</v>
      </c>
      <c r="K45" s="826">
        <v>195</v>
      </c>
      <c r="L45" s="826">
        <v>157</v>
      </c>
      <c r="M45" s="826">
        <v>172</v>
      </c>
      <c r="N45" s="826">
        <v>146</v>
      </c>
      <c r="O45" s="826">
        <v>72</v>
      </c>
      <c r="P45" s="826">
        <v>744</v>
      </c>
      <c r="Q45" s="826">
        <v>177</v>
      </c>
    </row>
    <row r="46" spans="1:17" ht="17.25">
      <c r="A46" s="212" t="s">
        <v>568</v>
      </c>
      <c r="B46" s="831">
        <v>56445</v>
      </c>
      <c r="C46" s="826">
        <v>864</v>
      </c>
      <c r="D46" s="797">
        <f t="shared" si="4"/>
        <v>8252</v>
      </c>
      <c r="E46" s="826">
        <v>2653</v>
      </c>
      <c r="F46" s="826">
        <v>1436</v>
      </c>
      <c r="G46" s="826">
        <v>1436</v>
      </c>
      <c r="H46" s="826">
        <v>770</v>
      </c>
      <c r="I46" s="826">
        <v>61</v>
      </c>
      <c r="J46" s="826">
        <v>199</v>
      </c>
      <c r="K46" s="826">
        <v>195</v>
      </c>
      <c r="L46" s="826">
        <v>162</v>
      </c>
      <c r="M46" s="826">
        <v>173</v>
      </c>
      <c r="N46" s="826">
        <v>143</v>
      </c>
      <c r="O46" s="826">
        <v>73</v>
      </c>
      <c r="P46" s="826">
        <v>733</v>
      </c>
      <c r="Q46" s="826">
        <v>218</v>
      </c>
    </row>
    <row r="47" spans="1:17" ht="17.25">
      <c r="A47" s="212" t="s">
        <v>569</v>
      </c>
      <c r="B47" s="831">
        <v>57335</v>
      </c>
      <c r="C47" s="826">
        <v>866</v>
      </c>
      <c r="D47" s="797">
        <f t="shared" si="4"/>
        <v>7875</v>
      </c>
      <c r="E47" s="826">
        <v>2425</v>
      </c>
      <c r="F47" s="826">
        <v>1336</v>
      </c>
      <c r="G47" s="826">
        <v>1447</v>
      </c>
      <c r="H47" s="826">
        <v>766</v>
      </c>
      <c r="I47" s="826">
        <v>61</v>
      </c>
      <c r="J47" s="826">
        <v>179</v>
      </c>
      <c r="K47" s="826">
        <v>205</v>
      </c>
      <c r="L47" s="826">
        <v>163</v>
      </c>
      <c r="M47" s="826">
        <v>174</v>
      </c>
      <c r="N47" s="826">
        <v>135</v>
      </c>
      <c r="O47" s="826">
        <v>73</v>
      </c>
      <c r="P47" s="826">
        <v>726</v>
      </c>
      <c r="Q47" s="826">
        <v>185</v>
      </c>
    </row>
    <row r="48" spans="1:17" ht="17.25">
      <c r="A48" s="212" t="s">
        <v>570</v>
      </c>
      <c r="B48" s="831">
        <v>57953</v>
      </c>
      <c r="C48" s="826">
        <v>866</v>
      </c>
      <c r="D48" s="797">
        <f t="shared" si="4"/>
        <v>8031</v>
      </c>
      <c r="E48" s="826">
        <v>2529</v>
      </c>
      <c r="F48" s="826">
        <v>1317</v>
      </c>
      <c r="G48" s="826">
        <v>1436</v>
      </c>
      <c r="H48" s="826">
        <v>760</v>
      </c>
      <c r="I48" s="826">
        <v>56</v>
      </c>
      <c r="J48" s="826">
        <v>181</v>
      </c>
      <c r="K48" s="826">
        <v>195</v>
      </c>
      <c r="L48" s="826">
        <v>166</v>
      </c>
      <c r="M48" s="826">
        <v>176</v>
      </c>
      <c r="N48" s="826">
        <v>135</v>
      </c>
      <c r="O48" s="826">
        <v>48</v>
      </c>
      <c r="P48" s="826">
        <v>847</v>
      </c>
      <c r="Q48" s="826">
        <v>185</v>
      </c>
    </row>
    <row r="49" spans="1:17" ht="17.25">
      <c r="A49" s="212" t="s">
        <v>571</v>
      </c>
      <c r="B49" s="831">
        <v>61514</v>
      </c>
      <c r="C49" s="826">
        <v>697</v>
      </c>
      <c r="D49" s="797">
        <f t="shared" si="4"/>
        <v>10148</v>
      </c>
      <c r="E49" s="826">
        <v>2759</v>
      </c>
      <c r="F49" s="826">
        <v>1447</v>
      </c>
      <c r="G49" s="826">
        <v>1369</v>
      </c>
      <c r="H49" s="826">
        <v>843</v>
      </c>
      <c r="I49" s="826">
        <v>57</v>
      </c>
      <c r="J49" s="826">
        <v>2036</v>
      </c>
      <c r="K49" s="826">
        <v>194</v>
      </c>
      <c r="L49" s="826">
        <v>168</v>
      </c>
      <c r="M49" s="826">
        <v>179</v>
      </c>
      <c r="N49" s="826">
        <v>86</v>
      </c>
      <c r="O49" s="826">
        <v>18</v>
      </c>
      <c r="P49" s="826">
        <v>777</v>
      </c>
      <c r="Q49" s="826">
        <v>215</v>
      </c>
    </row>
    <row r="50" spans="1:17" ht="17.25">
      <c r="A50" s="212" t="s">
        <v>572</v>
      </c>
      <c r="B50" s="831">
        <v>58432</v>
      </c>
      <c r="C50" s="826">
        <v>699</v>
      </c>
      <c r="D50" s="797">
        <f t="shared" si="4"/>
        <v>9939</v>
      </c>
      <c r="E50" s="826">
        <v>2418</v>
      </c>
      <c r="F50" s="826">
        <v>1586</v>
      </c>
      <c r="G50" s="826">
        <v>1363</v>
      </c>
      <c r="H50" s="826">
        <v>849</v>
      </c>
      <c r="I50" s="826">
        <v>57</v>
      </c>
      <c r="J50" s="826">
        <v>2059</v>
      </c>
      <c r="K50" s="826">
        <v>216</v>
      </c>
      <c r="L50" s="826">
        <v>165</v>
      </c>
      <c r="M50" s="826">
        <v>178</v>
      </c>
      <c r="N50" s="826">
        <v>88</v>
      </c>
      <c r="O50" s="826">
        <v>18</v>
      </c>
      <c r="P50" s="826">
        <v>728</v>
      </c>
      <c r="Q50" s="826">
        <v>214</v>
      </c>
    </row>
    <row r="51" spans="1:17" ht="17.25">
      <c r="A51" s="212" t="s">
        <v>573</v>
      </c>
      <c r="B51" s="831">
        <v>60827</v>
      </c>
      <c r="C51" s="826">
        <v>708</v>
      </c>
      <c r="D51" s="797">
        <f t="shared" si="4"/>
        <v>10223</v>
      </c>
      <c r="E51" s="826">
        <v>2648</v>
      </c>
      <c r="F51" s="826">
        <v>1568</v>
      </c>
      <c r="G51" s="826">
        <v>1363</v>
      </c>
      <c r="H51" s="826">
        <v>868</v>
      </c>
      <c r="I51" s="826">
        <v>55</v>
      </c>
      <c r="J51" s="826">
        <v>2059</v>
      </c>
      <c r="K51" s="826">
        <v>257</v>
      </c>
      <c r="L51" s="826">
        <v>171</v>
      </c>
      <c r="M51" s="826">
        <v>178</v>
      </c>
      <c r="N51" s="826">
        <v>90</v>
      </c>
      <c r="O51" s="826">
        <v>18</v>
      </c>
      <c r="P51" s="826">
        <v>732</v>
      </c>
      <c r="Q51" s="826">
        <v>216</v>
      </c>
    </row>
    <row r="52" spans="1:17" ht="17.25">
      <c r="A52" s="212" t="s">
        <v>574</v>
      </c>
      <c r="B52" s="831">
        <v>59081</v>
      </c>
      <c r="C52" s="826">
        <v>709</v>
      </c>
      <c r="D52" s="797">
        <f t="shared" si="4"/>
        <v>10207</v>
      </c>
      <c r="E52" s="826">
        <v>2617</v>
      </c>
      <c r="F52" s="826">
        <v>1547</v>
      </c>
      <c r="G52" s="826">
        <v>1395</v>
      </c>
      <c r="H52" s="826">
        <v>854</v>
      </c>
      <c r="I52" s="826">
        <v>56</v>
      </c>
      <c r="J52" s="826">
        <v>2063</v>
      </c>
      <c r="K52" s="826">
        <v>235</v>
      </c>
      <c r="L52" s="826">
        <v>171</v>
      </c>
      <c r="M52" s="826">
        <v>178</v>
      </c>
      <c r="N52" s="826">
        <v>93</v>
      </c>
      <c r="O52" s="826">
        <v>18</v>
      </c>
      <c r="P52" s="826">
        <v>767</v>
      </c>
      <c r="Q52" s="826">
        <v>213</v>
      </c>
    </row>
    <row r="53" spans="1:17" ht="17.25">
      <c r="A53" s="212" t="s">
        <v>575</v>
      </c>
      <c r="B53" s="831">
        <v>59700</v>
      </c>
      <c r="C53" s="826">
        <v>709</v>
      </c>
      <c r="D53" s="797">
        <f t="shared" si="4"/>
        <v>10596</v>
      </c>
      <c r="E53" s="826">
        <v>3085</v>
      </c>
      <c r="F53" s="826">
        <v>1522</v>
      </c>
      <c r="G53" s="826">
        <v>1341</v>
      </c>
      <c r="H53" s="826">
        <v>875</v>
      </c>
      <c r="I53" s="826">
        <v>54</v>
      </c>
      <c r="J53" s="826">
        <v>2063</v>
      </c>
      <c r="K53" s="826">
        <v>235</v>
      </c>
      <c r="L53" s="826">
        <v>179</v>
      </c>
      <c r="M53" s="826">
        <v>177</v>
      </c>
      <c r="N53" s="826">
        <v>95</v>
      </c>
      <c r="O53" s="826">
        <v>18</v>
      </c>
      <c r="P53" s="826">
        <v>738</v>
      </c>
      <c r="Q53" s="826">
        <v>214</v>
      </c>
    </row>
    <row r="54" spans="1:17" ht="17.25">
      <c r="A54" s="213" t="s">
        <v>576</v>
      </c>
      <c r="B54" s="832">
        <v>59286</v>
      </c>
      <c r="C54" s="833">
        <v>454</v>
      </c>
      <c r="D54" s="804">
        <f t="shared" si="4"/>
        <v>11624</v>
      </c>
      <c r="E54" s="833">
        <v>3946</v>
      </c>
      <c r="F54" s="833">
        <v>1539</v>
      </c>
      <c r="G54" s="833">
        <v>1467</v>
      </c>
      <c r="H54" s="833">
        <v>881</v>
      </c>
      <c r="I54" s="833">
        <v>51</v>
      </c>
      <c r="J54" s="833">
        <v>2063</v>
      </c>
      <c r="K54" s="833">
        <v>216</v>
      </c>
      <c r="L54" s="833">
        <v>174</v>
      </c>
      <c r="M54" s="833">
        <v>177</v>
      </c>
      <c r="N54" s="833">
        <v>85</v>
      </c>
      <c r="O54" s="833">
        <v>19</v>
      </c>
      <c r="P54" s="833">
        <v>792</v>
      </c>
      <c r="Q54" s="833">
        <v>214</v>
      </c>
    </row>
    <row r="55" spans="1:17" ht="17.25">
      <c r="A55" s="208" t="s">
        <v>592</v>
      </c>
      <c r="B55" s="208"/>
      <c r="C55" s="208"/>
      <c r="D55" s="208"/>
      <c r="E55" s="208"/>
      <c r="F55" s="208"/>
      <c r="G55" s="208"/>
      <c r="H55" s="208"/>
      <c r="I55" s="208"/>
      <c r="J55" s="582"/>
      <c r="K55" s="583"/>
      <c r="L55" s="583"/>
      <c r="M55" s="583"/>
      <c r="N55" s="583"/>
      <c r="O55" s="583"/>
      <c r="P55" s="583"/>
      <c r="Q55" s="583"/>
    </row>
    <row r="56" spans="1:25" ht="17.25">
      <c r="A56" s="584" t="s">
        <v>29</v>
      </c>
      <c r="J56" s="585"/>
      <c r="W56" s="575" t="s">
        <v>300</v>
      </c>
      <c r="Y56" s="575" t="s">
        <v>301</v>
      </c>
    </row>
    <row r="57" spans="1:10" ht="17.25">
      <c r="A57" s="584" t="s">
        <v>30</v>
      </c>
      <c r="J57" s="585"/>
    </row>
    <row r="58" ht="17.25">
      <c r="A58" s="584" t="s">
        <v>594</v>
      </c>
    </row>
  </sheetData>
  <sheetProtection/>
  <mergeCells count="5">
    <mergeCell ref="A2:Q2"/>
    <mergeCell ref="B6:B7"/>
    <mergeCell ref="C5:C6"/>
    <mergeCell ref="J5:J7"/>
    <mergeCell ref="B4:B5"/>
  </mergeCells>
  <printOptions horizontalCentered="1"/>
  <pageMargins left="0.5905511811023623" right="0.3937007874015748" top="0.7874015748031497" bottom="0.3937007874015748" header="0" footer="0"/>
  <pageSetup horizontalDpi="600" verticalDpi="600" orientation="landscape" paperSize="8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="84" zoomScaleNormal="84" zoomScalePageLayoutView="0" workbookViewId="0" topLeftCell="A1">
      <selection activeCell="A1" sqref="A1"/>
    </sheetView>
  </sheetViews>
  <sheetFormatPr defaultColWidth="11" defaultRowHeight="15"/>
  <cols>
    <col min="1" max="1" width="19.69921875" style="586" customWidth="1"/>
    <col min="2" max="2" width="17.59765625" style="586" customWidth="1"/>
    <col min="3" max="6" width="17" style="586" customWidth="1"/>
    <col min="7" max="7" width="13.69921875" style="586" customWidth="1"/>
    <col min="8" max="8" width="17.09765625" style="586" customWidth="1"/>
    <col min="9" max="9" width="17" style="586" customWidth="1"/>
    <col min="10" max="10" width="17.09765625" style="586" customWidth="1"/>
    <col min="11" max="12" width="17" style="586" customWidth="1"/>
    <col min="13" max="13" width="17.09765625" style="586" customWidth="1"/>
    <col min="14" max="17" width="17" style="586" customWidth="1"/>
    <col min="18" max="16384" width="11" style="586" customWidth="1"/>
  </cols>
  <sheetData>
    <row r="1" spans="1:17" ht="21" customHeight="1">
      <c r="A1" s="845" t="s">
        <v>302</v>
      </c>
      <c r="B1" s="214"/>
      <c r="C1" s="214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 t="s">
        <v>723</v>
      </c>
      <c r="Q1" s="216"/>
    </row>
    <row r="2" spans="1:17" ht="21">
      <c r="A2" s="1212" t="s">
        <v>33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</row>
    <row r="3" spans="1:17" ht="18" thickBot="1">
      <c r="A3" s="587" t="s">
        <v>557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 t="s">
        <v>303</v>
      </c>
    </row>
    <row r="4" spans="1:17" ht="17.25" customHeight="1">
      <c r="A4" s="588" t="s">
        <v>558</v>
      </c>
      <c r="B4" s="219"/>
      <c r="C4" s="1218" t="s">
        <v>3</v>
      </c>
      <c r="D4" s="1219" t="s">
        <v>4</v>
      </c>
      <c r="E4" s="1220" t="s">
        <v>5</v>
      </c>
      <c r="F4" s="1221"/>
      <c r="G4" s="1222"/>
      <c r="H4" s="1218" t="s">
        <v>31</v>
      </c>
      <c r="I4" s="219"/>
      <c r="J4" s="219"/>
      <c r="K4" s="219"/>
      <c r="L4" s="219"/>
      <c r="M4" s="219"/>
      <c r="N4" s="220" t="s">
        <v>291</v>
      </c>
      <c r="O4" s="221"/>
      <c r="P4" s="221"/>
      <c r="Q4" s="222"/>
    </row>
    <row r="5" spans="1:17" ht="17.25" customHeight="1">
      <c r="A5" s="588"/>
      <c r="B5" s="223" t="s">
        <v>6</v>
      </c>
      <c r="C5" s="1216"/>
      <c r="D5" s="1214"/>
      <c r="E5" s="225" t="s">
        <v>7</v>
      </c>
      <c r="F5" s="225"/>
      <c r="G5" s="225"/>
      <c r="H5" s="1216"/>
      <c r="I5" s="223" t="s">
        <v>9</v>
      </c>
      <c r="J5" s="223" t="s">
        <v>10</v>
      </c>
      <c r="K5" s="223" t="s">
        <v>11</v>
      </c>
      <c r="L5" s="224" t="s">
        <v>34</v>
      </c>
      <c r="M5" s="224" t="s">
        <v>35</v>
      </c>
      <c r="N5" s="1213" t="s">
        <v>292</v>
      </c>
      <c r="O5" s="226" t="s">
        <v>14</v>
      </c>
      <c r="P5" s="226" t="s">
        <v>14</v>
      </c>
      <c r="Q5" s="226" t="s">
        <v>14</v>
      </c>
    </row>
    <row r="6" spans="1:17" ht="17.25">
      <c r="A6" s="589" t="s">
        <v>559</v>
      </c>
      <c r="B6" s="224" t="s">
        <v>15</v>
      </c>
      <c r="C6" s="1216" t="s">
        <v>700</v>
      </c>
      <c r="D6" s="1214"/>
      <c r="E6" s="225" t="s">
        <v>16</v>
      </c>
      <c r="F6" s="225" t="s">
        <v>17</v>
      </c>
      <c r="G6" s="225" t="s">
        <v>18</v>
      </c>
      <c r="H6" s="1216" t="s">
        <v>32</v>
      </c>
      <c r="I6" s="224"/>
      <c r="J6" s="224" t="s">
        <v>36</v>
      </c>
      <c r="K6" s="223" t="s">
        <v>20</v>
      </c>
      <c r="L6" s="224" t="s">
        <v>21</v>
      </c>
      <c r="M6" s="224" t="s">
        <v>304</v>
      </c>
      <c r="N6" s="1214"/>
      <c r="O6" s="226" t="s">
        <v>22</v>
      </c>
      <c r="P6" s="226" t="s">
        <v>23</v>
      </c>
      <c r="Q6" s="226" t="s">
        <v>24</v>
      </c>
    </row>
    <row r="7" spans="1:17" ht="17.25">
      <c r="A7" s="590" t="s">
        <v>563</v>
      </c>
      <c r="B7" s="227"/>
      <c r="C7" s="1217"/>
      <c r="D7" s="1215"/>
      <c r="E7" s="228"/>
      <c r="F7" s="228"/>
      <c r="G7" s="228"/>
      <c r="H7" s="1217"/>
      <c r="I7" s="227"/>
      <c r="J7" s="227"/>
      <c r="K7" s="227"/>
      <c r="L7" s="227"/>
      <c r="M7" s="229" t="s">
        <v>37</v>
      </c>
      <c r="N7" s="1215"/>
      <c r="O7" s="220" t="s">
        <v>305</v>
      </c>
      <c r="P7" s="220"/>
      <c r="Q7" s="230"/>
    </row>
    <row r="8" spans="1:17" ht="17.25">
      <c r="A8" s="834" t="s">
        <v>615</v>
      </c>
      <c r="B8" s="835"/>
      <c r="C8" s="835"/>
      <c r="D8" s="835"/>
      <c r="E8" s="835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6"/>
    </row>
    <row r="9" spans="1:17" ht="17.25">
      <c r="A9" s="837" t="s">
        <v>698</v>
      </c>
      <c r="B9" s="796">
        <f>AVERAGE(B11:B22)</f>
        <v>0</v>
      </c>
      <c r="C9" s="796">
        <f>AVERAGE(C11:C22)</f>
        <v>2708.5</v>
      </c>
      <c r="D9" s="796">
        <f>AVERAGE(D11:D22)</f>
        <v>3735.75</v>
      </c>
      <c r="E9" s="796">
        <f>AVERAGE(E11:E22)</f>
        <v>28651.916666666668</v>
      </c>
      <c r="F9" s="796">
        <f>AVERAGE(F11:F22)</f>
        <v>5347.5</v>
      </c>
      <c r="G9" s="838">
        <v>23305</v>
      </c>
      <c r="H9" s="796">
        <f>AVERAGE(H11:H22)</f>
        <v>1507.5833333333333</v>
      </c>
      <c r="I9" s="796">
        <f>AVERAGE(I11:I22)</f>
        <v>361.9166666666667</v>
      </c>
      <c r="J9" s="838">
        <v>10906</v>
      </c>
      <c r="K9" s="796">
        <f>AVERAGE(K11:K22)</f>
        <v>6718.75</v>
      </c>
      <c r="L9" s="838">
        <v>2984</v>
      </c>
      <c r="M9" s="796">
        <f>AVERAGE(M11:M22)</f>
        <v>885.6666666666666</v>
      </c>
      <c r="N9" s="796">
        <f>AVERAGE(N11:N22)</f>
        <v>9438.083333333334</v>
      </c>
      <c r="O9" s="796">
        <f>AVERAGE(O11:O22)</f>
        <v>894.8333333333334</v>
      </c>
      <c r="P9" s="796">
        <f>AVERAGE(P11:P22)</f>
        <v>5401.75</v>
      </c>
      <c r="Q9" s="796">
        <f>AVERAGE(Q11:Q22)</f>
        <v>3141.5</v>
      </c>
    </row>
    <row r="10" spans="1:17" ht="17.25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5"/>
    </row>
    <row r="11" spans="1:17" ht="17.25">
      <c r="A11" s="236" t="s">
        <v>288</v>
      </c>
      <c r="B11" s="839">
        <v>0</v>
      </c>
      <c r="C11" s="839">
        <v>2979</v>
      </c>
      <c r="D11" s="839">
        <v>3857</v>
      </c>
      <c r="E11" s="810">
        <f>SUM(F11:G11)</f>
        <v>28488</v>
      </c>
      <c r="F11" s="839">
        <v>4312</v>
      </c>
      <c r="G11" s="839">
        <v>24176</v>
      </c>
      <c r="H11" s="839">
        <v>1775</v>
      </c>
      <c r="I11" s="839">
        <v>359</v>
      </c>
      <c r="J11" s="839">
        <v>13429</v>
      </c>
      <c r="K11" s="839">
        <v>5722</v>
      </c>
      <c r="L11" s="839">
        <v>2798</v>
      </c>
      <c r="M11" s="839">
        <v>779</v>
      </c>
      <c r="N11" s="810">
        <f>SUM(O11:Q11)</f>
        <v>9323</v>
      </c>
      <c r="O11" s="839">
        <v>825</v>
      </c>
      <c r="P11" s="839">
        <v>5554</v>
      </c>
      <c r="Q11" s="840">
        <v>2944</v>
      </c>
    </row>
    <row r="12" spans="1:17" ht="17.25">
      <c r="A12" s="236" t="s">
        <v>566</v>
      </c>
      <c r="B12" s="839">
        <v>0</v>
      </c>
      <c r="C12" s="839">
        <v>2964</v>
      </c>
      <c r="D12" s="839">
        <v>3857</v>
      </c>
      <c r="E12" s="810">
        <f aca="true" t="shared" si="0" ref="E12:E22">SUM(F12:G12)</f>
        <v>28171</v>
      </c>
      <c r="F12" s="839">
        <v>4413</v>
      </c>
      <c r="G12" s="839">
        <v>23758</v>
      </c>
      <c r="H12" s="839">
        <v>1702</v>
      </c>
      <c r="I12" s="839">
        <v>367</v>
      </c>
      <c r="J12" s="839">
        <v>13251</v>
      </c>
      <c r="K12" s="839">
        <v>5920</v>
      </c>
      <c r="L12" s="839">
        <v>2708</v>
      </c>
      <c r="M12" s="839">
        <v>776</v>
      </c>
      <c r="N12" s="810">
        <f aca="true" t="shared" si="1" ref="N12:N22">SUM(O12:Q12)</f>
        <v>7687</v>
      </c>
      <c r="O12" s="839">
        <v>910</v>
      </c>
      <c r="P12" s="839">
        <v>3778</v>
      </c>
      <c r="Q12" s="840">
        <v>2999</v>
      </c>
    </row>
    <row r="13" spans="1:17" ht="17.25">
      <c r="A13" s="236" t="s">
        <v>567</v>
      </c>
      <c r="B13" s="839">
        <v>0</v>
      </c>
      <c r="C13" s="839">
        <v>2734</v>
      </c>
      <c r="D13" s="839">
        <v>3930</v>
      </c>
      <c r="E13" s="810">
        <f t="shared" si="0"/>
        <v>27624</v>
      </c>
      <c r="F13" s="839">
        <v>4299</v>
      </c>
      <c r="G13" s="839">
        <v>23325</v>
      </c>
      <c r="H13" s="839">
        <v>1773</v>
      </c>
      <c r="I13" s="839">
        <v>389</v>
      </c>
      <c r="J13" s="839">
        <v>12665</v>
      </c>
      <c r="K13" s="839">
        <v>5991</v>
      </c>
      <c r="L13" s="839">
        <v>2433</v>
      </c>
      <c r="M13" s="839">
        <v>771</v>
      </c>
      <c r="N13" s="810">
        <f t="shared" si="1"/>
        <v>7242</v>
      </c>
      <c r="O13" s="839">
        <v>900</v>
      </c>
      <c r="P13" s="839">
        <v>3281</v>
      </c>
      <c r="Q13" s="840">
        <v>3061</v>
      </c>
    </row>
    <row r="14" spans="1:17" ht="17.25">
      <c r="A14" s="236" t="s">
        <v>568</v>
      </c>
      <c r="B14" s="839">
        <v>0</v>
      </c>
      <c r="C14" s="839">
        <v>2666</v>
      </c>
      <c r="D14" s="839">
        <v>3953</v>
      </c>
      <c r="E14" s="810">
        <f t="shared" si="0"/>
        <v>26024</v>
      </c>
      <c r="F14" s="839">
        <v>4201</v>
      </c>
      <c r="G14" s="839">
        <v>21823</v>
      </c>
      <c r="H14" s="839">
        <v>1715</v>
      </c>
      <c r="I14" s="839">
        <v>353</v>
      </c>
      <c r="J14" s="839">
        <v>10486</v>
      </c>
      <c r="K14" s="839">
        <v>6416</v>
      </c>
      <c r="L14" s="839">
        <v>2772</v>
      </c>
      <c r="M14" s="839">
        <v>1000</v>
      </c>
      <c r="N14" s="810">
        <f t="shared" si="1"/>
        <v>9536</v>
      </c>
      <c r="O14" s="839">
        <v>740</v>
      </c>
      <c r="P14" s="839">
        <v>5732</v>
      </c>
      <c r="Q14" s="840">
        <v>3064</v>
      </c>
    </row>
    <row r="15" spans="1:17" ht="17.25">
      <c r="A15" s="236" t="s">
        <v>569</v>
      </c>
      <c r="B15" s="839">
        <v>0</v>
      </c>
      <c r="C15" s="839">
        <v>2781</v>
      </c>
      <c r="D15" s="839">
        <v>3747</v>
      </c>
      <c r="E15" s="810">
        <f t="shared" si="0"/>
        <v>26579</v>
      </c>
      <c r="F15" s="839">
        <v>4230</v>
      </c>
      <c r="G15" s="839">
        <v>22349</v>
      </c>
      <c r="H15" s="839">
        <v>1873</v>
      </c>
      <c r="I15" s="839">
        <v>350</v>
      </c>
      <c r="J15" s="839">
        <v>11322</v>
      </c>
      <c r="K15" s="839">
        <v>7019</v>
      </c>
      <c r="L15" s="839">
        <v>2762</v>
      </c>
      <c r="M15" s="839">
        <v>973</v>
      </c>
      <c r="N15" s="810">
        <f t="shared" si="1"/>
        <v>9372</v>
      </c>
      <c r="O15" s="839">
        <v>748</v>
      </c>
      <c r="P15" s="839">
        <v>5702</v>
      </c>
      <c r="Q15" s="840">
        <v>2922</v>
      </c>
    </row>
    <row r="16" spans="1:17" ht="17.25">
      <c r="A16" s="236" t="s">
        <v>570</v>
      </c>
      <c r="B16" s="839">
        <v>0</v>
      </c>
      <c r="C16" s="839">
        <v>3071</v>
      </c>
      <c r="D16" s="839">
        <v>3907</v>
      </c>
      <c r="E16" s="810">
        <f t="shared" si="0"/>
        <v>26410</v>
      </c>
      <c r="F16" s="839">
        <v>4251</v>
      </c>
      <c r="G16" s="839">
        <v>22159</v>
      </c>
      <c r="H16" s="839">
        <v>1717</v>
      </c>
      <c r="I16" s="839">
        <v>396</v>
      </c>
      <c r="J16" s="839">
        <v>11981</v>
      </c>
      <c r="K16" s="839">
        <v>7055</v>
      </c>
      <c r="L16" s="839">
        <v>2808</v>
      </c>
      <c r="M16" s="839">
        <v>1003</v>
      </c>
      <c r="N16" s="810">
        <f t="shared" si="1"/>
        <v>9114</v>
      </c>
      <c r="O16" s="839">
        <v>745</v>
      </c>
      <c r="P16" s="839">
        <v>5477</v>
      </c>
      <c r="Q16" s="840">
        <v>2892</v>
      </c>
    </row>
    <row r="17" spans="1:17" ht="17.25">
      <c r="A17" s="236" t="s">
        <v>571</v>
      </c>
      <c r="B17" s="839">
        <v>0</v>
      </c>
      <c r="C17" s="839">
        <v>2638</v>
      </c>
      <c r="D17" s="839">
        <v>3183</v>
      </c>
      <c r="E17" s="810">
        <f t="shared" si="0"/>
        <v>30584</v>
      </c>
      <c r="F17" s="839">
        <v>6565</v>
      </c>
      <c r="G17" s="839">
        <v>24019</v>
      </c>
      <c r="H17" s="839">
        <v>1255</v>
      </c>
      <c r="I17" s="839">
        <v>358</v>
      </c>
      <c r="J17" s="839">
        <v>11341</v>
      </c>
      <c r="K17" s="839">
        <v>7244</v>
      </c>
      <c r="L17" s="839">
        <v>3387</v>
      </c>
      <c r="M17" s="839">
        <v>897</v>
      </c>
      <c r="N17" s="810">
        <f t="shared" si="1"/>
        <v>10123</v>
      </c>
      <c r="O17" s="839">
        <v>1006</v>
      </c>
      <c r="P17" s="839">
        <v>5812</v>
      </c>
      <c r="Q17" s="840">
        <v>3305</v>
      </c>
    </row>
    <row r="18" spans="1:17" ht="17.25">
      <c r="A18" s="236" t="s">
        <v>572</v>
      </c>
      <c r="B18" s="839">
        <v>0</v>
      </c>
      <c r="C18" s="839">
        <v>2453</v>
      </c>
      <c r="D18" s="839">
        <v>3273</v>
      </c>
      <c r="E18" s="810">
        <f t="shared" si="0"/>
        <v>29363</v>
      </c>
      <c r="F18" s="839">
        <v>6678</v>
      </c>
      <c r="G18" s="839">
        <v>22685</v>
      </c>
      <c r="H18" s="839">
        <v>1226</v>
      </c>
      <c r="I18" s="839">
        <v>328</v>
      </c>
      <c r="J18" s="839">
        <v>10820</v>
      </c>
      <c r="K18" s="839">
        <v>7253</v>
      </c>
      <c r="L18" s="839">
        <v>2843</v>
      </c>
      <c r="M18" s="839">
        <v>905</v>
      </c>
      <c r="N18" s="810">
        <f t="shared" si="1"/>
        <v>10259</v>
      </c>
      <c r="O18" s="839">
        <v>999</v>
      </c>
      <c r="P18" s="839">
        <v>5813</v>
      </c>
      <c r="Q18" s="840">
        <v>3447</v>
      </c>
    </row>
    <row r="19" spans="1:17" ht="17.25">
      <c r="A19" s="236" t="s">
        <v>573</v>
      </c>
      <c r="B19" s="839">
        <v>0</v>
      </c>
      <c r="C19" s="839">
        <v>2455</v>
      </c>
      <c r="D19" s="839">
        <v>3201</v>
      </c>
      <c r="E19" s="810">
        <f t="shared" si="0"/>
        <v>30439</v>
      </c>
      <c r="F19" s="839">
        <v>6320</v>
      </c>
      <c r="G19" s="839">
        <v>24119</v>
      </c>
      <c r="H19" s="839">
        <v>1260</v>
      </c>
      <c r="I19" s="839">
        <v>328</v>
      </c>
      <c r="J19" s="839">
        <v>10418</v>
      </c>
      <c r="K19" s="839">
        <v>7471</v>
      </c>
      <c r="L19" s="839">
        <v>3186</v>
      </c>
      <c r="M19" s="839">
        <v>935</v>
      </c>
      <c r="N19" s="810">
        <f t="shared" si="1"/>
        <v>10085</v>
      </c>
      <c r="O19" s="839">
        <v>1012</v>
      </c>
      <c r="P19" s="839">
        <v>5807</v>
      </c>
      <c r="Q19" s="840">
        <v>3266</v>
      </c>
    </row>
    <row r="20" spans="1:17" ht="17.25">
      <c r="A20" s="236" t="s">
        <v>574</v>
      </c>
      <c r="B20" s="839">
        <v>0</v>
      </c>
      <c r="C20" s="839">
        <v>2365</v>
      </c>
      <c r="D20" s="839">
        <v>3201</v>
      </c>
      <c r="E20" s="810">
        <f t="shared" si="0"/>
        <v>30293</v>
      </c>
      <c r="F20" s="839">
        <v>6292</v>
      </c>
      <c r="G20" s="839">
        <v>24001</v>
      </c>
      <c r="H20" s="839">
        <v>1260</v>
      </c>
      <c r="I20" s="839">
        <v>381</v>
      </c>
      <c r="J20" s="839">
        <v>8566</v>
      </c>
      <c r="K20" s="839">
        <v>7185</v>
      </c>
      <c r="L20" s="839">
        <v>3379</v>
      </c>
      <c r="M20" s="839">
        <v>968</v>
      </c>
      <c r="N20" s="810">
        <f t="shared" si="1"/>
        <v>10119</v>
      </c>
      <c r="O20" s="839">
        <v>945</v>
      </c>
      <c r="P20" s="839">
        <v>5945</v>
      </c>
      <c r="Q20" s="840">
        <v>3229</v>
      </c>
    </row>
    <row r="21" spans="1:17" ht="17.25">
      <c r="A21" s="236" t="s">
        <v>575</v>
      </c>
      <c r="B21" s="839">
        <v>0</v>
      </c>
      <c r="C21" s="839">
        <v>2749</v>
      </c>
      <c r="D21" s="839">
        <v>4324</v>
      </c>
      <c r="E21" s="810">
        <f t="shared" si="0"/>
        <v>30219</v>
      </c>
      <c r="F21" s="839">
        <v>6253</v>
      </c>
      <c r="G21" s="839">
        <v>23966</v>
      </c>
      <c r="H21" s="839">
        <v>1244</v>
      </c>
      <c r="I21" s="839">
        <v>378</v>
      </c>
      <c r="J21" s="839">
        <v>8333</v>
      </c>
      <c r="K21" s="839">
        <v>7105</v>
      </c>
      <c r="L21" s="839">
        <v>3468</v>
      </c>
      <c r="M21" s="839">
        <v>808</v>
      </c>
      <c r="N21" s="810">
        <f t="shared" si="1"/>
        <v>10185</v>
      </c>
      <c r="O21" s="839">
        <v>949</v>
      </c>
      <c r="P21" s="839">
        <v>5920</v>
      </c>
      <c r="Q21" s="840">
        <v>3316</v>
      </c>
    </row>
    <row r="22" spans="1:17" ht="17.25">
      <c r="A22" s="236" t="s">
        <v>576</v>
      </c>
      <c r="B22" s="839">
        <v>0</v>
      </c>
      <c r="C22" s="839">
        <v>2647</v>
      </c>
      <c r="D22" s="839">
        <v>4396</v>
      </c>
      <c r="E22" s="810">
        <f t="shared" si="0"/>
        <v>29629</v>
      </c>
      <c r="F22" s="839">
        <v>6356</v>
      </c>
      <c r="G22" s="839">
        <v>23273</v>
      </c>
      <c r="H22" s="839">
        <v>1291</v>
      </c>
      <c r="I22" s="839">
        <v>356</v>
      </c>
      <c r="J22" s="839">
        <v>8248</v>
      </c>
      <c r="K22" s="839">
        <v>6244</v>
      </c>
      <c r="L22" s="839">
        <v>3271</v>
      </c>
      <c r="M22" s="839">
        <v>813</v>
      </c>
      <c r="N22" s="810">
        <f t="shared" si="1"/>
        <v>10212</v>
      </c>
      <c r="O22" s="839">
        <v>959</v>
      </c>
      <c r="P22" s="839">
        <v>6000</v>
      </c>
      <c r="Q22" s="840">
        <v>3253</v>
      </c>
    </row>
    <row r="23" spans="1:17" ht="17.25">
      <c r="A23" s="591"/>
      <c r="Q23" s="592"/>
    </row>
    <row r="24" spans="1:17" ht="17.25">
      <c r="A24" s="841" t="s">
        <v>577</v>
      </c>
      <c r="B24" s="842"/>
      <c r="C24" s="838"/>
      <c r="D24" s="838"/>
      <c r="E24" s="838"/>
      <c r="F24" s="838"/>
      <c r="G24" s="838"/>
      <c r="H24" s="842"/>
      <c r="I24" s="838"/>
      <c r="J24" s="838"/>
      <c r="K24" s="842"/>
      <c r="L24" s="838"/>
      <c r="M24" s="838"/>
      <c r="N24" s="838"/>
      <c r="O24" s="842"/>
      <c r="P24" s="838"/>
      <c r="Q24" s="843"/>
    </row>
    <row r="25" spans="1:17" ht="17.25">
      <c r="A25" s="837" t="s">
        <v>698</v>
      </c>
      <c r="B25" s="796">
        <f aca="true" t="shared" si="2" ref="B25:Q25">AVERAGE(B27:B38)</f>
        <v>0</v>
      </c>
      <c r="C25" s="796">
        <f t="shared" si="2"/>
        <v>988.5</v>
      </c>
      <c r="D25" s="796">
        <f t="shared" si="2"/>
        <v>3143.5</v>
      </c>
      <c r="E25" s="796">
        <f t="shared" si="2"/>
        <v>5514.25</v>
      </c>
      <c r="F25" s="796">
        <f t="shared" si="2"/>
        <v>837.6666666666666</v>
      </c>
      <c r="G25" s="796">
        <f t="shared" si="2"/>
        <v>4676.583333333333</v>
      </c>
      <c r="H25" s="796">
        <f t="shared" si="2"/>
        <v>10.666666666666666</v>
      </c>
      <c r="I25" s="796">
        <f t="shared" si="2"/>
        <v>82.33333333333333</v>
      </c>
      <c r="J25" s="796">
        <f t="shared" si="2"/>
        <v>3616.5</v>
      </c>
      <c r="K25" s="796">
        <f t="shared" si="2"/>
        <v>1207</v>
      </c>
      <c r="L25" s="796">
        <f t="shared" si="2"/>
        <v>1047.1666666666667</v>
      </c>
      <c r="M25" s="796">
        <f t="shared" si="2"/>
        <v>350.0833333333333</v>
      </c>
      <c r="N25" s="796">
        <f t="shared" si="2"/>
        <v>3668.9166666666665</v>
      </c>
      <c r="O25" s="796">
        <f t="shared" si="2"/>
        <v>103.66666666666667</v>
      </c>
      <c r="P25" s="796">
        <f t="shared" si="2"/>
        <v>2286.75</v>
      </c>
      <c r="Q25" s="796">
        <f t="shared" si="2"/>
        <v>1278.5</v>
      </c>
    </row>
    <row r="26" spans="1:17" ht="17.25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17.25">
      <c r="A27" s="236" t="s">
        <v>288</v>
      </c>
      <c r="B27" s="839">
        <v>0</v>
      </c>
      <c r="C27" s="839">
        <v>1417</v>
      </c>
      <c r="D27" s="839">
        <v>3314</v>
      </c>
      <c r="E27" s="810">
        <f>SUM(F27:G27)</f>
        <v>5573</v>
      </c>
      <c r="F27" s="839">
        <v>949</v>
      </c>
      <c r="G27" s="839">
        <v>4624</v>
      </c>
      <c r="H27" s="839">
        <v>0</v>
      </c>
      <c r="I27" s="839">
        <v>77</v>
      </c>
      <c r="J27" s="839">
        <v>4705</v>
      </c>
      <c r="K27" s="839">
        <v>1259</v>
      </c>
      <c r="L27" s="839">
        <v>966</v>
      </c>
      <c r="M27" s="839">
        <v>303</v>
      </c>
      <c r="N27" s="810">
        <f>SUM(O27:Q27)</f>
        <v>3524</v>
      </c>
      <c r="O27" s="839">
        <v>97</v>
      </c>
      <c r="P27" s="839">
        <v>2234</v>
      </c>
      <c r="Q27" s="840">
        <v>1193</v>
      </c>
    </row>
    <row r="28" spans="1:17" ht="17.25">
      <c r="A28" s="236" t="s">
        <v>566</v>
      </c>
      <c r="B28" s="839">
        <v>0</v>
      </c>
      <c r="C28" s="839">
        <v>1320</v>
      </c>
      <c r="D28" s="839">
        <v>3329</v>
      </c>
      <c r="E28" s="810">
        <f aca="true" t="shared" si="3" ref="E28:E38">SUM(F28:G28)</f>
        <v>5491</v>
      </c>
      <c r="F28" s="839">
        <v>969</v>
      </c>
      <c r="G28" s="839">
        <v>4522</v>
      </c>
      <c r="H28" s="839">
        <v>0</v>
      </c>
      <c r="I28" s="839">
        <v>77</v>
      </c>
      <c r="J28" s="839">
        <v>4494</v>
      </c>
      <c r="K28" s="839">
        <v>1255</v>
      </c>
      <c r="L28" s="839">
        <v>914</v>
      </c>
      <c r="M28" s="839">
        <v>300</v>
      </c>
      <c r="N28" s="810">
        <f aca="true" t="shared" si="4" ref="N28:N38">SUM(O28:Q28)</f>
        <v>2735</v>
      </c>
      <c r="O28" s="839">
        <v>139</v>
      </c>
      <c r="P28" s="839">
        <v>1369</v>
      </c>
      <c r="Q28" s="840">
        <v>1227</v>
      </c>
    </row>
    <row r="29" spans="1:17" ht="17.25">
      <c r="A29" s="236" t="s">
        <v>567</v>
      </c>
      <c r="B29" s="839">
        <v>0</v>
      </c>
      <c r="C29" s="839">
        <v>1168</v>
      </c>
      <c r="D29" s="839">
        <v>3301</v>
      </c>
      <c r="E29" s="810">
        <f t="shared" si="3"/>
        <v>4899</v>
      </c>
      <c r="F29" s="839">
        <v>813</v>
      </c>
      <c r="G29" s="839">
        <v>4086</v>
      </c>
      <c r="H29" s="839">
        <v>0</v>
      </c>
      <c r="I29" s="839">
        <v>77</v>
      </c>
      <c r="J29" s="839">
        <v>4546</v>
      </c>
      <c r="K29" s="839">
        <v>1374</v>
      </c>
      <c r="L29" s="839">
        <v>782</v>
      </c>
      <c r="M29" s="839">
        <v>335</v>
      </c>
      <c r="N29" s="810">
        <f t="shared" si="4"/>
        <v>2659</v>
      </c>
      <c r="O29" s="839">
        <v>139</v>
      </c>
      <c r="P29" s="839">
        <v>1224</v>
      </c>
      <c r="Q29" s="840">
        <v>1296</v>
      </c>
    </row>
    <row r="30" spans="1:17" ht="17.25">
      <c r="A30" s="236" t="s">
        <v>568</v>
      </c>
      <c r="B30" s="839">
        <v>0</v>
      </c>
      <c r="C30" s="839">
        <v>1055</v>
      </c>
      <c r="D30" s="839">
        <v>3309</v>
      </c>
      <c r="E30" s="810">
        <f t="shared" si="3"/>
        <v>4037</v>
      </c>
      <c r="F30" s="839">
        <v>738</v>
      </c>
      <c r="G30" s="839">
        <v>3299</v>
      </c>
      <c r="H30" s="839">
        <v>0</v>
      </c>
      <c r="I30" s="839">
        <v>80</v>
      </c>
      <c r="J30" s="839">
        <v>3162</v>
      </c>
      <c r="K30" s="839">
        <v>1223</v>
      </c>
      <c r="L30" s="839">
        <v>904</v>
      </c>
      <c r="M30" s="839">
        <v>327</v>
      </c>
      <c r="N30" s="810">
        <f t="shared" si="4"/>
        <v>3545</v>
      </c>
      <c r="O30" s="839">
        <v>91</v>
      </c>
      <c r="P30" s="839">
        <v>2156</v>
      </c>
      <c r="Q30" s="840">
        <v>1298</v>
      </c>
    </row>
    <row r="31" spans="1:17" ht="17.25">
      <c r="A31" s="236" t="s">
        <v>569</v>
      </c>
      <c r="B31" s="839">
        <v>0</v>
      </c>
      <c r="C31" s="839">
        <v>1140</v>
      </c>
      <c r="D31" s="839">
        <v>3216</v>
      </c>
      <c r="E31" s="810">
        <f t="shared" si="3"/>
        <v>4405</v>
      </c>
      <c r="F31" s="839">
        <v>740</v>
      </c>
      <c r="G31" s="839">
        <v>3665</v>
      </c>
      <c r="H31" s="839">
        <v>16</v>
      </c>
      <c r="I31" s="839">
        <v>80</v>
      </c>
      <c r="J31" s="839">
        <v>3553</v>
      </c>
      <c r="K31" s="839">
        <v>1242</v>
      </c>
      <c r="L31" s="839">
        <v>870</v>
      </c>
      <c r="M31" s="839">
        <v>316</v>
      </c>
      <c r="N31" s="810">
        <f t="shared" si="4"/>
        <v>3396</v>
      </c>
      <c r="O31" s="839">
        <v>97</v>
      </c>
      <c r="P31" s="839">
        <v>2105</v>
      </c>
      <c r="Q31" s="840">
        <v>1194</v>
      </c>
    </row>
    <row r="32" spans="1:17" ht="17.25">
      <c r="A32" s="236" t="s">
        <v>570</v>
      </c>
      <c r="B32" s="839">
        <v>0</v>
      </c>
      <c r="C32" s="839">
        <v>1176</v>
      </c>
      <c r="D32" s="839">
        <v>3329</v>
      </c>
      <c r="E32" s="810">
        <f t="shared" si="3"/>
        <v>4094</v>
      </c>
      <c r="F32" s="839">
        <v>768</v>
      </c>
      <c r="G32" s="839">
        <v>3326</v>
      </c>
      <c r="H32" s="839">
        <v>16</v>
      </c>
      <c r="I32" s="839">
        <v>118</v>
      </c>
      <c r="J32" s="839">
        <v>3844</v>
      </c>
      <c r="K32" s="839">
        <v>1233</v>
      </c>
      <c r="L32" s="839">
        <v>879</v>
      </c>
      <c r="M32" s="839">
        <v>326</v>
      </c>
      <c r="N32" s="810">
        <f t="shared" si="4"/>
        <v>3441</v>
      </c>
      <c r="O32" s="839">
        <v>138</v>
      </c>
      <c r="P32" s="839">
        <v>2149</v>
      </c>
      <c r="Q32" s="840">
        <v>1154</v>
      </c>
    </row>
    <row r="33" spans="1:17" ht="17.25">
      <c r="A33" s="236" t="s">
        <v>571</v>
      </c>
      <c r="B33" s="839">
        <v>0</v>
      </c>
      <c r="C33" s="839">
        <v>854</v>
      </c>
      <c r="D33" s="839">
        <v>2613</v>
      </c>
      <c r="E33" s="810">
        <f t="shared" si="3"/>
        <v>6002</v>
      </c>
      <c r="F33" s="839">
        <v>1046</v>
      </c>
      <c r="G33" s="839">
        <v>4956</v>
      </c>
      <c r="H33" s="839">
        <v>16</v>
      </c>
      <c r="I33" s="839">
        <v>80</v>
      </c>
      <c r="J33" s="839">
        <v>3951</v>
      </c>
      <c r="K33" s="839">
        <v>1173</v>
      </c>
      <c r="L33" s="839">
        <v>1183</v>
      </c>
      <c r="M33" s="839">
        <v>389</v>
      </c>
      <c r="N33" s="810">
        <f t="shared" si="4"/>
        <v>4080</v>
      </c>
      <c r="O33" s="839">
        <v>97</v>
      </c>
      <c r="P33" s="839">
        <v>2707</v>
      </c>
      <c r="Q33" s="840">
        <v>1276</v>
      </c>
    </row>
    <row r="34" spans="1:17" ht="17.25">
      <c r="A34" s="236" t="s">
        <v>572</v>
      </c>
      <c r="B34" s="839">
        <v>0</v>
      </c>
      <c r="C34" s="839">
        <v>764</v>
      </c>
      <c r="D34" s="839">
        <v>2732</v>
      </c>
      <c r="E34" s="810">
        <f t="shared" si="3"/>
        <v>6437</v>
      </c>
      <c r="F34" s="839">
        <v>1027</v>
      </c>
      <c r="G34" s="839">
        <v>5410</v>
      </c>
      <c r="H34" s="839">
        <v>16</v>
      </c>
      <c r="I34" s="839">
        <v>80</v>
      </c>
      <c r="J34" s="839">
        <v>4022</v>
      </c>
      <c r="K34" s="839">
        <v>1115</v>
      </c>
      <c r="L34" s="839">
        <v>1082</v>
      </c>
      <c r="M34" s="839">
        <v>390</v>
      </c>
      <c r="N34" s="810">
        <f t="shared" si="4"/>
        <v>4291</v>
      </c>
      <c r="O34" s="839">
        <v>97</v>
      </c>
      <c r="P34" s="839">
        <v>2743</v>
      </c>
      <c r="Q34" s="840">
        <v>1451</v>
      </c>
    </row>
    <row r="35" spans="1:17" ht="17.25">
      <c r="A35" s="236" t="s">
        <v>573</v>
      </c>
      <c r="B35" s="839">
        <v>0</v>
      </c>
      <c r="C35" s="839">
        <v>754</v>
      </c>
      <c r="D35" s="839">
        <v>2649</v>
      </c>
      <c r="E35" s="810">
        <f t="shared" si="3"/>
        <v>5797</v>
      </c>
      <c r="F35" s="839">
        <v>751</v>
      </c>
      <c r="G35" s="839">
        <v>5046</v>
      </c>
      <c r="H35" s="839">
        <v>16</v>
      </c>
      <c r="I35" s="839">
        <v>80</v>
      </c>
      <c r="J35" s="839">
        <v>3776</v>
      </c>
      <c r="K35" s="839">
        <v>1130</v>
      </c>
      <c r="L35" s="839">
        <v>1183</v>
      </c>
      <c r="M35" s="839">
        <v>410</v>
      </c>
      <c r="N35" s="810">
        <f t="shared" si="4"/>
        <v>4087</v>
      </c>
      <c r="O35" s="839">
        <v>97</v>
      </c>
      <c r="P35" s="839">
        <v>2707</v>
      </c>
      <c r="Q35" s="840">
        <v>1283</v>
      </c>
    </row>
    <row r="36" spans="1:17" ht="17.25">
      <c r="A36" s="236" t="s">
        <v>574</v>
      </c>
      <c r="B36" s="839">
        <v>0</v>
      </c>
      <c r="C36" s="839">
        <v>659</v>
      </c>
      <c r="D36" s="839">
        <v>2647</v>
      </c>
      <c r="E36" s="810">
        <f t="shared" si="3"/>
        <v>6744</v>
      </c>
      <c r="F36" s="839">
        <v>750</v>
      </c>
      <c r="G36" s="839">
        <v>5994</v>
      </c>
      <c r="H36" s="839">
        <v>16</v>
      </c>
      <c r="I36" s="839">
        <v>80</v>
      </c>
      <c r="J36" s="839">
        <v>2473</v>
      </c>
      <c r="K36" s="839">
        <v>1162</v>
      </c>
      <c r="L36" s="839">
        <v>1312</v>
      </c>
      <c r="M36" s="839">
        <v>422</v>
      </c>
      <c r="N36" s="810">
        <f t="shared" si="4"/>
        <v>4037</v>
      </c>
      <c r="O36" s="839">
        <v>84</v>
      </c>
      <c r="P36" s="839">
        <v>2674</v>
      </c>
      <c r="Q36" s="840">
        <v>1279</v>
      </c>
    </row>
    <row r="37" spans="1:17" ht="17.25">
      <c r="A37" s="236" t="s">
        <v>575</v>
      </c>
      <c r="B37" s="839">
        <v>0</v>
      </c>
      <c r="C37" s="839">
        <v>804</v>
      </c>
      <c r="D37" s="839">
        <v>3606</v>
      </c>
      <c r="E37" s="810">
        <f t="shared" si="3"/>
        <v>6453</v>
      </c>
      <c r="F37" s="839">
        <v>731</v>
      </c>
      <c r="G37" s="839">
        <v>5722</v>
      </c>
      <c r="H37" s="839">
        <v>16</v>
      </c>
      <c r="I37" s="839">
        <v>80</v>
      </c>
      <c r="J37" s="839">
        <v>2436</v>
      </c>
      <c r="K37" s="839">
        <v>1271</v>
      </c>
      <c r="L37" s="839">
        <v>1312</v>
      </c>
      <c r="M37" s="839">
        <v>339</v>
      </c>
      <c r="N37" s="810">
        <f t="shared" si="4"/>
        <v>4101</v>
      </c>
      <c r="O37" s="839">
        <v>84</v>
      </c>
      <c r="P37" s="839">
        <v>2680</v>
      </c>
      <c r="Q37" s="840">
        <v>1337</v>
      </c>
    </row>
    <row r="38" spans="1:17" ht="17.25">
      <c r="A38" s="236" t="s">
        <v>576</v>
      </c>
      <c r="B38" s="839">
        <v>0</v>
      </c>
      <c r="C38" s="839">
        <v>751</v>
      </c>
      <c r="D38" s="839">
        <v>3677</v>
      </c>
      <c r="E38" s="810">
        <f t="shared" si="3"/>
        <v>6239</v>
      </c>
      <c r="F38" s="839">
        <v>770</v>
      </c>
      <c r="G38" s="839">
        <v>5469</v>
      </c>
      <c r="H38" s="839">
        <v>16</v>
      </c>
      <c r="I38" s="839">
        <v>79</v>
      </c>
      <c r="J38" s="839">
        <v>2436</v>
      </c>
      <c r="K38" s="839">
        <v>1047</v>
      </c>
      <c r="L38" s="839">
        <v>1179</v>
      </c>
      <c r="M38" s="839">
        <v>344</v>
      </c>
      <c r="N38" s="810">
        <f t="shared" si="4"/>
        <v>4131</v>
      </c>
      <c r="O38" s="839">
        <v>84</v>
      </c>
      <c r="P38" s="839">
        <v>2693</v>
      </c>
      <c r="Q38" s="840">
        <v>1354</v>
      </c>
    </row>
    <row r="39" spans="1:17" ht="17.25">
      <c r="A39" s="591"/>
      <c r="Q39" s="592"/>
    </row>
    <row r="40" spans="1:17" ht="17.25">
      <c r="A40" s="841" t="s">
        <v>578</v>
      </c>
      <c r="B40" s="842"/>
      <c r="C40" s="838"/>
      <c r="D40" s="838"/>
      <c r="E40" s="838"/>
      <c r="F40" s="838"/>
      <c r="G40" s="838"/>
      <c r="H40" s="842"/>
      <c r="I40" s="838"/>
      <c r="J40" s="838"/>
      <c r="K40" s="842"/>
      <c r="L40" s="838"/>
      <c r="M40" s="838"/>
      <c r="N40" s="838"/>
      <c r="O40" s="842"/>
      <c r="P40" s="838"/>
      <c r="Q40" s="843"/>
    </row>
    <row r="41" spans="1:17" ht="17.25">
      <c r="A41" s="837" t="s">
        <v>698</v>
      </c>
      <c r="B41" s="796">
        <f aca="true" t="shared" si="5" ref="B41:Q41">AVERAGE(B43:B54)</f>
        <v>0</v>
      </c>
      <c r="C41" s="796">
        <f t="shared" si="5"/>
        <v>1720</v>
      </c>
      <c r="D41" s="796">
        <f t="shared" si="5"/>
        <v>592.25</v>
      </c>
      <c r="E41" s="796">
        <f t="shared" si="5"/>
        <v>23137.666666666668</v>
      </c>
      <c r="F41" s="796">
        <f t="shared" si="5"/>
        <v>4509.833333333333</v>
      </c>
      <c r="G41" s="796">
        <f t="shared" si="5"/>
        <v>18627.833333333332</v>
      </c>
      <c r="H41" s="796">
        <f t="shared" si="5"/>
        <v>1496.9166666666667</v>
      </c>
      <c r="I41" s="796">
        <f t="shared" si="5"/>
        <v>279.5833333333333</v>
      </c>
      <c r="J41" s="796">
        <f t="shared" si="5"/>
        <v>7288.5</v>
      </c>
      <c r="K41" s="796">
        <f t="shared" si="5"/>
        <v>5511.75</v>
      </c>
      <c r="L41" s="796">
        <f t="shared" si="5"/>
        <v>1937.4166666666667</v>
      </c>
      <c r="M41" s="796">
        <f t="shared" si="5"/>
        <v>535.5833333333334</v>
      </c>
      <c r="N41" s="796">
        <f t="shared" si="5"/>
        <v>5769.166666666667</v>
      </c>
      <c r="O41" s="796">
        <f t="shared" si="5"/>
        <v>791.1666666666666</v>
      </c>
      <c r="P41" s="796">
        <f t="shared" si="5"/>
        <v>3115</v>
      </c>
      <c r="Q41" s="796">
        <f t="shared" si="5"/>
        <v>1863</v>
      </c>
    </row>
    <row r="42" spans="1:17" ht="17.25">
      <c r="A42" s="23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5"/>
    </row>
    <row r="43" spans="1:17" ht="17.25">
      <c r="A43" s="236" t="s">
        <v>288</v>
      </c>
      <c r="B43" s="839">
        <v>0</v>
      </c>
      <c r="C43" s="839">
        <v>1562</v>
      </c>
      <c r="D43" s="839">
        <v>543</v>
      </c>
      <c r="E43" s="810">
        <f>SUM(F43:G43)</f>
        <v>22915</v>
      </c>
      <c r="F43" s="839">
        <v>3363</v>
      </c>
      <c r="G43" s="839">
        <v>19552</v>
      </c>
      <c r="H43" s="839">
        <v>1775</v>
      </c>
      <c r="I43" s="839">
        <v>282</v>
      </c>
      <c r="J43" s="839">
        <v>8724</v>
      </c>
      <c r="K43" s="839">
        <v>4463</v>
      </c>
      <c r="L43" s="839">
        <v>1832</v>
      </c>
      <c r="M43" s="839">
        <v>476</v>
      </c>
      <c r="N43" s="810">
        <f>SUM(O43:Q43)</f>
        <v>5799</v>
      </c>
      <c r="O43" s="839">
        <v>728</v>
      </c>
      <c r="P43" s="839">
        <v>3320</v>
      </c>
      <c r="Q43" s="840">
        <v>1751</v>
      </c>
    </row>
    <row r="44" spans="1:17" ht="17.25">
      <c r="A44" s="236" t="s">
        <v>566</v>
      </c>
      <c r="B44" s="839">
        <v>0</v>
      </c>
      <c r="C44" s="839">
        <v>1644</v>
      </c>
      <c r="D44" s="839">
        <v>528</v>
      </c>
      <c r="E44" s="810">
        <f aca="true" t="shared" si="6" ref="E44:E54">SUM(F44:G44)</f>
        <v>22680</v>
      </c>
      <c r="F44" s="839">
        <v>3444</v>
      </c>
      <c r="G44" s="839">
        <v>19236</v>
      </c>
      <c r="H44" s="839">
        <v>1702</v>
      </c>
      <c r="I44" s="839">
        <v>290</v>
      </c>
      <c r="J44" s="839">
        <v>8757</v>
      </c>
      <c r="K44" s="839">
        <v>4665</v>
      </c>
      <c r="L44" s="839">
        <v>1794</v>
      </c>
      <c r="M44" s="839">
        <v>476</v>
      </c>
      <c r="N44" s="810">
        <f aca="true" t="shared" si="7" ref="N44:N54">SUM(O44:Q44)</f>
        <v>4952</v>
      </c>
      <c r="O44" s="839">
        <v>771</v>
      </c>
      <c r="P44" s="839">
        <v>2409</v>
      </c>
      <c r="Q44" s="840">
        <v>1772</v>
      </c>
    </row>
    <row r="45" spans="1:17" ht="17.25">
      <c r="A45" s="236" t="s">
        <v>567</v>
      </c>
      <c r="B45" s="839">
        <v>0</v>
      </c>
      <c r="C45" s="839">
        <v>1566</v>
      </c>
      <c r="D45" s="839">
        <v>629</v>
      </c>
      <c r="E45" s="810">
        <f t="shared" si="6"/>
        <v>22725</v>
      </c>
      <c r="F45" s="839">
        <v>3486</v>
      </c>
      <c r="G45" s="839">
        <v>19239</v>
      </c>
      <c r="H45" s="839">
        <v>1773</v>
      </c>
      <c r="I45" s="839">
        <v>312</v>
      </c>
      <c r="J45" s="839">
        <v>8119</v>
      </c>
      <c r="K45" s="839">
        <v>4617</v>
      </c>
      <c r="L45" s="839">
        <v>1651</v>
      </c>
      <c r="M45" s="839">
        <v>436</v>
      </c>
      <c r="N45" s="810">
        <f t="shared" si="7"/>
        <v>4583</v>
      </c>
      <c r="O45" s="839">
        <v>761</v>
      </c>
      <c r="P45" s="839">
        <v>2057</v>
      </c>
      <c r="Q45" s="840">
        <v>1765</v>
      </c>
    </row>
    <row r="46" spans="1:17" ht="17.25">
      <c r="A46" s="236" t="s">
        <v>568</v>
      </c>
      <c r="B46" s="839">
        <v>0</v>
      </c>
      <c r="C46" s="839">
        <v>1611</v>
      </c>
      <c r="D46" s="839">
        <v>644</v>
      </c>
      <c r="E46" s="810">
        <f t="shared" si="6"/>
        <v>21987</v>
      </c>
      <c r="F46" s="839">
        <v>3463</v>
      </c>
      <c r="G46" s="839">
        <v>18524</v>
      </c>
      <c r="H46" s="839">
        <v>1715</v>
      </c>
      <c r="I46" s="839">
        <v>273</v>
      </c>
      <c r="J46" s="839">
        <v>7324</v>
      </c>
      <c r="K46" s="839">
        <v>5193</v>
      </c>
      <c r="L46" s="839">
        <v>1868</v>
      </c>
      <c r="M46" s="839">
        <v>673</v>
      </c>
      <c r="N46" s="810">
        <f t="shared" si="7"/>
        <v>5991</v>
      </c>
      <c r="O46" s="839">
        <v>649</v>
      </c>
      <c r="P46" s="839">
        <v>3576</v>
      </c>
      <c r="Q46" s="840">
        <v>1766</v>
      </c>
    </row>
    <row r="47" spans="1:17" ht="17.25">
      <c r="A47" s="236" t="s">
        <v>569</v>
      </c>
      <c r="B47" s="839">
        <v>0</v>
      </c>
      <c r="C47" s="839">
        <v>1641</v>
      </c>
      <c r="D47" s="839">
        <v>531</v>
      </c>
      <c r="E47" s="810">
        <f t="shared" si="6"/>
        <v>22174</v>
      </c>
      <c r="F47" s="839">
        <v>3490</v>
      </c>
      <c r="G47" s="839">
        <v>18684</v>
      </c>
      <c r="H47" s="839">
        <v>1857</v>
      </c>
      <c r="I47" s="839">
        <v>270</v>
      </c>
      <c r="J47" s="839">
        <v>7769</v>
      </c>
      <c r="K47" s="839">
        <v>5777</v>
      </c>
      <c r="L47" s="839">
        <v>1892</v>
      </c>
      <c r="M47" s="839">
        <v>657</v>
      </c>
      <c r="N47" s="810">
        <f t="shared" si="7"/>
        <v>5976</v>
      </c>
      <c r="O47" s="839">
        <v>651</v>
      </c>
      <c r="P47" s="839">
        <v>3597</v>
      </c>
      <c r="Q47" s="840">
        <v>1728</v>
      </c>
    </row>
    <row r="48" spans="1:17" ht="17.25">
      <c r="A48" s="236" t="s">
        <v>570</v>
      </c>
      <c r="B48" s="839">
        <v>0</v>
      </c>
      <c r="C48" s="839">
        <v>1895</v>
      </c>
      <c r="D48" s="839">
        <v>578</v>
      </c>
      <c r="E48" s="810">
        <f t="shared" si="6"/>
        <v>22316</v>
      </c>
      <c r="F48" s="839">
        <v>3483</v>
      </c>
      <c r="G48" s="839">
        <v>18833</v>
      </c>
      <c r="H48" s="839">
        <v>1701</v>
      </c>
      <c r="I48" s="839">
        <v>278</v>
      </c>
      <c r="J48" s="839">
        <v>8137</v>
      </c>
      <c r="K48" s="839">
        <v>5822</v>
      </c>
      <c r="L48" s="839">
        <v>1929</v>
      </c>
      <c r="M48" s="839">
        <v>677</v>
      </c>
      <c r="N48" s="810">
        <f t="shared" si="7"/>
        <v>5673</v>
      </c>
      <c r="O48" s="839">
        <v>607</v>
      </c>
      <c r="P48" s="839">
        <v>3328</v>
      </c>
      <c r="Q48" s="840">
        <v>1738</v>
      </c>
    </row>
    <row r="49" spans="1:17" ht="17.25">
      <c r="A49" s="236" t="s">
        <v>571</v>
      </c>
      <c r="B49" s="839">
        <v>0</v>
      </c>
      <c r="C49" s="839">
        <v>1784</v>
      </c>
      <c r="D49" s="839">
        <v>570</v>
      </c>
      <c r="E49" s="810">
        <f t="shared" si="6"/>
        <v>24582</v>
      </c>
      <c r="F49" s="839">
        <v>5519</v>
      </c>
      <c r="G49" s="839">
        <v>19063</v>
      </c>
      <c r="H49" s="839">
        <v>1239</v>
      </c>
      <c r="I49" s="839">
        <v>278</v>
      </c>
      <c r="J49" s="839">
        <v>7390</v>
      </c>
      <c r="K49" s="839">
        <v>6071</v>
      </c>
      <c r="L49" s="839">
        <v>2204</v>
      </c>
      <c r="M49" s="839">
        <v>508</v>
      </c>
      <c r="N49" s="810">
        <f t="shared" si="7"/>
        <v>6043</v>
      </c>
      <c r="O49" s="839">
        <v>909</v>
      </c>
      <c r="P49" s="839">
        <v>3105</v>
      </c>
      <c r="Q49" s="840">
        <v>2029</v>
      </c>
    </row>
    <row r="50" spans="1:17" ht="17.25">
      <c r="A50" s="236" t="s">
        <v>572</v>
      </c>
      <c r="B50" s="839">
        <v>0</v>
      </c>
      <c r="C50" s="839">
        <v>1689</v>
      </c>
      <c r="D50" s="839">
        <v>541</v>
      </c>
      <c r="E50" s="810">
        <f t="shared" si="6"/>
        <v>22926</v>
      </c>
      <c r="F50" s="839">
        <v>5651</v>
      </c>
      <c r="G50" s="839">
        <v>17275</v>
      </c>
      <c r="H50" s="839">
        <v>1210</v>
      </c>
      <c r="I50" s="839">
        <v>248</v>
      </c>
      <c r="J50" s="839">
        <v>6798</v>
      </c>
      <c r="K50" s="839">
        <v>6138</v>
      </c>
      <c r="L50" s="839">
        <v>1761</v>
      </c>
      <c r="M50" s="839">
        <v>515</v>
      </c>
      <c r="N50" s="810">
        <f t="shared" si="7"/>
        <v>5968</v>
      </c>
      <c r="O50" s="839">
        <v>902</v>
      </c>
      <c r="P50" s="839">
        <v>3070</v>
      </c>
      <c r="Q50" s="840">
        <v>1996</v>
      </c>
    </row>
    <row r="51" spans="1:17" ht="17.25">
      <c r="A51" s="236" t="s">
        <v>573</v>
      </c>
      <c r="B51" s="839">
        <v>0</v>
      </c>
      <c r="C51" s="839">
        <v>1701</v>
      </c>
      <c r="D51" s="839">
        <v>552</v>
      </c>
      <c r="E51" s="810">
        <f t="shared" si="6"/>
        <v>24642</v>
      </c>
      <c r="F51" s="839">
        <v>5569</v>
      </c>
      <c r="G51" s="839">
        <v>19073</v>
      </c>
      <c r="H51" s="839">
        <v>1244</v>
      </c>
      <c r="I51" s="839">
        <v>248</v>
      </c>
      <c r="J51" s="839">
        <v>6642</v>
      </c>
      <c r="K51" s="839">
        <v>6341</v>
      </c>
      <c r="L51" s="839">
        <v>2003</v>
      </c>
      <c r="M51" s="839">
        <v>525</v>
      </c>
      <c r="N51" s="810">
        <f t="shared" si="7"/>
        <v>5998</v>
      </c>
      <c r="O51" s="839">
        <v>915</v>
      </c>
      <c r="P51" s="839">
        <v>3100</v>
      </c>
      <c r="Q51" s="840">
        <v>1983</v>
      </c>
    </row>
    <row r="52" spans="1:17" ht="17.25">
      <c r="A52" s="236" t="s">
        <v>574</v>
      </c>
      <c r="B52" s="839">
        <v>0</v>
      </c>
      <c r="C52" s="839">
        <v>1706</v>
      </c>
      <c r="D52" s="839">
        <v>554</v>
      </c>
      <c r="E52" s="810">
        <f t="shared" si="6"/>
        <v>23549</v>
      </c>
      <c r="F52" s="839">
        <v>5542</v>
      </c>
      <c r="G52" s="839">
        <v>18007</v>
      </c>
      <c r="H52" s="839">
        <v>1244</v>
      </c>
      <c r="I52" s="839">
        <v>301</v>
      </c>
      <c r="J52" s="839">
        <v>6093</v>
      </c>
      <c r="K52" s="839">
        <v>6023</v>
      </c>
      <c r="L52" s="839">
        <v>2067</v>
      </c>
      <c r="M52" s="839">
        <v>546</v>
      </c>
      <c r="N52" s="810">
        <f t="shared" si="7"/>
        <v>6082</v>
      </c>
      <c r="O52" s="839">
        <v>861</v>
      </c>
      <c r="P52" s="839">
        <v>3271</v>
      </c>
      <c r="Q52" s="840">
        <v>1950</v>
      </c>
    </row>
    <row r="53" spans="1:17" ht="17.25">
      <c r="A53" s="236" t="s">
        <v>575</v>
      </c>
      <c r="B53" s="839">
        <v>0</v>
      </c>
      <c r="C53" s="839">
        <v>1945</v>
      </c>
      <c r="D53" s="839">
        <v>718</v>
      </c>
      <c r="E53" s="810">
        <f t="shared" si="6"/>
        <v>23766</v>
      </c>
      <c r="F53" s="839">
        <v>5522</v>
      </c>
      <c r="G53" s="839">
        <v>18244</v>
      </c>
      <c r="H53" s="839">
        <v>1228</v>
      </c>
      <c r="I53" s="839">
        <v>298</v>
      </c>
      <c r="J53" s="839">
        <v>5897</v>
      </c>
      <c r="K53" s="839">
        <v>5834</v>
      </c>
      <c r="L53" s="839">
        <v>2156</v>
      </c>
      <c r="M53" s="839">
        <v>469</v>
      </c>
      <c r="N53" s="810">
        <f t="shared" si="7"/>
        <v>6084</v>
      </c>
      <c r="O53" s="839">
        <v>865</v>
      </c>
      <c r="P53" s="839">
        <v>3240</v>
      </c>
      <c r="Q53" s="840">
        <v>1979</v>
      </c>
    </row>
    <row r="54" spans="1:17" ht="17.25">
      <c r="A54" s="237" t="s">
        <v>576</v>
      </c>
      <c r="B54" s="844">
        <v>0</v>
      </c>
      <c r="C54" s="844">
        <v>1896</v>
      </c>
      <c r="D54" s="844">
        <v>719</v>
      </c>
      <c r="E54" s="818">
        <f t="shared" si="6"/>
        <v>23390</v>
      </c>
      <c r="F54" s="844">
        <v>5586</v>
      </c>
      <c r="G54" s="844">
        <v>17804</v>
      </c>
      <c r="H54" s="844">
        <v>1275</v>
      </c>
      <c r="I54" s="844">
        <v>277</v>
      </c>
      <c r="J54" s="844">
        <v>5812</v>
      </c>
      <c r="K54" s="844">
        <v>5197</v>
      </c>
      <c r="L54" s="844">
        <v>2092</v>
      </c>
      <c r="M54" s="844">
        <v>469</v>
      </c>
      <c r="N54" s="818">
        <f t="shared" si="7"/>
        <v>6081</v>
      </c>
      <c r="O54" s="844">
        <v>875</v>
      </c>
      <c r="P54" s="844">
        <v>3307</v>
      </c>
      <c r="Q54" s="844">
        <v>1899</v>
      </c>
    </row>
    <row r="55" spans="1:17" ht="17.25">
      <c r="A55" s="231" t="s">
        <v>592</v>
      </c>
      <c r="B55" s="231"/>
      <c r="C55" s="231"/>
      <c r="D55" s="231"/>
      <c r="E55" s="231"/>
      <c r="F55" s="231"/>
      <c r="G55" s="231"/>
      <c r="H55" s="231"/>
      <c r="I55" s="231"/>
      <c r="J55" s="232"/>
      <c r="K55" s="593"/>
      <c r="L55" s="593"/>
      <c r="M55" s="593"/>
      <c r="N55" s="593"/>
      <c r="O55" s="593"/>
      <c r="P55" s="593"/>
      <c r="Q55" s="593"/>
    </row>
    <row r="56" spans="1:10" ht="17.25">
      <c r="A56" s="594" t="s">
        <v>26</v>
      </c>
      <c r="J56" s="592"/>
    </row>
    <row r="57" spans="1:10" ht="17.25">
      <c r="A57" s="594" t="s">
        <v>617</v>
      </c>
      <c r="J57" s="592"/>
    </row>
    <row r="58" ht="17.25">
      <c r="A58" s="594" t="s">
        <v>594</v>
      </c>
    </row>
    <row r="59" ht="17.25">
      <c r="Q59" s="592"/>
    </row>
    <row r="60" ht="17.25">
      <c r="Q60" s="592"/>
    </row>
    <row r="61" ht="17.25">
      <c r="Q61" s="592"/>
    </row>
    <row r="62" ht="17.25">
      <c r="Q62" s="592"/>
    </row>
    <row r="63" ht="17.25">
      <c r="Q63" s="592"/>
    </row>
    <row r="64" ht="17.25">
      <c r="Q64" s="592"/>
    </row>
    <row r="65" ht="17.25">
      <c r="Q65" s="592"/>
    </row>
    <row r="66" ht="17.25">
      <c r="Q66" s="592"/>
    </row>
    <row r="67" ht="17.25">
      <c r="Q67" s="592"/>
    </row>
    <row r="68" ht="17.25">
      <c r="Q68" s="592"/>
    </row>
    <row r="69" ht="17.25">
      <c r="Q69" s="592"/>
    </row>
    <row r="70" ht="17.25">
      <c r="Q70" s="592"/>
    </row>
    <row r="71" ht="17.25">
      <c r="Q71" s="592"/>
    </row>
    <row r="72" ht="17.25">
      <c r="Q72" s="592"/>
    </row>
    <row r="73" ht="17.25">
      <c r="Q73" s="592"/>
    </row>
    <row r="74" ht="17.25">
      <c r="Q74" s="592"/>
    </row>
    <row r="75" ht="17.25">
      <c r="Q75" s="592"/>
    </row>
    <row r="76" ht="17.25">
      <c r="Q76" s="592"/>
    </row>
    <row r="77" ht="17.25">
      <c r="Q77" s="592"/>
    </row>
    <row r="78" ht="17.25">
      <c r="Q78" s="592"/>
    </row>
    <row r="79" ht="17.25">
      <c r="Q79" s="592"/>
    </row>
    <row r="80" ht="17.25">
      <c r="Q80" s="592"/>
    </row>
    <row r="81" ht="17.25">
      <c r="Q81" s="592"/>
    </row>
    <row r="82" ht="17.25">
      <c r="Q82" s="592"/>
    </row>
    <row r="83" ht="17.25">
      <c r="Q83" s="592"/>
    </row>
    <row r="84" ht="17.25">
      <c r="Q84" s="592"/>
    </row>
    <row r="85" ht="17.25">
      <c r="Q85" s="592"/>
    </row>
    <row r="86" ht="17.25">
      <c r="Q86" s="592"/>
    </row>
    <row r="87" ht="17.25">
      <c r="Q87" s="592"/>
    </row>
    <row r="88" ht="17.25">
      <c r="Q88" s="592"/>
    </row>
    <row r="89" ht="17.25">
      <c r="Q89" s="592"/>
    </row>
    <row r="90" ht="17.25">
      <c r="Q90" s="592"/>
    </row>
    <row r="91" ht="17.25">
      <c r="Q91" s="592"/>
    </row>
    <row r="92" ht="17.25">
      <c r="Q92" s="592"/>
    </row>
    <row r="93" ht="17.25">
      <c r="Q93" s="592"/>
    </row>
    <row r="94" ht="17.25">
      <c r="Q94" s="592"/>
    </row>
    <row r="95" ht="17.25">
      <c r="Q95" s="592"/>
    </row>
    <row r="96" ht="17.25">
      <c r="Q96" s="592"/>
    </row>
    <row r="97" ht="17.25">
      <c r="Q97" s="592"/>
    </row>
    <row r="98" ht="17.25">
      <c r="Q98" s="592"/>
    </row>
    <row r="99" ht="17.25">
      <c r="Q99" s="592"/>
    </row>
    <row r="100" ht="17.25">
      <c r="Q100" s="592"/>
    </row>
    <row r="101" ht="17.25">
      <c r="Q101" s="592"/>
    </row>
    <row r="102" ht="17.25">
      <c r="Q102" s="592"/>
    </row>
    <row r="103" ht="17.25">
      <c r="Q103" s="592"/>
    </row>
    <row r="104" ht="17.25">
      <c r="Q104" s="592"/>
    </row>
    <row r="105" ht="17.25">
      <c r="Q105" s="592"/>
    </row>
    <row r="106" ht="17.25">
      <c r="Q106" s="592"/>
    </row>
    <row r="107" ht="17.25">
      <c r="Q107" s="592"/>
    </row>
    <row r="108" ht="17.25">
      <c r="Q108" s="592"/>
    </row>
    <row r="109" ht="17.25">
      <c r="Q109" s="592"/>
    </row>
    <row r="110" ht="17.25">
      <c r="Q110" s="592"/>
    </row>
    <row r="111" ht="17.25">
      <c r="Q111" s="592"/>
    </row>
    <row r="112" ht="17.25">
      <c r="Q112" s="592"/>
    </row>
    <row r="113" ht="17.25">
      <c r="Q113" s="592"/>
    </row>
    <row r="114" ht="17.25">
      <c r="Q114" s="592"/>
    </row>
    <row r="115" ht="17.25">
      <c r="Q115" s="592"/>
    </row>
    <row r="116" ht="17.25">
      <c r="Q116" s="592"/>
    </row>
    <row r="117" ht="17.25">
      <c r="Q117" s="592"/>
    </row>
    <row r="118" ht="17.25">
      <c r="Q118" s="592"/>
    </row>
    <row r="119" ht="17.25">
      <c r="Q119" s="592"/>
    </row>
    <row r="120" ht="17.25">
      <c r="Q120" s="592"/>
    </row>
    <row r="121" ht="17.25">
      <c r="Q121" s="592"/>
    </row>
    <row r="122" ht="17.25">
      <c r="Q122" s="592"/>
    </row>
    <row r="123" ht="17.25">
      <c r="Q123" s="592"/>
    </row>
  </sheetData>
  <sheetProtection/>
  <mergeCells count="8">
    <mergeCell ref="A2:Q2"/>
    <mergeCell ref="N5:N7"/>
    <mergeCell ref="C6:C7"/>
    <mergeCell ref="H6:H7"/>
    <mergeCell ref="C4:C5"/>
    <mergeCell ref="D4:D7"/>
    <mergeCell ref="E4:G4"/>
    <mergeCell ref="H4:H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120" zoomScaleNormal="120" zoomScaleSheetLayoutView="100" zoomScalePageLayoutView="0" workbookViewId="0" topLeftCell="I59">
      <selection activeCell="J81" sqref="J81"/>
    </sheetView>
  </sheetViews>
  <sheetFormatPr defaultColWidth="8.796875" defaultRowHeight="15"/>
  <cols>
    <col min="1" max="1" width="3.59765625" style="244" customWidth="1"/>
    <col min="2" max="2" width="30.59765625" style="244" customWidth="1"/>
    <col min="3" max="9" width="12.59765625" style="244" customWidth="1"/>
    <col min="10" max="10" width="15.59765625" style="239" customWidth="1"/>
    <col min="11" max="11" width="3.59765625" style="244" customWidth="1"/>
    <col min="12" max="12" width="30.59765625" style="244" customWidth="1"/>
    <col min="13" max="20" width="11.09765625" style="244" customWidth="1"/>
    <col min="21" max="16384" width="9" style="244" customWidth="1"/>
  </cols>
  <sheetData>
    <row r="1" spans="1:20" s="238" customFormat="1" ht="19.5" customHeight="1">
      <c r="A1" s="1" t="s">
        <v>344</v>
      </c>
      <c r="I1" s="2"/>
      <c r="K1" s="1"/>
      <c r="T1" s="2" t="s">
        <v>345</v>
      </c>
    </row>
    <row r="2" spans="1:20" s="239" customFormat="1" ht="19.5" customHeight="1">
      <c r="A2" s="859" t="s">
        <v>115</v>
      </c>
      <c r="B2" s="859"/>
      <c r="C2" s="859"/>
      <c r="D2" s="859"/>
      <c r="E2" s="859"/>
      <c r="F2" s="859"/>
      <c r="G2" s="859"/>
      <c r="H2" s="859"/>
      <c r="I2" s="859"/>
      <c r="J2" s="22"/>
      <c r="K2" s="859" t="s">
        <v>346</v>
      </c>
      <c r="L2" s="859"/>
      <c r="M2" s="859"/>
      <c r="N2" s="859"/>
      <c r="O2" s="859"/>
      <c r="P2" s="859"/>
      <c r="Q2" s="859"/>
      <c r="R2" s="859"/>
      <c r="S2" s="859"/>
      <c r="T2" s="859"/>
    </row>
    <row r="3" spans="1:20" s="239" customFormat="1" ht="19.5" customHeight="1">
      <c r="A3" s="903" t="s">
        <v>347</v>
      </c>
      <c r="B3" s="903"/>
      <c r="C3" s="903"/>
      <c r="D3" s="903"/>
      <c r="E3" s="903"/>
      <c r="F3" s="903"/>
      <c r="G3" s="903"/>
      <c r="H3" s="903"/>
      <c r="I3" s="903"/>
      <c r="J3" s="240"/>
      <c r="K3" s="903" t="s">
        <v>348</v>
      </c>
      <c r="L3" s="903"/>
      <c r="M3" s="903"/>
      <c r="N3" s="903"/>
      <c r="O3" s="903"/>
      <c r="P3" s="903"/>
      <c r="Q3" s="903"/>
      <c r="R3" s="903"/>
      <c r="S3" s="903"/>
      <c r="T3" s="903"/>
    </row>
    <row r="4" spans="9:20" ht="15" thickBot="1">
      <c r="I4" s="23" t="s">
        <v>349</v>
      </c>
      <c r="J4" s="240"/>
      <c r="M4" s="281"/>
      <c r="T4" s="23" t="s">
        <v>350</v>
      </c>
    </row>
    <row r="5" spans="1:20" ht="14.25" customHeight="1">
      <c r="A5" s="895" t="s">
        <v>351</v>
      </c>
      <c r="B5" s="896"/>
      <c r="C5" s="899" t="s">
        <v>352</v>
      </c>
      <c r="D5" s="900"/>
      <c r="E5" s="899" t="s">
        <v>353</v>
      </c>
      <c r="F5" s="900"/>
      <c r="G5" s="901" t="s">
        <v>354</v>
      </c>
      <c r="H5" s="902"/>
      <c r="I5" s="902"/>
      <c r="J5" s="240"/>
      <c r="K5" s="895" t="s">
        <v>351</v>
      </c>
      <c r="L5" s="896"/>
      <c r="M5" s="901" t="s">
        <v>355</v>
      </c>
      <c r="N5" s="905" t="s">
        <v>356</v>
      </c>
      <c r="O5" s="905" t="s">
        <v>357</v>
      </c>
      <c r="P5" s="892" t="s">
        <v>358</v>
      </c>
      <c r="Q5" s="894" t="s">
        <v>359</v>
      </c>
      <c r="R5" s="894" t="s">
        <v>360</v>
      </c>
      <c r="S5" s="894" t="s">
        <v>361</v>
      </c>
      <c r="T5" s="888" t="s">
        <v>362</v>
      </c>
    </row>
    <row r="6" spans="1:20" ht="14.25">
      <c r="A6" s="897"/>
      <c r="B6" s="898"/>
      <c r="C6" s="24" t="s">
        <v>355</v>
      </c>
      <c r="D6" s="24" t="s">
        <v>363</v>
      </c>
      <c r="E6" s="24" t="s">
        <v>355</v>
      </c>
      <c r="F6" s="24" t="s">
        <v>363</v>
      </c>
      <c r="G6" s="24" t="s">
        <v>355</v>
      </c>
      <c r="H6" s="24" t="s">
        <v>364</v>
      </c>
      <c r="I6" s="25" t="s">
        <v>365</v>
      </c>
      <c r="J6" s="9"/>
      <c r="K6" s="897"/>
      <c r="L6" s="898"/>
      <c r="M6" s="904"/>
      <c r="N6" s="906"/>
      <c r="O6" s="906"/>
      <c r="P6" s="893"/>
      <c r="Q6" s="893"/>
      <c r="R6" s="893"/>
      <c r="S6" s="893"/>
      <c r="T6" s="889"/>
    </row>
    <row r="7" spans="1:20" s="282" customFormat="1" ht="21" customHeight="1">
      <c r="A7" s="890" t="s">
        <v>116</v>
      </c>
      <c r="B7" s="891"/>
      <c r="C7" s="615">
        <f>SUM(C8,C12,C16,C29)</f>
        <v>596324</v>
      </c>
      <c r="D7" s="616">
        <v>100</v>
      </c>
      <c r="E7" s="617">
        <f>SUM(E8,E12,E16,E29)</f>
        <v>614694</v>
      </c>
      <c r="F7" s="616">
        <v>100</v>
      </c>
      <c r="G7" s="617">
        <f>SUM(G8,G12,G16,G29)</f>
        <v>-18370</v>
      </c>
      <c r="H7" s="618">
        <f aca="true" t="shared" si="0" ref="H7:H35">G7/E7*100</f>
        <v>-2.988478820356145</v>
      </c>
      <c r="I7" s="619" t="s">
        <v>709</v>
      </c>
      <c r="J7" s="26"/>
      <c r="K7" s="890" t="s">
        <v>116</v>
      </c>
      <c r="L7" s="890"/>
      <c r="M7" s="622">
        <f aca="true" t="shared" si="1" ref="M7:T7">SUM(M8,M12,M16,M29)</f>
        <v>596324</v>
      </c>
      <c r="N7" s="617">
        <f t="shared" si="1"/>
        <v>396985</v>
      </c>
      <c r="O7" s="617">
        <f t="shared" si="1"/>
        <v>66407</v>
      </c>
      <c r="P7" s="617">
        <f t="shared" si="1"/>
        <v>29802</v>
      </c>
      <c r="Q7" s="617">
        <f t="shared" si="1"/>
        <v>18779</v>
      </c>
      <c r="R7" s="617">
        <f t="shared" si="1"/>
        <v>48130</v>
      </c>
      <c r="S7" s="617">
        <f t="shared" si="1"/>
        <v>33562</v>
      </c>
      <c r="T7" s="617">
        <f t="shared" si="1"/>
        <v>2565</v>
      </c>
    </row>
    <row r="8" spans="1:20" s="282" customFormat="1" ht="18" customHeight="1">
      <c r="A8" s="884" t="s">
        <v>366</v>
      </c>
      <c r="B8" s="885"/>
      <c r="C8" s="604">
        <f>SUM(C9:C11)</f>
        <v>23237</v>
      </c>
      <c r="D8" s="607">
        <f>SUM(D9:D11)</f>
        <v>3.9</v>
      </c>
      <c r="E8" s="605">
        <f>SUM(E9:E11)</f>
        <v>24572</v>
      </c>
      <c r="F8" s="607">
        <f>SUM(F9:F11)</f>
        <v>4</v>
      </c>
      <c r="G8" s="605">
        <f>SUM(G9:G11)</f>
        <v>-1335</v>
      </c>
      <c r="H8" s="606">
        <f t="shared" si="0"/>
        <v>-5.433013185739866</v>
      </c>
      <c r="I8" s="607">
        <f>SUM(I9:I11)</f>
        <v>-0.09999999999999998</v>
      </c>
      <c r="J8" s="26"/>
      <c r="K8" s="884" t="s">
        <v>366</v>
      </c>
      <c r="L8" s="884"/>
      <c r="M8" s="604">
        <f>SUM(M9:M11)</f>
        <v>23237</v>
      </c>
      <c r="N8" s="605">
        <f aca="true" t="shared" si="2" ref="N8:S8">SUM(N9:N11)</f>
        <v>2646</v>
      </c>
      <c r="O8" s="605">
        <f t="shared" si="2"/>
        <v>1066</v>
      </c>
      <c r="P8" s="605">
        <f t="shared" si="2"/>
        <v>325</v>
      </c>
      <c r="Q8" s="605">
        <f t="shared" si="2"/>
        <v>1036</v>
      </c>
      <c r="R8" s="605">
        <f t="shared" si="2"/>
        <v>10869</v>
      </c>
      <c r="S8" s="605">
        <f t="shared" si="2"/>
        <v>7282</v>
      </c>
      <c r="T8" s="621" t="s">
        <v>710</v>
      </c>
    </row>
    <row r="9" spans="1:20" ht="14.25" customHeight="1">
      <c r="A9" s="28"/>
      <c r="B9" s="29" t="s">
        <v>367</v>
      </c>
      <c r="C9" s="608">
        <f>SUM(C32,C55)</f>
        <v>19594</v>
      </c>
      <c r="D9" s="609">
        <v>3.3</v>
      </c>
      <c r="E9" s="610">
        <f>SUM(E32,E55)</f>
        <v>19992</v>
      </c>
      <c r="F9" s="609">
        <v>3.3</v>
      </c>
      <c r="G9" s="610">
        <f>SUM(G32,G55)</f>
        <v>-398</v>
      </c>
      <c r="H9" s="606">
        <f t="shared" si="0"/>
        <v>-1.990796318527411</v>
      </c>
      <c r="I9" s="606">
        <f aca="true" t="shared" si="3" ref="I9:I72">D9-F9</f>
        <v>0</v>
      </c>
      <c r="J9" s="240"/>
      <c r="K9" s="28"/>
      <c r="L9" s="29" t="s">
        <v>367</v>
      </c>
      <c r="M9" s="608">
        <f aca="true" t="shared" si="4" ref="M9:S9">SUM(M32,M55)</f>
        <v>19594</v>
      </c>
      <c r="N9" s="610">
        <f t="shared" si="4"/>
        <v>1356</v>
      </c>
      <c r="O9" s="610">
        <f t="shared" si="4"/>
        <v>794</v>
      </c>
      <c r="P9" s="610">
        <f t="shared" si="4"/>
        <v>217</v>
      </c>
      <c r="Q9" s="610">
        <f t="shared" si="4"/>
        <v>747</v>
      </c>
      <c r="R9" s="610">
        <f t="shared" si="4"/>
        <v>9829</v>
      </c>
      <c r="S9" s="610">
        <f t="shared" si="4"/>
        <v>6639</v>
      </c>
      <c r="T9" s="621" t="s">
        <v>710</v>
      </c>
    </row>
    <row r="10" spans="1:20" ht="14.25" customHeight="1">
      <c r="A10" s="28"/>
      <c r="B10" s="29" t="s">
        <v>368</v>
      </c>
      <c r="C10" s="608">
        <f>SUM(C33,C56)</f>
        <v>608</v>
      </c>
      <c r="D10" s="609">
        <v>0.1</v>
      </c>
      <c r="E10" s="610">
        <f>SUM(E33,E56)</f>
        <v>854</v>
      </c>
      <c r="F10" s="609">
        <v>0.1</v>
      </c>
      <c r="G10" s="610">
        <f>SUM(G33,G56)</f>
        <v>-246</v>
      </c>
      <c r="H10" s="606">
        <f t="shared" si="0"/>
        <v>-28.805620608899297</v>
      </c>
      <c r="I10" s="606">
        <f t="shared" si="3"/>
        <v>0</v>
      </c>
      <c r="J10" s="240"/>
      <c r="K10" s="28"/>
      <c r="L10" s="29" t="s">
        <v>368</v>
      </c>
      <c r="M10" s="608">
        <f aca="true" t="shared" si="5" ref="M10:S10">SUM(M33,M56)</f>
        <v>608</v>
      </c>
      <c r="N10" s="610">
        <f t="shared" si="5"/>
        <v>227</v>
      </c>
      <c r="O10" s="610">
        <f t="shared" si="5"/>
        <v>103</v>
      </c>
      <c r="P10" s="610">
        <f t="shared" si="5"/>
        <v>30</v>
      </c>
      <c r="Q10" s="610">
        <f t="shared" si="5"/>
        <v>50</v>
      </c>
      <c r="R10" s="610">
        <f t="shared" si="5"/>
        <v>133</v>
      </c>
      <c r="S10" s="610">
        <f t="shared" si="5"/>
        <v>65</v>
      </c>
      <c r="T10" s="621" t="s">
        <v>710</v>
      </c>
    </row>
    <row r="11" spans="1:20" ht="14.25" customHeight="1">
      <c r="A11" s="28"/>
      <c r="B11" s="29" t="s">
        <v>369</v>
      </c>
      <c r="C11" s="608">
        <f>SUM(C34,C57)</f>
        <v>3035</v>
      </c>
      <c r="D11" s="609">
        <v>0.5</v>
      </c>
      <c r="E11" s="610">
        <f>SUM(E34,E57)</f>
        <v>3726</v>
      </c>
      <c r="F11" s="609">
        <v>0.6</v>
      </c>
      <c r="G11" s="610">
        <f>SUM(G34,G57)</f>
        <v>-691</v>
      </c>
      <c r="H11" s="606">
        <f t="shared" si="0"/>
        <v>-18.54535695115405</v>
      </c>
      <c r="I11" s="606">
        <f t="shared" si="3"/>
        <v>-0.09999999999999998</v>
      </c>
      <c r="J11" s="9"/>
      <c r="K11" s="28"/>
      <c r="L11" s="29" t="s">
        <v>369</v>
      </c>
      <c r="M11" s="608">
        <f aca="true" t="shared" si="6" ref="M11:S11">SUM(M34,M57)</f>
        <v>3035</v>
      </c>
      <c r="N11" s="610">
        <f t="shared" si="6"/>
        <v>1063</v>
      </c>
      <c r="O11" s="610">
        <f t="shared" si="6"/>
        <v>169</v>
      </c>
      <c r="P11" s="610">
        <f t="shared" si="6"/>
        <v>78</v>
      </c>
      <c r="Q11" s="610">
        <f t="shared" si="6"/>
        <v>239</v>
      </c>
      <c r="R11" s="610">
        <f t="shared" si="6"/>
        <v>907</v>
      </c>
      <c r="S11" s="610">
        <f t="shared" si="6"/>
        <v>578</v>
      </c>
      <c r="T11" s="621" t="s">
        <v>710</v>
      </c>
    </row>
    <row r="12" spans="1:20" ht="18" customHeight="1">
      <c r="A12" s="884" t="s">
        <v>370</v>
      </c>
      <c r="B12" s="885"/>
      <c r="C12" s="604">
        <f>SUM(C13:C15)</f>
        <v>176786</v>
      </c>
      <c r="D12" s="607">
        <f>SUM(D13:D15)</f>
        <v>29.6</v>
      </c>
      <c r="E12" s="605">
        <f>SUM(E13:E15)</f>
        <v>197578</v>
      </c>
      <c r="F12" s="609">
        <v>32.1</v>
      </c>
      <c r="G12" s="605">
        <f>SUM(G13:G15)</f>
        <v>-20792</v>
      </c>
      <c r="H12" s="606">
        <f t="shared" si="0"/>
        <v>-10.523438844405755</v>
      </c>
      <c r="I12" s="606">
        <f t="shared" si="3"/>
        <v>-2.5</v>
      </c>
      <c r="J12" s="9"/>
      <c r="K12" s="884" t="s">
        <v>370</v>
      </c>
      <c r="L12" s="884"/>
      <c r="M12" s="604">
        <f aca="true" t="shared" si="7" ref="M12:T12">SUM(M13:M15)</f>
        <v>176786</v>
      </c>
      <c r="N12" s="605">
        <f t="shared" si="7"/>
        <v>122213</v>
      </c>
      <c r="O12" s="605">
        <f t="shared" si="7"/>
        <v>11854</v>
      </c>
      <c r="P12" s="605">
        <f t="shared" si="7"/>
        <v>12837</v>
      </c>
      <c r="Q12" s="605">
        <f t="shared" si="7"/>
        <v>6035</v>
      </c>
      <c r="R12" s="605">
        <f t="shared" si="7"/>
        <v>12514</v>
      </c>
      <c r="S12" s="605">
        <f t="shared" si="7"/>
        <v>8981</v>
      </c>
      <c r="T12" s="605">
        <f t="shared" si="7"/>
        <v>2341</v>
      </c>
    </row>
    <row r="13" spans="1:20" ht="14.25" customHeight="1">
      <c r="A13" s="28"/>
      <c r="B13" s="29" t="s">
        <v>371</v>
      </c>
      <c r="C13" s="608">
        <f>SUM(C36,C59)</f>
        <v>241</v>
      </c>
      <c r="D13" s="609">
        <v>0</v>
      </c>
      <c r="E13" s="610">
        <f>SUM(E36,E59)</f>
        <v>361</v>
      </c>
      <c r="F13" s="609">
        <v>0.1</v>
      </c>
      <c r="G13" s="610">
        <f>SUM(G36,G59)</f>
        <v>-120</v>
      </c>
      <c r="H13" s="606">
        <f t="shared" si="0"/>
        <v>-33.2409972299169</v>
      </c>
      <c r="I13" s="606">
        <f t="shared" si="3"/>
        <v>-0.1</v>
      </c>
      <c r="J13" s="240"/>
      <c r="K13" s="28"/>
      <c r="L13" s="29" t="s">
        <v>371</v>
      </c>
      <c r="M13" s="608">
        <f aca="true" t="shared" si="8" ref="M13:R13">SUM(M36,M59)</f>
        <v>241</v>
      </c>
      <c r="N13" s="610">
        <f t="shared" si="8"/>
        <v>174</v>
      </c>
      <c r="O13" s="610">
        <f t="shared" si="8"/>
        <v>13</v>
      </c>
      <c r="P13" s="610">
        <f t="shared" si="8"/>
        <v>43</v>
      </c>
      <c r="Q13" s="610">
        <f t="shared" si="8"/>
        <v>2</v>
      </c>
      <c r="R13" s="610">
        <f t="shared" si="8"/>
        <v>9</v>
      </c>
      <c r="S13" s="621" t="s">
        <v>710</v>
      </c>
      <c r="T13" s="621" t="s">
        <v>710</v>
      </c>
    </row>
    <row r="14" spans="1:20" ht="14.25" customHeight="1">
      <c r="A14" s="28"/>
      <c r="B14" s="29" t="s">
        <v>372</v>
      </c>
      <c r="C14" s="608">
        <f>SUM(C37,C60)</f>
        <v>58957</v>
      </c>
      <c r="D14" s="609">
        <v>9.9</v>
      </c>
      <c r="E14" s="610">
        <f>SUM(E37,E60)</f>
        <v>67628</v>
      </c>
      <c r="F14" s="609">
        <v>11</v>
      </c>
      <c r="G14" s="610">
        <f>SUM(G37,G60)</f>
        <v>-8671</v>
      </c>
      <c r="H14" s="606">
        <f t="shared" si="0"/>
        <v>-12.821612349914236</v>
      </c>
      <c r="I14" s="606">
        <f t="shared" si="3"/>
        <v>-1.0999999999999996</v>
      </c>
      <c r="J14" s="9"/>
      <c r="K14" s="28"/>
      <c r="L14" s="29" t="s">
        <v>372</v>
      </c>
      <c r="M14" s="608">
        <f aca="true" t="shared" si="9" ref="M14:S14">SUM(M37,M60)</f>
        <v>58957</v>
      </c>
      <c r="N14" s="610">
        <f t="shared" si="9"/>
        <v>35607</v>
      </c>
      <c r="O14" s="610">
        <f t="shared" si="9"/>
        <v>2909</v>
      </c>
      <c r="P14" s="610">
        <f t="shared" si="9"/>
        <v>6178</v>
      </c>
      <c r="Q14" s="610">
        <f t="shared" si="9"/>
        <v>3661</v>
      </c>
      <c r="R14" s="610">
        <f t="shared" si="9"/>
        <v>7096</v>
      </c>
      <c r="S14" s="610">
        <f t="shared" si="9"/>
        <v>3506</v>
      </c>
      <c r="T14" s="621" t="s">
        <v>710</v>
      </c>
    </row>
    <row r="15" spans="1:20" ht="14.25" customHeight="1">
      <c r="A15" s="28"/>
      <c r="B15" s="29" t="s">
        <v>373</v>
      </c>
      <c r="C15" s="608">
        <f>SUM(C38,C61)</f>
        <v>117588</v>
      </c>
      <c r="D15" s="609">
        <v>19.7</v>
      </c>
      <c r="E15" s="610">
        <f>SUM(E38,E61)</f>
        <v>129589</v>
      </c>
      <c r="F15" s="609">
        <v>21.1</v>
      </c>
      <c r="G15" s="610">
        <f>SUM(G38,G61)</f>
        <v>-12001</v>
      </c>
      <c r="H15" s="606">
        <f t="shared" si="0"/>
        <v>-9.26081689032248</v>
      </c>
      <c r="I15" s="606">
        <f t="shared" si="3"/>
        <v>-1.4000000000000021</v>
      </c>
      <c r="J15" s="9"/>
      <c r="K15" s="28"/>
      <c r="L15" s="29" t="s">
        <v>373</v>
      </c>
      <c r="M15" s="608">
        <f aca="true" t="shared" si="10" ref="M15:T15">SUM(M38,M61)</f>
        <v>117588</v>
      </c>
      <c r="N15" s="610">
        <f t="shared" si="10"/>
        <v>86432</v>
      </c>
      <c r="O15" s="610">
        <f t="shared" si="10"/>
        <v>8932</v>
      </c>
      <c r="P15" s="610">
        <f t="shared" si="10"/>
        <v>6616</v>
      </c>
      <c r="Q15" s="610">
        <f t="shared" si="10"/>
        <v>2372</v>
      </c>
      <c r="R15" s="610">
        <f t="shared" si="10"/>
        <v>5409</v>
      </c>
      <c r="S15" s="610">
        <f t="shared" si="10"/>
        <v>5475</v>
      </c>
      <c r="T15" s="610">
        <f t="shared" si="10"/>
        <v>2341</v>
      </c>
    </row>
    <row r="16" spans="1:20" s="282" customFormat="1" ht="18" customHeight="1">
      <c r="A16" s="884" t="s">
        <v>374</v>
      </c>
      <c r="B16" s="885"/>
      <c r="C16" s="604">
        <f>SUM(C17:C28)</f>
        <v>389749</v>
      </c>
      <c r="D16" s="609">
        <v>65.4</v>
      </c>
      <c r="E16" s="605">
        <f>SUM(E17:E28)</f>
        <v>388073</v>
      </c>
      <c r="F16" s="607">
        <f>SUM(F17:F28)</f>
        <v>63.099999999999994</v>
      </c>
      <c r="G16" s="605">
        <f>SUM(G17:G28)</f>
        <v>1676</v>
      </c>
      <c r="H16" s="606">
        <f t="shared" si="0"/>
        <v>0.4318775075823363</v>
      </c>
      <c r="I16" s="606">
        <f t="shared" si="3"/>
        <v>2.3000000000000114</v>
      </c>
      <c r="J16" s="26"/>
      <c r="K16" s="884" t="s">
        <v>374</v>
      </c>
      <c r="L16" s="884"/>
      <c r="M16" s="604">
        <f aca="true" t="shared" si="11" ref="M16:T16">SUM(M17:M28)</f>
        <v>389749</v>
      </c>
      <c r="N16" s="605">
        <f t="shared" si="11"/>
        <v>267419</v>
      </c>
      <c r="O16" s="605">
        <f t="shared" si="11"/>
        <v>52496</v>
      </c>
      <c r="P16" s="605">
        <f t="shared" si="11"/>
        <v>16476</v>
      </c>
      <c r="Q16" s="605">
        <f t="shared" si="11"/>
        <v>11618</v>
      </c>
      <c r="R16" s="605">
        <f t="shared" si="11"/>
        <v>24333</v>
      </c>
      <c r="S16" s="605">
        <f t="shared" si="11"/>
        <v>17145</v>
      </c>
      <c r="T16" s="605">
        <f t="shared" si="11"/>
        <v>224</v>
      </c>
    </row>
    <row r="17" spans="1:20" ht="14.25" customHeight="1">
      <c r="A17" s="28"/>
      <c r="B17" s="29" t="s">
        <v>375</v>
      </c>
      <c r="C17" s="608">
        <f aca="true" t="shared" si="12" ref="C17:C29">SUM(C40,C63)</f>
        <v>2622</v>
      </c>
      <c r="D17" s="609">
        <v>0.4</v>
      </c>
      <c r="E17" s="610">
        <f aca="true" t="shared" si="13" ref="E17:E29">SUM(E40,E63)</f>
        <v>3121</v>
      </c>
      <c r="F17" s="609">
        <v>0.5</v>
      </c>
      <c r="G17" s="610">
        <f aca="true" t="shared" si="14" ref="G17:G29">SUM(G40,G63)</f>
        <v>-499</v>
      </c>
      <c r="H17" s="606">
        <f t="shared" si="0"/>
        <v>-15.988465235501442</v>
      </c>
      <c r="I17" s="606">
        <f t="shared" si="3"/>
        <v>-0.09999999999999998</v>
      </c>
      <c r="J17" s="240"/>
      <c r="K17" s="28"/>
      <c r="L17" s="29" t="s">
        <v>375</v>
      </c>
      <c r="M17" s="608">
        <f aca="true" t="shared" si="15" ref="M17:S25">SUM(M40,M63)</f>
        <v>2622</v>
      </c>
      <c r="N17" s="610">
        <f t="shared" si="15"/>
        <v>2526</v>
      </c>
      <c r="O17" s="610">
        <f t="shared" si="15"/>
        <v>77</v>
      </c>
      <c r="P17" s="610">
        <f t="shared" si="15"/>
        <v>19</v>
      </c>
      <c r="Q17" s="621" t="s">
        <v>710</v>
      </c>
      <c r="R17" s="621" t="s">
        <v>710</v>
      </c>
      <c r="S17" s="621" t="s">
        <v>710</v>
      </c>
      <c r="T17" s="621" t="s">
        <v>710</v>
      </c>
    </row>
    <row r="18" spans="1:20" ht="14.25" customHeight="1">
      <c r="A18" s="28"/>
      <c r="B18" s="29" t="s">
        <v>388</v>
      </c>
      <c r="C18" s="608">
        <f t="shared" si="12"/>
        <v>11353</v>
      </c>
      <c r="D18" s="609">
        <v>1.9</v>
      </c>
      <c r="E18" s="610">
        <f t="shared" si="13"/>
        <v>12121</v>
      </c>
      <c r="F18" s="609">
        <v>2</v>
      </c>
      <c r="G18" s="610">
        <f t="shared" si="14"/>
        <v>-768</v>
      </c>
      <c r="H18" s="606">
        <f t="shared" si="0"/>
        <v>-6.336110881940433</v>
      </c>
      <c r="I18" s="606">
        <f t="shared" si="3"/>
        <v>-0.10000000000000009</v>
      </c>
      <c r="J18" s="240"/>
      <c r="K18" s="28"/>
      <c r="L18" s="29" t="s">
        <v>388</v>
      </c>
      <c r="M18" s="608">
        <f t="shared" si="15"/>
        <v>11353</v>
      </c>
      <c r="N18" s="610">
        <f t="shared" si="15"/>
        <v>9457</v>
      </c>
      <c r="O18" s="610">
        <f t="shared" si="15"/>
        <v>932</v>
      </c>
      <c r="P18" s="610">
        <f t="shared" si="15"/>
        <v>520</v>
      </c>
      <c r="Q18" s="610">
        <f t="shared" si="15"/>
        <v>59</v>
      </c>
      <c r="R18" s="610">
        <f t="shared" si="15"/>
        <v>339</v>
      </c>
      <c r="S18" s="610">
        <f t="shared" si="15"/>
        <v>45</v>
      </c>
      <c r="T18" s="621" t="s">
        <v>710</v>
      </c>
    </row>
    <row r="19" spans="1:20" ht="14.25" customHeight="1">
      <c r="A19" s="28"/>
      <c r="B19" s="29" t="s">
        <v>376</v>
      </c>
      <c r="C19" s="608">
        <f t="shared" si="12"/>
        <v>25903</v>
      </c>
      <c r="D19" s="609">
        <v>4.3</v>
      </c>
      <c r="E19" s="610">
        <f t="shared" si="13"/>
        <v>26966</v>
      </c>
      <c r="F19" s="609">
        <v>4.4</v>
      </c>
      <c r="G19" s="610">
        <f t="shared" si="14"/>
        <v>-1063</v>
      </c>
      <c r="H19" s="606">
        <f t="shared" si="0"/>
        <v>-3.942001038344582</v>
      </c>
      <c r="I19" s="606">
        <f t="shared" si="3"/>
        <v>-0.10000000000000053</v>
      </c>
      <c r="J19" s="240"/>
      <c r="K19" s="28"/>
      <c r="L19" s="29" t="s">
        <v>376</v>
      </c>
      <c r="M19" s="608">
        <f t="shared" si="15"/>
        <v>25903</v>
      </c>
      <c r="N19" s="610">
        <f t="shared" si="15"/>
        <v>20950</v>
      </c>
      <c r="O19" s="610">
        <f t="shared" si="15"/>
        <v>2326</v>
      </c>
      <c r="P19" s="610">
        <f t="shared" si="15"/>
        <v>1111</v>
      </c>
      <c r="Q19" s="610">
        <f t="shared" si="15"/>
        <v>217</v>
      </c>
      <c r="R19" s="610">
        <f t="shared" si="15"/>
        <v>1114</v>
      </c>
      <c r="S19" s="610">
        <f t="shared" si="15"/>
        <v>184</v>
      </c>
      <c r="T19" s="621" t="s">
        <v>710</v>
      </c>
    </row>
    <row r="20" spans="1:20" ht="14.25" customHeight="1">
      <c r="A20" s="28"/>
      <c r="B20" s="29" t="s">
        <v>377</v>
      </c>
      <c r="C20" s="608">
        <f t="shared" si="12"/>
        <v>106462</v>
      </c>
      <c r="D20" s="609">
        <v>17.9</v>
      </c>
      <c r="E20" s="610">
        <f t="shared" si="13"/>
        <v>112148</v>
      </c>
      <c r="F20" s="609">
        <v>18.2</v>
      </c>
      <c r="G20" s="610">
        <f t="shared" si="14"/>
        <v>-5686</v>
      </c>
      <c r="H20" s="606">
        <f t="shared" si="0"/>
        <v>-5.070085957841424</v>
      </c>
      <c r="I20" s="606">
        <f t="shared" si="3"/>
        <v>-0.3000000000000007</v>
      </c>
      <c r="J20" s="240"/>
      <c r="K20" s="28"/>
      <c r="L20" s="29" t="s">
        <v>377</v>
      </c>
      <c r="M20" s="608">
        <f t="shared" si="15"/>
        <v>106462</v>
      </c>
      <c r="N20" s="610">
        <f t="shared" si="15"/>
        <v>68517</v>
      </c>
      <c r="O20" s="610">
        <f t="shared" si="15"/>
        <v>12434</v>
      </c>
      <c r="P20" s="610">
        <f t="shared" si="15"/>
        <v>7307</v>
      </c>
      <c r="Q20" s="610">
        <f t="shared" si="15"/>
        <v>3617</v>
      </c>
      <c r="R20" s="610">
        <f t="shared" si="15"/>
        <v>7280</v>
      </c>
      <c r="S20" s="610">
        <f t="shared" si="15"/>
        <v>7297</v>
      </c>
      <c r="T20" s="621" t="s">
        <v>710</v>
      </c>
    </row>
    <row r="21" spans="1:20" ht="14.25" customHeight="1">
      <c r="A21" s="28"/>
      <c r="B21" s="29" t="s">
        <v>378</v>
      </c>
      <c r="C21" s="608">
        <f t="shared" si="12"/>
        <v>13638</v>
      </c>
      <c r="D21" s="609">
        <v>2.3</v>
      </c>
      <c r="E21" s="610">
        <f t="shared" si="13"/>
        <v>16558</v>
      </c>
      <c r="F21" s="609">
        <v>2.7</v>
      </c>
      <c r="G21" s="610">
        <f t="shared" si="14"/>
        <v>-2920</v>
      </c>
      <c r="H21" s="606">
        <f t="shared" si="0"/>
        <v>-17.63498007005677</v>
      </c>
      <c r="I21" s="606">
        <f t="shared" si="3"/>
        <v>-0.40000000000000036</v>
      </c>
      <c r="J21" s="9"/>
      <c r="K21" s="28"/>
      <c r="L21" s="29" t="s">
        <v>378</v>
      </c>
      <c r="M21" s="608">
        <f t="shared" si="15"/>
        <v>13638</v>
      </c>
      <c r="N21" s="610">
        <f t="shared" si="15"/>
        <v>11279</v>
      </c>
      <c r="O21" s="610">
        <f t="shared" si="15"/>
        <v>1170</v>
      </c>
      <c r="P21" s="610">
        <f t="shared" si="15"/>
        <v>426</v>
      </c>
      <c r="Q21" s="610">
        <f t="shared" si="15"/>
        <v>111</v>
      </c>
      <c r="R21" s="610">
        <f t="shared" si="15"/>
        <v>556</v>
      </c>
      <c r="S21" s="610">
        <f t="shared" si="15"/>
        <v>95</v>
      </c>
      <c r="T21" s="621" t="s">
        <v>710</v>
      </c>
    </row>
    <row r="22" spans="1:20" ht="14.25" customHeight="1">
      <c r="A22" s="28"/>
      <c r="B22" s="29" t="s">
        <v>379</v>
      </c>
      <c r="C22" s="608">
        <f t="shared" si="12"/>
        <v>4563</v>
      </c>
      <c r="D22" s="609">
        <v>0.8</v>
      </c>
      <c r="E22" s="610">
        <f t="shared" si="13"/>
        <v>4335</v>
      </c>
      <c r="F22" s="609">
        <v>0.7</v>
      </c>
      <c r="G22" s="610">
        <f t="shared" si="14"/>
        <v>228</v>
      </c>
      <c r="H22" s="606">
        <f t="shared" si="0"/>
        <v>5.259515570934256</v>
      </c>
      <c r="I22" s="606">
        <f t="shared" si="3"/>
        <v>0.10000000000000009</v>
      </c>
      <c r="J22" s="240"/>
      <c r="K22" s="28"/>
      <c r="L22" s="29" t="s">
        <v>379</v>
      </c>
      <c r="M22" s="608">
        <f t="shared" si="15"/>
        <v>4563</v>
      </c>
      <c r="N22" s="610">
        <f t="shared" si="15"/>
        <v>2101</v>
      </c>
      <c r="O22" s="610">
        <f t="shared" si="15"/>
        <v>307</v>
      </c>
      <c r="P22" s="610">
        <f t="shared" si="15"/>
        <v>915</v>
      </c>
      <c r="Q22" s="610">
        <f t="shared" si="15"/>
        <v>207</v>
      </c>
      <c r="R22" s="610">
        <f t="shared" si="15"/>
        <v>699</v>
      </c>
      <c r="S22" s="610">
        <f t="shared" si="15"/>
        <v>331</v>
      </c>
      <c r="T22" s="621" t="s">
        <v>710</v>
      </c>
    </row>
    <row r="23" spans="1:20" ht="14.25" customHeight="1">
      <c r="A23" s="28"/>
      <c r="B23" s="29" t="s">
        <v>389</v>
      </c>
      <c r="C23" s="608">
        <f t="shared" si="12"/>
        <v>34640</v>
      </c>
      <c r="D23" s="609">
        <v>5.8</v>
      </c>
      <c r="E23" s="610">
        <f t="shared" si="13"/>
        <v>36721</v>
      </c>
      <c r="F23" s="609">
        <v>6</v>
      </c>
      <c r="G23" s="610">
        <f t="shared" si="14"/>
        <v>-2081</v>
      </c>
      <c r="H23" s="606">
        <f t="shared" si="0"/>
        <v>-5.6670569973584595</v>
      </c>
      <c r="I23" s="606">
        <f t="shared" si="3"/>
        <v>-0.20000000000000018</v>
      </c>
      <c r="J23" s="240"/>
      <c r="K23" s="28"/>
      <c r="L23" s="29" t="s">
        <v>389</v>
      </c>
      <c r="M23" s="608">
        <f t="shared" si="15"/>
        <v>34640</v>
      </c>
      <c r="N23" s="610">
        <f t="shared" si="15"/>
        <v>17522</v>
      </c>
      <c r="O23" s="610">
        <f t="shared" si="15"/>
        <v>6591</v>
      </c>
      <c r="P23" s="610">
        <f t="shared" si="15"/>
        <v>1101</v>
      </c>
      <c r="Q23" s="610">
        <f t="shared" si="15"/>
        <v>2860</v>
      </c>
      <c r="R23" s="610">
        <f t="shared" si="15"/>
        <v>2903</v>
      </c>
      <c r="S23" s="610">
        <f t="shared" si="15"/>
        <v>3657</v>
      </c>
      <c r="T23" s="621" t="s">
        <v>710</v>
      </c>
    </row>
    <row r="24" spans="1:20" ht="14.25" customHeight="1">
      <c r="A24" s="28"/>
      <c r="B24" s="29" t="s">
        <v>390</v>
      </c>
      <c r="C24" s="608">
        <f t="shared" si="12"/>
        <v>56744</v>
      </c>
      <c r="D24" s="609">
        <v>9.5</v>
      </c>
      <c r="E24" s="610">
        <f t="shared" si="13"/>
        <v>48115</v>
      </c>
      <c r="F24" s="609">
        <v>7.8</v>
      </c>
      <c r="G24" s="610">
        <f t="shared" si="14"/>
        <v>8629</v>
      </c>
      <c r="H24" s="606">
        <f t="shared" si="0"/>
        <v>17.934116179985452</v>
      </c>
      <c r="I24" s="606">
        <f t="shared" si="3"/>
        <v>1.7000000000000002</v>
      </c>
      <c r="J24" s="240"/>
      <c r="K24" s="28"/>
      <c r="L24" s="29" t="s">
        <v>390</v>
      </c>
      <c r="M24" s="608">
        <f t="shared" si="15"/>
        <v>56744</v>
      </c>
      <c r="N24" s="610">
        <f t="shared" si="15"/>
        <v>44634</v>
      </c>
      <c r="O24" s="610">
        <f t="shared" si="15"/>
        <v>8089</v>
      </c>
      <c r="P24" s="610">
        <f t="shared" si="15"/>
        <v>715</v>
      </c>
      <c r="Q24" s="610">
        <f t="shared" si="15"/>
        <v>1303</v>
      </c>
      <c r="R24" s="610">
        <f t="shared" si="15"/>
        <v>872</v>
      </c>
      <c r="S24" s="610">
        <f t="shared" si="15"/>
        <v>1130</v>
      </c>
      <c r="T24" s="621" t="s">
        <v>710</v>
      </c>
    </row>
    <row r="25" spans="1:20" ht="14.25" customHeight="1">
      <c r="A25" s="28"/>
      <c r="B25" s="29" t="s">
        <v>392</v>
      </c>
      <c r="C25" s="608">
        <f t="shared" si="12"/>
        <v>26533</v>
      </c>
      <c r="D25" s="609">
        <v>4.4</v>
      </c>
      <c r="E25" s="610">
        <f t="shared" si="13"/>
        <v>26876</v>
      </c>
      <c r="F25" s="609">
        <v>4.4</v>
      </c>
      <c r="G25" s="610">
        <f t="shared" si="14"/>
        <v>-343</v>
      </c>
      <c r="H25" s="606">
        <f t="shared" si="0"/>
        <v>-1.2762315820806667</v>
      </c>
      <c r="I25" s="606">
        <f t="shared" si="3"/>
        <v>0</v>
      </c>
      <c r="J25" s="240"/>
      <c r="K25" s="28"/>
      <c r="L25" s="29" t="s">
        <v>392</v>
      </c>
      <c r="M25" s="608">
        <f t="shared" si="15"/>
        <v>26533</v>
      </c>
      <c r="N25" s="610">
        <f t="shared" si="15"/>
        <v>19359</v>
      </c>
      <c r="O25" s="610">
        <f t="shared" si="15"/>
        <v>4683</v>
      </c>
      <c r="P25" s="610">
        <f t="shared" si="15"/>
        <v>289</v>
      </c>
      <c r="Q25" s="610">
        <f t="shared" si="15"/>
        <v>296</v>
      </c>
      <c r="R25" s="610">
        <f t="shared" si="15"/>
        <v>1744</v>
      </c>
      <c r="S25" s="610">
        <f t="shared" si="15"/>
        <v>157</v>
      </c>
      <c r="T25" s="621" t="s">
        <v>710</v>
      </c>
    </row>
    <row r="26" spans="1:20" ht="14.25" customHeight="1">
      <c r="A26" s="28"/>
      <c r="B26" s="29" t="s">
        <v>393</v>
      </c>
      <c r="C26" s="608">
        <f t="shared" si="12"/>
        <v>8125</v>
      </c>
      <c r="D26" s="609">
        <v>1.4</v>
      </c>
      <c r="E26" s="610">
        <f t="shared" si="13"/>
        <v>8680</v>
      </c>
      <c r="F26" s="609">
        <v>1.4</v>
      </c>
      <c r="G26" s="610">
        <f t="shared" si="14"/>
        <v>-555</v>
      </c>
      <c r="H26" s="606">
        <f t="shared" si="0"/>
        <v>-6.394009216589862</v>
      </c>
      <c r="I26" s="606">
        <f t="shared" si="3"/>
        <v>0</v>
      </c>
      <c r="J26" s="9"/>
      <c r="K26" s="28"/>
      <c r="L26" s="29" t="s">
        <v>393</v>
      </c>
      <c r="M26" s="608">
        <f aca="true" t="shared" si="16" ref="M26:S26">SUM(M49,M72)</f>
        <v>8125</v>
      </c>
      <c r="N26" s="610">
        <f t="shared" si="16"/>
        <v>6545</v>
      </c>
      <c r="O26" s="610">
        <f t="shared" si="16"/>
        <v>1386</v>
      </c>
      <c r="P26" s="610">
        <f t="shared" si="16"/>
        <v>142</v>
      </c>
      <c r="Q26" s="610">
        <f t="shared" si="16"/>
        <v>18</v>
      </c>
      <c r="R26" s="610">
        <f t="shared" si="16"/>
        <v>28</v>
      </c>
      <c r="S26" s="610">
        <f t="shared" si="16"/>
        <v>6</v>
      </c>
      <c r="T26" s="621" t="s">
        <v>710</v>
      </c>
    </row>
    <row r="27" spans="1:20" ht="14.25" customHeight="1">
      <c r="A27" s="28"/>
      <c r="B27" s="29" t="s">
        <v>380</v>
      </c>
      <c r="C27" s="608">
        <f t="shared" si="12"/>
        <v>78644</v>
      </c>
      <c r="D27" s="609">
        <v>13.2</v>
      </c>
      <c r="E27" s="610">
        <f t="shared" si="13"/>
        <v>71275</v>
      </c>
      <c r="F27" s="609">
        <v>11.6</v>
      </c>
      <c r="G27" s="610">
        <f t="shared" si="14"/>
        <v>7369</v>
      </c>
      <c r="H27" s="606">
        <f t="shared" si="0"/>
        <v>10.338828481234655</v>
      </c>
      <c r="I27" s="606">
        <f t="shared" si="3"/>
        <v>1.5999999999999996</v>
      </c>
      <c r="J27" s="9"/>
      <c r="K27" s="28"/>
      <c r="L27" s="29" t="s">
        <v>380</v>
      </c>
      <c r="M27" s="608">
        <f aca="true" t="shared" si="17" ref="M27:T27">SUM(M50,M73)</f>
        <v>78644</v>
      </c>
      <c r="N27" s="610">
        <f t="shared" si="17"/>
        <v>46218</v>
      </c>
      <c r="O27" s="610">
        <f t="shared" si="17"/>
        <v>12290</v>
      </c>
      <c r="P27" s="610">
        <f t="shared" si="17"/>
        <v>3931</v>
      </c>
      <c r="Q27" s="610">
        <f t="shared" si="17"/>
        <v>2930</v>
      </c>
      <c r="R27" s="610">
        <f t="shared" si="17"/>
        <v>8798</v>
      </c>
      <c r="S27" s="610">
        <f t="shared" si="17"/>
        <v>4243</v>
      </c>
      <c r="T27" s="610">
        <f t="shared" si="17"/>
        <v>224</v>
      </c>
    </row>
    <row r="28" spans="1:20" ht="14.25" customHeight="1">
      <c r="A28" s="28"/>
      <c r="B28" s="29" t="s">
        <v>381</v>
      </c>
      <c r="C28" s="608">
        <f t="shared" si="12"/>
        <v>20522</v>
      </c>
      <c r="D28" s="609">
        <v>3.4</v>
      </c>
      <c r="E28" s="610">
        <f t="shared" si="13"/>
        <v>21157</v>
      </c>
      <c r="F28" s="609">
        <v>3.4</v>
      </c>
      <c r="G28" s="610">
        <f t="shared" si="14"/>
        <v>-635</v>
      </c>
      <c r="H28" s="606">
        <f t="shared" si="0"/>
        <v>-3.0013707047312947</v>
      </c>
      <c r="I28" s="606">
        <f t="shared" si="3"/>
        <v>0</v>
      </c>
      <c r="J28" s="240"/>
      <c r="K28" s="28"/>
      <c r="L28" s="29" t="s">
        <v>381</v>
      </c>
      <c r="M28" s="608">
        <f>SUM(M51,M74)</f>
        <v>20522</v>
      </c>
      <c r="N28" s="610">
        <f>SUM(N51,N74)</f>
        <v>18311</v>
      </c>
      <c r="O28" s="610">
        <f>SUM(O51,O74)</f>
        <v>2211</v>
      </c>
      <c r="P28" s="621" t="s">
        <v>710</v>
      </c>
      <c r="Q28" s="621" t="s">
        <v>710</v>
      </c>
      <c r="R28" s="621" t="s">
        <v>710</v>
      </c>
      <c r="S28" s="621" t="s">
        <v>710</v>
      </c>
      <c r="T28" s="621" t="s">
        <v>710</v>
      </c>
    </row>
    <row r="29" spans="1:20" s="282" customFormat="1" ht="18" customHeight="1">
      <c r="A29" s="884" t="s">
        <v>382</v>
      </c>
      <c r="B29" s="885"/>
      <c r="C29" s="608">
        <f t="shared" si="12"/>
        <v>6552</v>
      </c>
      <c r="D29" s="606">
        <v>1.1</v>
      </c>
      <c r="E29" s="610">
        <f t="shared" si="13"/>
        <v>4471</v>
      </c>
      <c r="F29" s="606">
        <v>0.7</v>
      </c>
      <c r="G29" s="610">
        <f t="shared" si="14"/>
        <v>2081</v>
      </c>
      <c r="H29" s="606">
        <f t="shared" si="0"/>
        <v>46.544397226571235</v>
      </c>
      <c r="I29" s="606">
        <f t="shared" si="3"/>
        <v>0.40000000000000013</v>
      </c>
      <c r="J29" s="283"/>
      <c r="K29" s="884" t="s">
        <v>382</v>
      </c>
      <c r="L29" s="884"/>
      <c r="M29" s="608">
        <f aca="true" t="shared" si="18" ref="M29:R29">SUM(M52,M75)</f>
        <v>6552</v>
      </c>
      <c r="N29" s="610">
        <f t="shared" si="18"/>
        <v>4707</v>
      </c>
      <c r="O29" s="610">
        <f t="shared" si="18"/>
        <v>991</v>
      </c>
      <c r="P29" s="610">
        <f t="shared" si="18"/>
        <v>164</v>
      </c>
      <c r="Q29" s="610">
        <f t="shared" si="18"/>
        <v>90</v>
      </c>
      <c r="R29" s="610">
        <f t="shared" si="18"/>
        <v>414</v>
      </c>
      <c r="S29" s="610">
        <f>SUM(S52,S75)</f>
        <v>154</v>
      </c>
      <c r="T29" s="621" t="s">
        <v>710</v>
      </c>
    </row>
    <row r="30" spans="1:20" s="282" customFormat="1" ht="21" customHeight="1">
      <c r="A30" s="882" t="s">
        <v>383</v>
      </c>
      <c r="B30" s="883"/>
      <c r="C30" s="615">
        <f>SUM(C31,C35,C39,C52)</f>
        <v>332302</v>
      </c>
      <c r="D30" s="618">
        <v>100</v>
      </c>
      <c r="E30" s="617">
        <f>SUM(E31,E35,E39,E52)</f>
        <v>345099</v>
      </c>
      <c r="F30" s="618">
        <v>100</v>
      </c>
      <c r="G30" s="617">
        <f>SUM(G31,G35,G39,G52)</f>
        <v>-12797</v>
      </c>
      <c r="H30" s="618">
        <f t="shared" si="0"/>
        <v>-3.7082112669118135</v>
      </c>
      <c r="I30" s="620" t="s">
        <v>709</v>
      </c>
      <c r="J30" s="26"/>
      <c r="K30" s="882" t="s">
        <v>383</v>
      </c>
      <c r="L30" s="882"/>
      <c r="M30" s="615">
        <f aca="true" t="shared" si="19" ref="M30:T30">SUM(M31,M35,M39,M52)</f>
        <v>332302</v>
      </c>
      <c r="N30" s="617">
        <f t="shared" si="19"/>
        <v>227751</v>
      </c>
      <c r="O30" s="617">
        <f t="shared" si="19"/>
        <v>22440</v>
      </c>
      <c r="P30" s="617">
        <f t="shared" si="19"/>
        <v>22226</v>
      </c>
      <c r="Q30" s="617">
        <f t="shared" si="19"/>
        <v>15743</v>
      </c>
      <c r="R30" s="617">
        <f t="shared" si="19"/>
        <v>37623</v>
      </c>
      <c r="S30" s="617">
        <f t="shared" si="19"/>
        <v>6287</v>
      </c>
      <c r="T30" s="617">
        <f t="shared" si="19"/>
        <v>198</v>
      </c>
    </row>
    <row r="31" spans="1:20" s="282" customFormat="1" ht="18" customHeight="1">
      <c r="A31" s="884" t="s">
        <v>366</v>
      </c>
      <c r="B31" s="885"/>
      <c r="C31" s="604">
        <f>SUM(C32:C34)</f>
        <v>14435</v>
      </c>
      <c r="D31" s="607">
        <f>SUM(D32:D34)</f>
        <v>4.3</v>
      </c>
      <c r="E31" s="605">
        <f>SUM(E32:E34)</f>
        <v>14967</v>
      </c>
      <c r="F31" s="607">
        <f>SUM(F32:F34)</f>
        <v>4.3</v>
      </c>
      <c r="G31" s="605">
        <f>SUM(G32:G34)</f>
        <v>-532</v>
      </c>
      <c r="H31" s="606">
        <f t="shared" si="0"/>
        <v>-3.5544865370481724</v>
      </c>
      <c r="I31" s="607">
        <f>SUM(I32:I34)</f>
        <v>0</v>
      </c>
      <c r="J31" s="26"/>
      <c r="K31" s="884" t="s">
        <v>366</v>
      </c>
      <c r="L31" s="885"/>
      <c r="M31" s="605">
        <f aca="true" t="shared" si="20" ref="M31:S31">SUM(M32:M34)</f>
        <v>14435</v>
      </c>
      <c r="N31" s="605">
        <f t="shared" si="20"/>
        <v>2072</v>
      </c>
      <c r="O31" s="605">
        <f t="shared" si="20"/>
        <v>619</v>
      </c>
      <c r="P31" s="605">
        <f t="shared" si="20"/>
        <v>254</v>
      </c>
      <c r="Q31" s="605">
        <f t="shared" si="20"/>
        <v>993</v>
      </c>
      <c r="R31" s="605">
        <f t="shared" si="20"/>
        <v>9513</v>
      </c>
      <c r="S31" s="605">
        <f t="shared" si="20"/>
        <v>976</v>
      </c>
      <c r="T31" s="621" t="s">
        <v>710</v>
      </c>
    </row>
    <row r="32" spans="1:20" ht="14.25" customHeight="1">
      <c r="A32" s="28"/>
      <c r="B32" s="29" t="s">
        <v>367</v>
      </c>
      <c r="C32" s="608">
        <v>11530</v>
      </c>
      <c r="D32" s="609">
        <v>3.5</v>
      </c>
      <c r="E32" s="610">
        <v>11440</v>
      </c>
      <c r="F32" s="609">
        <v>3.3</v>
      </c>
      <c r="G32" s="610">
        <f>SUM(C32-E32)</f>
        <v>90</v>
      </c>
      <c r="H32" s="606">
        <f t="shared" si="0"/>
        <v>0.7867132867132868</v>
      </c>
      <c r="I32" s="606">
        <f t="shared" si="3"/>
        <v>0.20000000000000018</v>
      </c>
      <c r="J32" s="240"/>
      <c r="K32" s="28"/>
      <c r="L32" s="29" t="s">
        <v>367</v>
      </c>
      <c r="M32" s="608">
        <v>11530</v>
      </c>
      <c r="N32" s="610">
        <v>886</v>
      </c>
      <c r="O32" s="610">
        <v>413</v>
      </c>
      <c r="P32" s="610">
        <v>165</v>
      </c>
      <c r="Q32" s="610">
        <v>709</v>
      </c>
      <c r="R32" s="610">
        <v>8550</v>
      </c>
      <c r="S32" s="610">
        <v>800</v>
      </c>
      <c r="T32" s="621" t="s">
        <v>710</v>
      </c>
    </row>
    <row r="33" spans="1:20" ht="14.25" customHeight="1">
      <c r="A33" s="28"/>
      <c r="B33" s="29" t="s">
        <v>368</v>
      </c>
      <c r="C33" s="608">
        <v>488</v>
      </c>
      <c r="D33" s="609">
        <v>0.1</v>
      </c>
      <c r="E33" s="610">
        <v>646</v>
      </c>
      <c r="F33" s="609">
        <v>0.2</v>
      </c>
      <c r="G33" s="610">
        <f>SUM(C33-E33)</f>
        <v>-158</v>
      </c>
      <c r="H33" s="606">
        <f t="shared" si="0"/>
        <v>-24.458204334365323</v>
      </c>
      <c r="I33" s="606">
        <f t="shared" si="3"/>
        <v>-0.1</v>
      </c>
      <c r="J33" s="240"/>
      <c r="K33" s="28"/>
      <c r="L33" s="29" t="s">
        <v>368</v>
      </c>
      <c r="M33" s="608">
        <v>488</v>
      </c>
      <c r="N33" s="610">
        <v>185</v>
      </c>
      <c r="O33" s="610">
        <v>79</v>
      </c>
      <c r="P33" s="610">
        <v>25</v>
      </c>
      <c r="Q33" s="610">
        <v>49</v>
      </c>
      <c r="R33" s="610">
        <v>130</v>
      </c>
      <c r="S33" s="610">
        <v>20</v>
      </c>
      <c r="T33" s="621" t="s">
        <v>710</v>
      </c>
    </row>
    <row r="34" spans="1:20" ht="14.25" customHeight="1">
      <c r="A34" s="28"/>
      <c r="B34" s="29" t="s">
        <v>369</v>
      </c>
      <c r="C34" s="608">
        <v>2417</v>
      </c>
      <c r="D34" s="609">
        <v>0.7</v>
      </c>
      <c r="E34" s="610">
        <v>2881</v>
      </c>
      <c r="F34" s="609">
        <v>0.8</v>
      </c>
      <c r="G34" s="610">
        <f>SUM(C34-E34)</f>
        <v>-464</v>
      </c>
      <c r="H34" s="606">
        <f t="shared" si="0"/>
        <v>-16.105518917042694</v>
      </c>
      <c r="I34" s="606">
        <f t="shared" si="3"/>
        <v>-0.10000000000000009</v>
      </c>
      <c r="J34" s="9"/>
      <c r="K34" s="28"/>
      <c r="L34" s="29" t="s">
        <v>369</v>
      </c>
      <c r="M34" s="608">
        <v>2417</v>
      </c>
      <c r="N34" s="610">
        <v>1001</v>
      </c>
      <c r="O34" s="610">
        <v>127</v>
      </c>
      <c r="P34" s="610">
        <v>64</v>
      </c>
      <c r="Q34" s="610">
        <v>235</v>
      </c>
      <c r="R34" s="610">
        <v>833</v>
      </c>
      <c r="S34" s="610">
        <v>156</v>
      </c>
      <c r="T34" s="621" t="s">
        <v>710</v>
      </c>
    </row>
    <row r="35" spans="1:20" ht="18" customHeight="1">
      <c r="A35" s="884" t="s">
        <v>370</v>
      </c>
      <c r="B35" s="885"/>
      <c r="C35" s="604">
        <f>SUM(C36:C38)</f>
        <v>121350</v>
      </c>
      <c r="D35" s="609">
        <v>36.5</v>
      </c>
      <c r="E35" s="605">
        <f>SUM(E36:E38)</f>
        <v>132512</v>
      </c>
      <c r="F35" s="607">
        <f>SUM(F36:F38)</f>
        <v>38.4</v>
      </c>
      <c r="G35" s="605">
        <f>SUM(G36:G38)</f>
        <v>-11162</v>
      </c>
      <c r="H35" s="606">
        <f t="shared" si="0"/>
        <v>-8.423388070514369</v>
      </c>
      <c r="I35" s="606">
        <f t="shared" si="3"/>
        <v>-1.8999999999999986</v>
      </c>
      <c r="J35" s="9"/>
      <c r="K35" s="884" t="s">
        <v>370</v>
      </c>
      <c r="L35" s="885"/>
      <c r="M35" s="605">
        <f aca="true" t="shared" si="21" ref="M35:T35">SUM(M36:M38)</f>
        <v>121350</v>
      </c>
      <c r="N35" s="605">
        <f t="shared" si="21"/>
        <v>85198</v>
      </c>
      <c r="O35" s="605">
        <f t="shared" si="21"/>
        <v>6053</v>
      </c>
      <c r="P35" s="605">
        <f t="shared" si="21"/>
        <v>9854</v>
      </c>
      <c r="Q35" s="605">
        <f t="shared" si="21"/>
        <v>5858</v>
      </c>
      <c r="R35" s="605">
        <f t="shared" si="21"/>
        <v>11824</v>
      </c>
      <c r="S35" s="605">
        <f t="shared" si="21"/>
        <v>2374</v>
      </c>
      <c r="T35" s="605">
        <f t="shared" si="21"/>
        <v>183</v>
      </c>
    </row>
    <row r="36" spans="1:20" ht="14.25" customHeight="1">
      <c r="A36" s="28"/>
      <c r="B36" s="29" t="s">
        <v>371</v>
      </c>
      <c r="C36" s="608">
        <v>193</v>
      </c>
      <c r="D36" s="609">
        <v>0.1</v>
      </c>
      <c r="E36" s="610">
        <v>296</v>
      </c>
      <c r="F36" s="609">
        <v>0.1</v>
      </c>
      <c r="G36" s="610">
        <f>SUM(C36-E36)</f>
        <v>-103</v>
      </c>
      <c r="H36" s="606">
        <f aca="true" t="shared" si="22" ref="H36:H75">G36/E36*100</f>
        <v>-34.7972972972973</v>
      </c>
      <c r="I36" s="606">
        <f t="shared" si="3"/>
        <v>0</v>
      </c>
      <c r="J36" s="240"/>
      <c r="K36" s="28"/>
      <c r="L36" s="29" t="s">
        <v>371</v>
      </c>
      <c r="M36" s="608">
        <v>193</v>
      </c>
      <c r="N36" s="610">
        <v>142</v>
      </c>
      <c r="O36" s="610">
        <v>7</v>
      </c>
      <c r="P36" s="610">
        <v>33</v>
      </c>
      <c r="Q36" s="610">
        <v>2</v>
      </c>
      <c r="R36" s="610">
        <v>9</v>
      </c>
      <c r="S36" s="621" t="s">
        <v>710</v>
      </c>
      <c r="T36" s="621" t="s">
        <v>710</v>
      </c>
    </row>
    <row r="37" spans="1:20" ht="14.25" customHeight="1">
      <c r="A37" s="28"/>
      <c r="B37" s="29" t="s">
        <v>372</v>
      </c>
      <c r="C37" s="608">
        <v>49156</v>
      </c>
      <c r="D37" s="609">
        <v>14.8</v>
      </c>
      <c r="E37" s="610">
        <v>56669</v>
      </c>
      <c r="F37" s="609">
        <v>16.4</v>
      </c>
      <c r="G37" s="610">
        <f>SUM(C37-E37)</f>
        <v>-7513</v>
      </c>
      <c r="H37" s="606">
        <f t="shared" si="22"/>
        <v>-13.257689389260443</v>
      </c>
      <c r="I37" s="606">
        <f t="shared" si="3"/>
        <v>-1.5999999999999979</v>
      </c>
      <c r="J37" s="9"/>
      <c r="K37" s="28"/>
      <c r="L37" s="29" t="s">
        <v>372</v>
      </c>
      <c r="M37" s="608">
        <v>49156</v>
      </c>
      <c r="N37" s="610">
        <v>30175</v>
      </c>
      <c r="O37" s="610">
        <v>2241</v>
      </c>
      <c r="P37" s="610">
        <v>4799</v>
      </c>
      <c r="Q37" s="610">
        <v>3620</v>
      </c>
      <c r="R37" s="610">
        <v>7063</v>
      </c>
      <c r="S37" s="610">
        <v>1258</v>
      </c>
      <c r="T37" s="621" t="s">
        <v>710</v>
      </c>
    </row>
    <row r="38" spans="1:20" ht="14.25" customHeight="1">
      <c r="A38" s="28"/>
      <c r="B38" s="29" t="s">
        <v>373</v>
      </c>
      <c r="C38" s="608">
        <v>72001</v>
      </c>
      <c r="D38" s="609">
        <v>21.7</v>
      </c>
      <c r="E38" s="610">
        <v>75547</v>
      </c>
      <c r="F38" s="609">
        <v>21.9</v>
      </c>
      <c r="G38" s="610">
        <f>SUM(C38-E38)</f>
        <v>-3546</v>
      </c>
      <c r="H38" s="606">
        <f t="shared" si="22"/>
        <v>-4.693766794181106</v>
      </c>
      <c r="I38" s="606">
        <f t="shared" si="3"/>
        <v>-0.1999999999999993</v>
      </c>
      <c r="J38" s="9"/>
      <c r="K38" s="28"/>
      <c r="L38" s="29" t="s">
        <v>373</v>
      </c>
      <c r="M38" s="608">
        <v>72001</v>
      </c>
      <c r="N38" s="610">
        <v>54881</v>
      </c>
      <c r="O38" s="610">
        <v>3805</v>
      </c>
      <c r="P38" s="610">
        <v>5022</v>
      </c>
      <c r="Q38" s="610">
        <v>2236</v>
      </c>
      <c r="R38" s="610">
        <v>4752</v>
      </c>
      <c r="S38" s="610">
        <v>1116</v>
      </c>
      <c r="T38" s="610">
        <v>183</v>
      </c>
    </row>
    <row r="39" spans="1:20" s="282" customFormat="1" ht="18" customHeight="1">
      <c r="A39" s="884" t="s">
        <v>374</v>
      </c>
      <c r="B39" s="885"/>
      <c r="C39" s="604">
        <f>SUM(C40:C51)</f>
        <v>192795</v>
      </c>
      <c r="D39" s="609">
        <v>58</v>
      </c>
      <c r="E39" s="605">
        <f>SUM(E40:E51)</f>
        <v>195149</v>
      </c>
      <c r="F39" s="607">
        <f>SUM(F40:F51)</f>
        <v>56.5</v>
      </c>
      <c r="G39" s="605">
        <f>SUM(G40:G51)</f>
        <v>-2354</v>
      </c>
      <c r="H39" s="606">
        <f t="shared" si="22"/>
        <v>-1.2062577825148988</v>
      </c>
      <c r="I39" s="606">
        <f t="shared" si="3"/>
        <v>1.5</v>
      </c>
      <c r="J39" s="26"/>
      <c r="K39" s="884" t="s">
        <v>374</v>
      </c>
      <c r="L39" s="885"/>
      <c r="M39" s="605">
        <f aca="true" t="shared" si="23" ref="M39:T39">SUM(M40:M51)</f>
        <v>192795</v>
      </c>
      <c r="N39" s="605">
        <f t="shared" si="23"/>
        <v>137694</v>
      </c>
      <c r="O39" s="605">
        <f t="shared" si="23"/>
        <v>15368</v>
      </c>
      <c r="P39" s="605">
        <f t="shared" si="23"/>
        <v>12004</v>
      </c>
      <c r="Q39" s="605">
        <f t="shared" si="23"/>
        <v>8819</v>
      </c>
      <c r="R39" s="605">
        <f t="shared" si="23"/>
        <v>15973</v>
      </c>
      <c r="S39" s="605">
        <f t="shared" si="23"/>
        <v>2911</v>
      </c>
      <c r="T39" s="605">
        <f t="shared" si="23"/>
        <v>15</v>
      </c>
    </row>
    <row r="40" spans="1:20" ht="14.25" customHeight="1">
      <c r="A40" s="28"/>
      <c r="B40" s="29" t="s">
        <v>375</v>
      </c>
      <c r="C40" s="608">
        <v>2344</v>
      </c>
      <c r="D40" s="609">
        <v>0.7</v>
      </c>
      <c r="E40" s="610">
        <v>2804</v>
      </c>
      <c r="F40" s="609">
        <v>0.8</v>
      </c>
      <c r="G40" s="610">
        <f aca="true" t="shared" si="24" ref="G40:G52">SUM(C40-E40)</f>
        <v>-460</v>
      </c>
      <c r="H40" s="606">
        <f t="shared" si="22"/>
        <v>-16.405135520684734</v>
      </c>
      <c r="I40" s="606">
        <f t="shared" si="3"/>
        <v>-0.10000000000000009</v>
      </c>
      <c r="J40" s="240"/>
      <c r="K40" s="28"/>
      <c r="L40" s="29" t="s">
        <v>375</v>
      </c>
      <c r="M40" s="608">
        <v>2344</v>
      </c>
      <c r="N40" s="610">
        <v>2300</v>
      </c>
      <c r="O40" s="610">
        <v>25</v>
      </c>
      <c r="P40" s="610">
        <v>19</v>
      </c>
      <c r="Q40" s="621" t="s">
        <v>710</v>
      </c>
      <c r="R40" s="621" t="s">
        <v>710</v>
      </c>
      <c r="S40" s="621" t="s">
        <v>710</v>
      </c>
      <c r="T40" s="621" t="s">
        <v>710</v>
      </c>
    </row>
    <row r="41" spans="1:20" ht="14.25" customHeight="1">
      <c r="A41" s="28"/>
      <c r="B41" s="29" t="s">
        <v>388</v>
      </c>
      <c r="C41" s="608">
        <v>7736</v>
      </c>
      <c r="D41" s="609">
        <v>2.3</v>
      </c>
      <c r="E41" s="610">
        <v>8239</v>
      </c>
      <c r="F41" s="609">
        <v>2.4</v>
      </c>
      <c r="G41" s="610">
        <f t="shared" si="24"/>
        <v>-503</v>
      </c>
      <c r="H41" s="606">
        <f t="shared" si="22"/>
        <v>-6.1051098434276</v>
      </c>
      <c r="I41" s="606">
        <f t="shared" si="3"/>
        <v>-0.10000000000000009</v>
      </c>
      <c r="J41" s="240"/>
      <c r="K41" s="28"/>
      <c r="L41" s="29" t="s">
        <v>388</v>
      </c>
      <c r="M41" s="608">
        <v>7736</v>
      </c>
      <c r="N41" s="610">
        <v>6630</v>
      </c>
      <c r="O41" s="610">
        <v>317</v>
      </c>
      <c r="P41" s="610">
        <v>453</v>
      </c>
      <c r="Q41" s="610">
        <v>53</v>
      </c>
      <c r="R41" s="610">
        <v>274</v>
      </c>
      <c r="S41" s="610">
        <v>8</v>
      </c>
      <c r="T41" s="621" t="s">
        <v>710</v>
      </c>
    </row>
    <row r="42" spans="1:20" ht="14.25" customHeight="1">
      <c r="A42" s="28"/>
      <c r="B42" s="29" t="s">
        <v>376</v>
      </c>
      <c r="C42" s="608">
        <v>21635</v>
      </c>
      <c r="D42" s="609">
        <v>6.5</v>
      </c>
      <c r="E42" s="610">
        <v>22484</v>
      </c>
      <c r="F42" s="609">
        <v>6.5</v>
      </c>
      <c r="G42" s="610">
        <f t="shared" si="24"/>
        <v>-849</v>
      </c>
      <c r="H42" s="606">
        <f t="shared" si="22"/>
        <v>-3.776018502045899</v>
      </c>
      <c r="I42" s="606">
        <f t="shared" si="3"/>
        <v>0</v>
      </c>
      <c r="J42" s="240"/>
      <c r="K42" s="28"/>
      <c r="L42" s="29" t="s">
        <v>376</v>
      </c>
      <c r="M42" s="608">
        <v>21635</v>
      </c>
      <c r="N42" s="610">
        <v>17861</v>
      </c>
      <c r="O42" s="610">
        <v>1562</v>
      </c>
      <c r="P42" s="610">
        <v>895</v>
      </c>
      <c r="Q42" s="610">
        <v>205</v>
      </c>
      <c r="R42" s="610">
        <v>1078</v>
      </c>
      <c r="S42" s="610">
        <v>33</v>
      </c>
      <c r="T42" s="621" t="s">
        <v>710</v>
      </c>
    </row>
    <row r="43" spans="1:20" ht="14.25" customHeight="1">
      <c r="A43" s="28"/>
      <c r="B43" s="29" t="s">
        <v>377</v>
      </c>
      <c r="C43" s="608">
        <v>52044</v>
      </c>
      <c r="D43" s="609">
        <v>15.7</v>
      </c>
      <c r="E43" s="610">
        <v>55829</v>
      </c>
      <c r="F43" s="609">
        <v>16.2</v>
      </c>
      <c r="G43" s="610">
        <f t="shared" si="24"/>
        <v>-3785</v>
      </c>
      <c r="H43" s="606">
        <f t="shared" si="22"/>
        <v>-6.779630657901807</v>
      </c>
      <c r="I43" s="606">
        <f t="shared" si="3"/>
        <v>-0.5</v>
      </c>
      <c r="J43" s="240"/>
      <c r="K43" s="28"/>
      <c r="L43" s="29" t="s">
        <v>377</v>
      </c>
      <c r="M43" s="608">
        <v>52044</v>
      </c>
      <c r="N43" s="610">
        <v>34211</v>
      </c>
      <c r="O43" s="610">
        <v>3273</v>
      </c>
      <c r="P43" s="610">
        <v>5206</v>
      </c>
      <c r="Q43" s="610">
        <v>2975</v>
      </c>
      <c r="R43" s="610">
        <v>5029</v>
      </c>
      <c r="S43" s="610">
        <v>1347</v>
      </c>
      <c r="T43" s="621" t="s">
        <v>710</v>
      </c>
    </row>
    <row r="44" spans="1:20" ht="14.25" customHeight="1">
      <c r="A44" s="28"/>
      <c r="B44" s="29" t="s">
        <v>378</v>
      </c>
      <c r="C44" s="608">
        <v>6285</v>
      </c>
      <c r="D44" s="609">
        <v>1.9</v>
      </c>
      <c r="E44" s="610">
        <v>7635</v>
      </c>
      <c r="F44" s="609">
        <v>2.2</v>
      </c>
      <c r="G44" s="610">
        <f t="shared" si="24"/>
        <v>-1350</v>
      </c>
      <c r="H44" s="606">
        <f t="shared" si="22"/>
        <v>-17.68172888015717</v>
      </c>
      <c r="I44" s="606">
        <f t="shared" si="3"/>
        <v>-0.30000000000000027</v>
      </c>
      <c r="J44" s="9"/>
      <c r="K44" s="28"/>
      <c r="L44" s="29" t="s">
        <v>378</v>
      </c>
      <c r="M44" s="608">
        <v>6285</v>
      </c>
      <c r="N44" s="610">
        <v>5366</v>
      </c>
      <c r="O44" s="610">
        <v>107</v>
      </c>
      <c r="P44" s="610">
        <v>335</v>
      </c>
      <c r="Q44" s="610">
        <v>82</v>
      </c>
      <c r="R44" s="610">
        <v>380</v>
      </c>
      <c r="S44" s="610">
        <v>14</v>
      </c>
      <c r="T44" s="621" t="s">
        <v>710</v>
      </c>
    </row>
    <row r="45" spans="1:20" ht="14.25" customHeight="1">
      <c r="A45" s="28"/>
      <c r="B45" s="29" t="s">
        <v>379</v>
      </c>
      <c r="C45" s="608">
        <v>2680</v>
      </c>
      <c r="D45" s="609">
        <v>0.8</v>
      </c>
      <c r="E45" s="610">
        <v>2528</v>
      </c>
      <c r="F45" s="609">
        <v>0.7</v>
      </c>
      <c r="G45" s="610">
        <f t="shared" si="24"/>
        <v>152</v>
      </c>
      <c r="H45" s="606">
        <f t="shared" si="22"/>
        <v>6.012658227848101</v>
      </c>
      <c r="I45" s="606">
        <f t="shared" si="3"/>
        <v>0.10000000000000009</v>
      </c>
      <c r="J45" s="240"/>
      <c r="K45" s="28"/>
      <c r="L45" s="29" t="s">
        <v>379</v>
      </c>
      <c r="M45" s="608">
        <v>2680</v>
      </c>
      <c r="N45" s="610">
        <v>1162</v>
      </c>
      <c r="O45" s="610">
        <v>159</v>
      </c>
      <c r="P45" s="610">
        <v>591</v>
      </c>
      <c r="Q45" s="610">
        <v>179</v>
      </c>
      <c r="R45" s="610">
        <v>542</v>
      </c>
      <c r="S45" s="610">
        <v>45</v>
      </c>
      <c r="T45" s="621" t="s">
        <v>710</v>
      </c>
    </row>
    <row r="46" spans="1:20" ht="14.25" customHeight="1">
      <c r="A46" s="28"/>
      <c r="B46" s="29" t="s">
        <v>389</v>
      </c>
      <c r="C46" s="608">
        <v>13286</v>
      </c>
      <c r="D46" s="609">
        <v>4</v>
      </c>
      <c r="E46" s="610">
        <v>13507</v>
      </c>
      <c r="F46" s="609">
        <v>3.9</v>
      </c>
      <c r="G46" s="610">
        <f t="shared" si="24"/>
        <v>-221</v>
      </c>
      <c r="H46" s="606">
        <f t="shared" si="22"/>
        <v>-1.6361886429258903</v>
      </c>
      <c r="I46" s="606">
        <f t="shared" si="3"/>
        <v>0.10000000000000009</v>
      </c>
      <c r="J46" s="240"/>
      <c r="K46" s="28"/>
      <c r="L46" s="29" t="s">
        <v>389</v>
      </c>
      <c r="M46" s="608">
        <v>13286</v>
      </c>
      <c r="N46" s="610">
        <v>6839</v>
      </c>
      <c r="O46" s="610">
        <v>1792</v>
      </c>
      <c r="P46" s="610">
        <v>679</v>
      </c>
      <c r="Q46" s="610">
        <v>1766</v>
      </c>
      <c r="R46" s="610">
        <v>1610</v>
      </c>
      <c r="S46" s="610">
        <v>599</v>
      </c>
      <c r="T46" s="621" t="s">
        <v>710</v>
      </c>
    </row>
    <row r="47" spans="1:20" ht="14.25" customHeight="1">
      <c r="A47" s="28"/>
      <c r="B47" s="29" t="s">
        <v>390</v>
      </c>
      <c r="C47" s="608">
        <v>11796</v>
      </c>
      <c r="D47" s="609">
        <v>3.5</v>
      </c>
      <c r="E47" s="610">
        <v>9569</v>
      </c>
      <c r="F47" s="609">
        <v>2.8</v>
      </c>
      <c r="G47" s="610">
        <f t="shared" si="24"/>
        <v>2227</v>
      </c>
      <c r="H47" s="606">
        <f t="shared" si="22"/>
        <v>23.273069286236804</v>
      </c>
      <c r="I47" s="606">
        <f t="shared" si="3"/>
        <v>0.7000000000000002</v>
      </c>
      <c r="J47" s="240"/>
      <c r="K47" s="28"/>
      <c r="L47" s="29" t="s">
        <v>390</v>
      </c>
      <c r="M47" s="608">
        <v>11796</v>
      </c>
      <c r="N47" s="610">
        <v>8531</v>
      </c>
      <c r="O47" s="610">
        <v>875</v>
      </c>
      <c r="P47" s="610">
        <v>430</v>
      </c>
      <c r="Q47" s="610">
        <v>1218</v>
      </c>
      <c r="R47" s="610">
        <v>668</v>
      </c>
      <c r="S47" s="610">
        <v>73</v>
      </c>
      <c r="T47" s="621" t="s">
        <v>710</v>
      </c>
    </row>
    <row r="48" spans="1:20" ht="14.25" customHeight="1">
      <c r="A48" s="28"/>
      <c r="B48" s="29" t="s">
        <v>392</v>
      </c>
      <c r="C48" s="608">
        <v>11823</v>
      </c>
      <c r="D48" s="609">
        <v>3.6</v>
      </c>
      <c r="E48" s="610">
        <v>12466</v>
      </c>
      <c r="F48" s="609">
        <v>3.6</v>
      </c>
      <c r="G48" s="610">
        <f t="shared" si="24"/>
        <v>-643</v>
      </c>
      <c r="H48" s="606">
        <f t="shared" si="22"/>
        <v>-5.158029841167977</v>
      </c>
      <c r="I48" s="606">
        <f t="shared" si="3"/>
        <v>0</v>
      </c>
      <c r="J48" s="240"/>
      <c r="K48" s="28"/>
      <c r="L48" s="29" t="s">
        <v>392</v>
      </c>
      <c r="M48" s="608">
        <v>11823</v>
      </c>
      <c r="N48" s="610">
        <v>9535</v>
      </c>
      <c r="O48" s="610">
        <v>1544</v>
      </c>
      <c r="P48" s="610">
        <v>218</v>
      </c>
      <c r="Q48" s="610">
        <v>109</v>
      </c>
      <c r="R48" s="610">
        <v>396</v>
      </c>
      <c r="S48" s="610">
        <v>21</v>
      </c>
      <c r="T48" s="621" t="s">
        <v>710</v>
      </c>
    </row>
    <row r="49" spans="1:20" ht="14.25" customHeight="1">
      <c r="A49" s="28"/>
      <c r="B49" s="29" t="s">
        <v>393</v>
      </c>
      <c r="C49" s="608">
        <v>5170</v>
      </c>
      <c r="D49" s="609">
        <v>1.6</v>
      </c>
      <c r="E49" s="610">
        <v>5444</v>
      </c>
      <c r="F49" s="609">
        <v>1.6</v>
      </c>
      <c r="G49" s="610">
        <f t="shared" si="24"/>
        <v>-274</v>
      </c>
      <c r="H49" s="606">
        <f t="shared" si="22"/>
        <v>-5.033063923585599</v>
      </c>
      <c r="I49" s="606">
        <f t="shared" si="3"/>
        <v>0</v>
      </c>
      <c r="J49" s="9"/>
      <c r="K49" s="28"/>
      <c r="L49" s="29" t="s">
        <v>393</v>
      </c>
      <c r="M49" s="608">
        <v>5170</v>
      </c>
      <c r="N49" s="610">
        <v>4454</v>
      </c>
      <c r="O49" s="610">
        <v>560</v>
      </c>
      <c r="P49" s="610">
        <v>136</v>
      </c>
      <c r="Q49" s="610">
        <v>7</v>
      </c>
      <c r="R49" s="610">
        <v>11</v>
      </c>
      <c r="S49" s="610">
        <v>2</v>
      </c>
      <c r="T49" s="621" t="s">
        <v>710</v>
      </c>
    </row>
    <row r="50" spans="1:20" ht="14.25" customHeight="1">
      <c r="A50" s="28"/>
      <c r="B50" s="29" t="s">
        <v>380</v>
      </c>
      <c r="C50" s="608">
        <v>42447</v>
      </c>
      <c r="D50" s="609">
        <v>12.8</v>
      </c>
      <c r="E50" s="610">
        <v>38373</v>
      </c>
      <c r="F50" s="609">
        <v>11.1</v>
      </c>
      <c r="G50" s="610">
        <f t="shared" si="24"/>
        <v>4074</v>
      </c>
      <c r="H50" s="606">
        <f t="shared" si="22"/>
        <v>10.616839965600814</v>
      </c>
      <c r="I50" s="606">
        <f t="shared" si="3"/>
        <v>1.700000000000001</v>
      </c>
      <c r="J50" s="9"/>
      <c r="K50" s="28"/>
      <c r="L50" s="29" t="s">
        <v>380</v>
      </c>
      <c r="M50" s="608">
        <v>42447</v>
      </c>
      <c r="N50" s="610">
        <v>25783</v>
      </c>
      <c r="O50" s="610">
        <v>4627</v>
      </c>
      <c r="P50" s="610">
        <v>3042</v>
      </c>
      <c r="Q50" s="610">
        <v>2225</v>
      </c>
      <c r="R50" s="610">
        <v>5985</v>
      </c>
      <c r="S50" s="610">
        <v>769</v>
      </c>
      <c r="T50" s="610">
        <v>15</v>
      </c>
    </row>
    <row r="51" spans="1:20" ht="14.25" customHeight="1">
      <c r="A51" s="28"/>
      <c r="B51" s="29" t="s">
        <v>381</v>
      </c>
      <c r="C51" s="608">
        <v>15549</v>
      </c>
      <c r="D51" s="609">
        <v>4.7</v>
      </c>
      <c r="E51" s="610">
        <v>16271</v>
      </c>
      <c r="F51" s="609">
        <v>4.7</v>
      </c>
      <c r="G51" s="610">
        <f t="shared" si="24"/>
        <v>-722</v>
      </c>
      <c r="H51" s="606">
        <f t="shared" si="22"/>
        <v>-4.437342511216275</v>
      </c>
      <c r="I51" s="606">
        <f t="shared" si="3"/>
        <v>0</v>
      </c>
      <c r="J51" s="240"/>
      <c r="K51" s="28"/>
      <c r="L51" s="29" t="s">
        <v>381</v>
      </c>
      <c r="M51" s="608">
        <v>15549</v>
      </c>
      <c r="N51" s="610">
        <v>15022</v>
      </c>
      <c r="O51" s="610">
        <v>527</v>
      </c>
      <c r="P51" s="621" t="s">
        <v>710</v>
      </c>
      <c r="Q51" s="621" t="s">
        <v>710</v>
      </c>
      <c r="R51" s="621" t="s">
        <v>710</v>
      </c>
      <c r="S51" s="621" t="s">
        <v>710</v>
      </c>
      <c r="T51" s="621" t="s">
        <v>710</v>
      </c>
    </row>
    <row r="52" spans="1:20" s="282" customFormat="1" ht="18" customHeight="1">
      <c r="A52" s="884" t="s">
        <v>382</v>
      </c>
      <c r="B52" s="885"/>
      <c r="C52" s="604">
        <v>3722</v>
      </c>
      <c r="D52" s="606">
        <v>1.1</v>
      </c>
      <c r="E52" s="605">
        <v>2471</v>
      </c>
      <c r="F52" s="606">
        <v>0.7</v>
      </c>
      <c r="G52" s="610">
        <f t="shared" si="24"/>
        <v>1251</v>
      </c>
      <c r="H52" s="606">
        <f t="shared" si="22"/>
        <v>50.627276406313236</v>
      </c>
      <c r="I52" s="606">
        <f t="shared" si="3"/>
        <v>0.40000000000000013</v>
      </c>
      <c r="J52" s="284"/>
      <c r="K52" s="884" t="s">
        <v>382</v>
      </c>
      <c r="L52" s="885"/>
      <c r="M52" s="604">
        <v>3722</v>
      </c>
      <c r="N52" s="605">
        <v>2787</v>
      </c>
      <c r="O52" s="605">
        <v>400</v>
      </c>
      <c r="P52" s="605">
        <v>114</v>
      </c>
      <c r="Q52" s="605">
        <v>73</v>
      </c>
      <c r="R52" s="605">
        <v>313</v>
      </c>
      <c r="S52" s="605">
        <v>26</v>
      </c>
      <c r="T52" s="621" t="s">
        <v>710</v>
      </c>
    </row>
    <row r="53" spans="1:20" s="282" customFormat="1" ht="21" customHeight="1">
      <c r="A53" s="882" t="s">
        <v>384</v>
      </c>
      <c r="B53" s="883"/>
      <c r="C53" s="615">
        <f>SUM(C54,C58,C62,C75)</f>
        <v>264022</v>
      </c>
      <c r="D53" s="618">
        <v>100</v>
      </c>
      <c r="E53" s="617">
        <f>SUM(E54,E58,E62,E75)</f>
        <v>269595</v>
      </c>
      <c r="F53" s="618">
        <v>100</v>
      </c>
      <c r="G53" s="617">
        <f>SUM(G54,G58,G62,G75)</f>
        <v>-5573</v>
      </c>
      <c r="H53" s="618">
        <f>G53/E53*100</f>
        <v>-2.067174836328567</v>
      </c>
      <c r="I53" s="620" t="s">
        <v>709</v>
      </c>
      <c r="J53" s="26"/>
      <c r="K53" s="882" t="s">
        <v>384</v>
      </c>
      <c r="L53" s="883"/>
      <c r="M53" s="617">
        <f aca="true" t="shared" si="25" ref="M53:T53">SUM(M54,M58,M62,M75)</f>
        <v>264022</v>
      </c>
      <c r="N53" s="617">
        <f t="shared" si="25"/>
        <v>169234</v>
      </c>
      <c r="O53" s="617">
        <f t="shared" si="25"/>
        <v>43967</v>
      </c>
      <c r="P53" s="617">
        <f t="shared" si="25"/>
        <v>7576</v>
      </c>
      <c r="Q53" s="617">
        <f t="shared" si="25"/>
        <v>3036</v>
      </c>
      <c r="R53" s="617">
        <f t="shared" si="25"/>
        <v>10507</v>
      </c>
      <c r="S53" s="617">
        <f t="shared" si="25"/>
        <v>27275</v>
      </c>
      <c r="T53" s="617">
        <f t="shared" si="25"/>
        <v>2367</v>
      </c>
    </row>
    <row r="54" spans="1:20" s="282" customFormat="1" ht="18" customHeight="1">
      <c r="A54" s="884" t="s">
        <v>366</v>
      </c>
      <c r="B54" s="885"/>
      <c r="C54" s="604">
        <f>SUM(C55:C57)</f>
        <v>8802</v>
      </c>
      <c r="D54" s="607">
        <f>SUM(D55:D57)</f>
        <v>2.6</v>
      </c>
      <c r="E54" s="605">
        <f>SUM(E55:E57)</f>
        <v>9605</v>
      </c>
      <c r="F54" s="607">
        <f>SUM(F55:F57)</f>
        <v>2.8000000000000003</v>
      </c>
      <c r="G54" s="605">
        <f>SUM(G55:G57)</f>
        <v>-803</v>
      </c>
      <c r="H54" s="606">
        <f t="shared" si="22"/>
        <v>-8.360229047371162</v>
      </c>
      <c r="I54" s="607">
        <f>SUM(I55:I57)</f>
        <v>-0.2000000000000001</v>
      </c>
      <c r="J54" s="26"/>
      <c r="K54" s="884" t="s">
        <v>366</v>
      </c>
      <c r="L54" s="885"/>
      <c r="M54" s="605">
        <f aca="true" t="shared" si="26" ref="M54:S54">SUM(M55:M57)</f>
        <v>8802</v>
      </c>
      <c r="N54" s="605">
        <f t="shared" si="26"/>
        <v>574</v>
      </c>
      <c r="O54" s="605">
        <f t="shared" si="26"/>
        <v>447</v>
      </c>
      <c r="P54" s="605">
        <f t="shared" si="26"/>
        <v>71</v>
      </c>
      <c r="Q54" s="605">
        <f t="shared" si="26"/>
        <v>43</v>
      </c>
      <c r="R54" s="605">
        <f t="shared" si="26"/>
        <v>1356</v>
      </c>
      <c r="S54" s="605">
        <f t="shared" si="26"/>
        <v>6306</v>
      </c>
      <c r="T54" s="621" t="s">
        <v>710</v>
      </c>
    </row>
    <row r="55" spans="1:20" ht="14.25" customHeight="1">
      <c r="A55" s="28"/>
      <c r="B55" s="29" t="s">
        <v>367</v>
      </c>
      <c r="C55" s="608">
        <v>8064</v>
      </c>
      <c r="D55" s="609">
        <v>2.4</v>
      </c>
      <c r="E55" s="610">
        <v>8552</v>
      </c>
      <c r="F55" s="609">
        <v>2.5</v>
      </c>
      <c r="G55" s="610">
        <f>SUM(C55-E55)</f>
        <v>-488</v>
      </c>
      <c r="H55" s="606">
        <f t="shared" si="22"/>
        <v>-5.706267539756782</v>
      </c>
      <c r="I55" s="606">
        <f t="shared" si="3"/>
        <v>-0.10000000000000009</v>
      </c>
      <c r="J55" s="240"/>
      <c r="K55" s="28"/>
      <c r="L55" s="29" t="s">
        <v>367</v>
      </c>
      <c r="M55" s="608">
        <v>8064</v>
      </c>
      <c r="N55" s="610">
        <v>470</v>
      </c>
      <c r="O55" s="610">
        <v>381</v>
      </c>
      <c r="P55" s="610">
        <v>52</v>
      </c>
      <c r="Q55" s="610">
        <v>38</v>
      </c>
      <c r="R55" s="610">
        <v>1279</v>
      </c>
      <c r="S55" s="610">
        <v>5839</v>
      </c>
      <c r="T55" s="621" t="s">
        <v>710</v>
      </c>
    </row>
    <row r="56" spans="1:20" ht="14.25" customHeight="1">
      <c r="A56" s="28"/>
      <c r="B56" s="29" t="s">
        <v>368</v>
      </c>
      <c r="C56" s="608">
        <v>120</v>
      </c>
      <c r="D56" s="609">
        <v>0</v>
      </c>
      <c r="E56" s="610">
        <v>208</v>
      </c>
      <c r="F56" s="609">
        <v>0.1</v>
      </c>
      <c r="G56" s="610">
        <f>SUM(C56-E56)</f>
        <v>-88</v>
      </c>
      <c r="H56" s="606">
        <f t="shared" si="22"/>
        <v>-42.30769230769231</v>
      </c>
      <c r="I56" s="606">
        <f t="shared" si="3"/>
        <v>-0.1</v>
      </c>
      <c r="J56" s="240"/>
      <c r="K56" s="28"/>
      <c r="L56" s="29" t="s">
        <v>368</v>
      </c>
      <c r="M56" s="608">
        <v>120</v>
      </c>
      <c r="N56" s="610">
        <v>42</v>
      </c>
      <c r="O56" s="610">
        <v>24</v>
      </c>
      <c r="P56" s="610">
        <v>5</v>
      </c>
      <c r="Q56" s="610">
        <v>1</v>
      </c>
      <c r="R56" s="610">
        <v>3</v>
      </c>
      <c r="S56" s="610">
        <v>45</v>
      </c>
      <c r="T56" s="621" t="s">
        <v>710</v>
      </c>
    </row>
    <row r="57" spans="1:20" ht="14.25" customHeight="1">
      <c r="A57" s="28"/>
      <c r="B57" s="29" t="s">
        <v>369</v>
      </c>
      <c r="C57" s="608">
        <v>618</v>
      </c>
      <c r="D57" s="609">
        <v>0.2</v>
      </c>
      <c r="E57" s="610">
        <v>845</v>
      </c>
      <c r="F57" s="609">
        <v>0.2</v>
      </c>
      <c r="G57" s="610">
        <f>SUM(C57-E57)</f>
        <v>-227</v>
      </c>
      <c r="H57" s="606">
        <f t="shared" si="22"/>
        <v>-26.86390532544379</v>
      </c>
      <c r="I57" s="606">
        <f t="shared" si="3"/>
        <v>0</v>
      </c>
      <c r="J57" s="9"/>
      <c r="K57" s="28"/>
      <c r="L57" s="29" t="s">
        <v>369</v>
      </c>
      <c r="M57" s="608">
        <v>618</v>
      </c>
      <c r="N57" s="610">
        <v>62</v>
      </c>
      <c r="O57" s="610">
        <v>42</v>
      </c>
      <c r="P57" s="610">
        <v>14</v>
      </c>
      <c r="Q57" s="610">
        <v>4</v>
      </c>
      <c r="R57" s="610">
        <v>74</v>
      </c>
      <c r="S57" s="610">
        <v>422</v>
      </c>
      <c r="T57" s="621" t="s">
        <v>710</v>
      </c>
    </row>
    <row r="58" spans="1:20" ht="18" customHeight="1">
      <c r="A58" s="884" t="s">
        <v>370</v>
      </c>
      <c r="B58" s="885"/>
      <c r="C58" s="604">
        <f>SUM(C59:C61)</f>
        <v>55436</v>
      </c>
      <c r="D58" s="609">
        <v>16.7</v>
      </c>
      <c r="E58" s="605">
        <f>SUM(E59:E61)</f>
        <v>65066</v>
      </c>
      <c r="F58" s="607">
        <f>SUM(F59:F61)</f>
        <v>18.9</v>
      </c>
      <c r="G58" s="605">
        <f>SUM(G59:G61)</f>
        <v>-9630</v>
      </c>
      <c r="H58" s="606">
        <f t="shared" si="22"/>
        <v>-14.80035656103034</v>
      </c>
      <c r="I58" s="606">
        <f t="shared" si="3"/>
        <v>-2.1999999999999993</v>
      </c>
      <c r="J58" s="9"/>
      <c r="K58" s="884" t="s">
        <v>370</v>
      </c>
      <c r="L58" s="885"/>
      <c r="M58" s="605">
        <f aca="true" t="shared" si="27" ref="M58:T58">SUM(M59:M61)</f>
        <v>55436</v>
      </c>
      <c r="N58" s="605">
        <f t="shared" si="27"/>
        <v>37015</v>
      </c>
      <c r="O58" s="605">
        <f t="shared" si="27"/>
        <v>5801</v>
      </c>
      <c r="P58" s="605">
        <f t="shared" si="27"/>
        <v>2983</v>
      </c>
      <c r="Q58" s="605">
        <f t="shared" si="27"/>
        <v>177</v>
      </c>
      <c r="R58" s="605">
        <f t="shared" si="27"/>
        <v>690</v>
      </c>
      <c r="S58" s="605">
        <f t="shared" si="27"/>
        <v>6607</v>
      </c>
      <c r="T58" s="605">
        <f t="shared" si="27"/>
        <v>2158</v>
      </c>
    </row>
    <row r="59" spans="1:20" ht="14.25" customHeight="1">
      <c r="A59" s="28"/>
      <c r="B59" s="29" t="s">
        <v>371</v>
      </c>
      <c r="C59" s="608">
        <v>48</v>
      </c>
      <c r="D59" s="609">
        <v>0</v>
      </c>
      <c r="E59" s="610">
        <v>65</v>
      </c>
      <c r="F59" s="609">
        <v>0</v>
      </c>
      <c r="G59" s="610">
        <f>SUM(C59-E59)</f>
        <v>-17</v>
      </c>
      <c r="H59" s="606">
        <f t="shared" si="22"/>
        <v>-26.153846153846157</v>
      </c>
      <c r="I59" s="606">
        <f t="shared" si="3"/>
        <v>0</v>
      </c>
      <c r="J59" s="240"/>
      <c r="K59" s="28"/>
      <c r="L59" s="29" t="s">
        <v>371</v>
      </c>
      <c r="M59" s="608">
        <v>48</v>
      </c>
      <c r="N59" s="610">
        <v>32</v>
      </c>
      <c r="O59" s="610">
        <v>6</v>
      </c>
      <c r="P59" s="610">
        <v>10</v>
      </c>
      <c r="Q59" s="621" t="s">
        <v>710</v>
      </c>
      <c r="R59" s="621" t="s">
        <v>710</v>
      </c>
      <c r="S59" s="621" t="s">
        <v>710</v>
      </c>
      <c r="T59" s="621" t="s">
        <v>710</v>
      </c>
    </row>
    <row r="60" spans="1:20" ht="14.25" customHeight="1">
      <c r="A60" s="28"/>
      <c r="B60" s="29" t="s">
        <v>372</v>
      </c>
      <c r="C60" s="608">
        <v>9801</v>
      </c>
      <c r="D60" s="609">
        <v>2.9</v>
      </c>
      <c r="E60" s="610">
        <v>10959</v>
      </c>
      <c r="F60" s="609">
        <v>3.2</v>
      </c>
      <c r="G60" s="610">
        <f>SUM(C60-E60)</f>
        <v>-1158</v>
      </c>
      <c r="H60" s="606">
        <f t="shared" si="22"/>
        <v>-10.56665754174651</v>
      </c>
      <c r="I60" s="606">
        <f t="shared" si="3"/>
        <v>-0.30000000000000027</v>
      </c>
      <c r="J60" s="9"/>
      <c r="K60" s="28"/>
      <c r="L60" s="29" t="s">
        <v>372</v>
      </c>
      <c r="M60" s="608">
        <v>9801</v>
      </c>
      <c r="N60" s="610">
        <v>5432</v>
      </c>
      <c r="O60" s="610">
        <v>668</v>
      </c>
      <c r="P60" s="610">
        <v>1379</v>
      </c>
      <c r="Q60" s="610">
        <v>41</v>
      </c>
      <c r="R60" s="610">
        <v>33</v>
      </c>
      <c r="S60" s="610">
        <v>2248</v>
      </c>
      <c r="T60" s="621" t="s">
        <v>710</v>
      </c>
    </row>
    <row r="61" spans="1:20" ht="14.25" customHeight="1">
      <c r="A61" s="28"/>
      <c r="B61" s="29" t="s">
        <v>373</v>
      </c>
      <c r="C61" s="608">
        <v>45587</v>
      </c>
      <c r="D61" s="609">
        <v>13.7</v>
      </c>
      <c r="E61" s="610">
        <v>54042</v>
      </c>
      <c r="F61" s="609">
        <v>15.7</v>
      </c>
      <c r="G61" s="610">
        <f>SUM(C61-E61)</f>
        <v>-8455</v>
      </c>
      <c r="H61" s="606">
        <f t="shared" si="22"/>
        <v>-15.645238888272084</v>
      </c>
      <c r="I61" s="606">
        <f t="shared" si="3"/>
        <v>-2</v>
      </c>
      <c r="J61" s="9"/>
      <c r="K61" s="28"/>
      <c r="L61" s="29" t="s">
        <v>373</v>
      </c>
      <c r="M61" s="608">
        <v>45587</v>
      </c>
      <c r="N61" s="610">
        <v>31551</v>
      </c>
      <c r="O61" s="610">
        <v>5127</v>
      </c>
      <c r="P61" s="610">
        <v>1594</v>
      </c>
      <c r="Q61" s="610">
        <v>136</v>
      </c>
      <c r="R61" s="610">
        <v>657</v>
      </c>
      <c r="S61" s="610">
        <v>4359</v>
      </c>
      <c r="T61" s="610">
        <v>2158</v>
      </c>
    </row>
    <row r="62" spans="1:20" s="282" customFormat="1" ht="18" customHeight="1">
      <c r="A62" s="884" t="s">
        <v>374</v>
      </c>
      <c r="B62" s="885"/>
      <c r="C62" s="604">
        <f>SUM(C63:C74)</f>
        <v>196954</v>
      </c>
      <c r="D62" s="607">
        <f>SUM(D63:D74)</f>
        <v>59.3</v>
      </c>
      <c r="E62" s="605">
        <f>SUM(E63:E74)</f>
        <v>192924</v>
      </c>
      <c r="F62" s="609">
        <v>55.9</v>
      </c>
      <c r="G62" s="605">
        <f>SUM(G63:G74)</f>
        <v>4030</v>
      </c>
      <c r="H62" s="606">
        <f t="shared" si="22"/>
        <v>2.088905475731376</v>
      </c>
      <c r="I62" s="606">
        <f t="shared" si="3"/>
        <v>3.3999999999999986</v>
      </c>
      <c r="J62" s="26"/>
      <c r="K62" s="884" t="s">
        <v>374</v>
      </c>
      <c r="L62" s="885"/>
      <c r="M62" s="605">
        <f aca="true" t="shared" si="28" ref="M62:T62">SUM(M63:M74)</f>
        <v>196954</v>
      </c>
      <c r="N62" s="605">
        <f t="shared" si="28"/>
        <v>129725</v>
      </c>
      <c r="O62" s="605">
        <f t="shared" si="28"/>
        <v>37128</v>
      </c>
      <c r="P62" s="605">
        <f t="shared" si="28"/>
        <v>4472</v>
      </c>
      <c r="Q62" s="605">
        <f t="shared" si="28"/>
        <v>2799</v>
      </c>
      <c r="R62" s="605">
        <f t="shared" si="28"/>
        <v>8360</v>
      </c>
      <c r="S62" s="605">
        <f t="shared" si="28"/>
        <v>14234</v>
      </c>
      <c r="T62" s="605">
        <f t="shared" si="28"/>
        <v>209</v>
      </c>
    </row>
    <row r="63" spans="1:20" ht="14.25" customHeight="1">
      <c r="A63" s="28"/>
      <c r="B63" s="29" t="s">
        <v>375</v>
      </c>
      <c r="C63" s="608">
        <v>278</v>
      </c>
      <c r="D63" s="609">
        <v>0.1</v>
      </c>
      <c r="E63" s="610">
        <v>317</v>
      </c>
      <c r="F63" s="609">
        <v>0.1</v>
      </c>
      <c r="G63" s="610">
        <f aca="true" t="shared" si="29" ref="G63:G74">SUM(C63-E63)</f>
        <v>-39</v>
      </c>
      <c r="H63" s="606">
        <f t="shared" si="22"/>
        <v>-12.302839116719243</v>
      </c>
      <c r="I63" s="606">
        <f t="shared" si="3"/>
        <v>0</v>
      </c>
      <c r="J63" s="240"/>
      <c r="K63" s="28"/>
      <c r="L63" s="29" t="s">
        <v>375</v>
      </c>
      <c r="M63" s="30">
        <v>278</v>
      </c>
      <c r="N63" s="31">
        <v>226</v>
      </c>
      <c r="O63" s="31">
        <v>52</v>
      </c>
      <c r="P63" s="27" t="s">
        <v>117</v>
      </c>
      <c r="Q63" s="27" t="s">
        <v>117</v>
      </c>
      <c r="R63" s="27" t="s">
        <v>117</v>
      </c>
      <c r="S63" s="27" t="s">
        <v>117</v>
      </c>
      <c r="T63" s="27" t="s">
        <v>117</v>
      </c>
    </row>
    <row r="64" spans="1:20" ht="14.25" customHeight="1">
      <c r="A64" s="28"/>
      <c r="B64" s="29" t="s">
        <v>388</v>
      </c>
      <c r="C64" s="608">
        <v>3617</v>
      </c>
      <c r="D64" s="609">
        <v>1.1</v>
      </c>
      <c r="E64" s="610">
        <v>3882</v>
      </c>
      <c r="F64" s="609">
        <v>1.1</v>
      </c>
      <c r="G64" s="610">
        <f t="shared" si="29"/>
        <v>-265</v>
      </c>
      <c r="H64" s="606">
        <f t="shared" si="22"/>
        <v>-6.826378155589902</v>
      </c>
      <c r="I64" s="606">
        <f t="shared" si="3"/>
        <v>0</v>
      </c>
      <c r="J64" s="240"/>
      <c r="K64" s="28"/>
      <c r="L64" s="29" t="s">
        <v>388</v>
      </c>
      <c r="M64" s="30">
        <v>3617</v>
      </c>
      <c r="N64" s="31">
        <v>2827</v>
      </c>
      <c r="O64" s="31">
        <v>615</v>
      </c>
      <c r="P64" s="31">
        <v>67</v>
      </c>
      <c r="Q64" s="31">
        <v>6</v>
      </c>
      <c r="R64" s="31">
        <v>65</v>
      </c>
      <c r="S64" s="31">
        <v>37</v>
      </c>
      <c r="T64" s="27" t="s">
        <v>118</v>
      </c>
    </row>
    <row r="65" spans="1:20" ht="14.25" customHeight="1">
      <c r="A65" s="28"/>
      <c r="B65" s="29" t="s">
        <v>376</v>
      </c>
      <c r="C65" s="608">
        <v>4268</v>
      </c>
      <c r="D65" s="609">
        <v>1.3</v>
      </c>
      <c r="E65" s="610">
        <v>4482</v>
      </c>
      <c r="F65" s="609">
        <v>1.3</v>
      </c>
      <c r="G65" s="610">
        <f t="shared" si="29"/>
        <v>-214</v>
      </c>
      <c r="H65" s="606">
        <f t="shared" si="22"/>
        <v>-4.774654172244533</v>
      </c>
      <c r="I65" s="606">
        <f t="shared" si="3"/>
        <v>0</v>
      </c>
      <c r="J65" s="240"/>
      <c r="K65" s="28"/>
      <c r="L65" s="29" t="s">
        <v>376</v>
      </c>
      <c r="M65" s="30">
        <v>4268</v>
      </c>
      <c r="N65" s="31">
        <v>3089</v>
      </c>
      <c r="O65" s="31">
        <v>764</v>
      </c>
      <c r="P65" s="31">
        <v>216</v>
      </c>
      <c r="Q65" s="31">
        <v>12</v>
      </c>
      <c r="R65" s="31">
        <v>36</v>
      </c>
      <c r="S65" s="31">
        <v>151</v>
      </c>
      <c r="T65" s="27" t="s">
        <v>118</v>
      </c>
    </row>
    <row r="66" spans="1:20" ht="14.25" customHeight="1">
      <c r="A66" s="28"/>
      <c r="B66" s="29" t="s">
        <v>377</v>
      </c>
      <c r="C66" s="608">
        <v>54418</v>
      </c>
      <c r="D66" s="609">
        <v>16.4</v>
      </c>
      <c r="E66" s="610">
        <v>56319</v>
      </c>
      <c r="F66" s="609">
        <v>16.3</v>
      </c>
      <c r="G66" s="610">
        <f t="shared" si="29"/>
        <v>-1901</v>
      </c>
      <c r="H66" s="606">
        <f t="shared" si="22"/>
        <v>-3.3754150464319324</v>
      </c>
      <c r="I66" s="606">
        <f t="shared" si="3"/>
        <v>0.09999999999999787</v>
      </c>
      <c r="J66" s="240"/>
      <c r="K66" s="28"/>
      <c r="L66" s="29" t="s">
        <v>377</v>
      </c>
      <c r="M66" s="30">
        <v>54418</v>
      </c>
      <c r="N66" s="31">
        <v>34306</v>
      </c>
      <c r="O66" s="31">
        <v>9161</v>
      </c>
      <c r="P66" s="31">
        <v>2101</v>
      </c>
      <c r="Q66" s="31">
        <v>642</v>
      </c>
      <c r="R66" s="31">
        <v>2251</v>
      </c>
      <c r="S66" s="31">
        <v>5950</v>
      </c>
      <c r="T66" s="27" t="s">
        <v>118</v>
      </c>
    </row>
    <row r="67" spans="1:20" ht="14.25" customHeight="1">
      <c r="A67" s="28"/>
      <c r="B67" s="29" t="s">
        <v>378</v>
      </c>
      <c r="C67" s="608">
        <v>7353</v>
      </c>
      <c r="D67" s="609">
        <v>2.2</v>
      </c>
      <c r="E67" s="610">
        <v>8923</v>
      </c>
      <c r="F67" s="609">
        <v>2.6</v>
      </c>
      <c r="G67" s="610">
        <f t="shared" si="29"/>
        <v>-1570</v>
      </c>
      <c r="H67" s="606">
        <f t="shared" si="22"/>
        <v>-17.594979267062648</v>
      </c>
      <c r="I67" s="606">
        <f t="shared" si="3"/>
        <v>-0.3999999999999999</v>
      </c>
      <c r="J67" s="9"/>
      <c r="K67" s="28"/>
      <c r="L67" s="29" t="s">
        <v>378</v>
      </c>
      <c r="M67" s="30">
        <v>7353</v>
      </c>
      <c r="N67" s="31">
        <v>5913</v>
      </c>
      <c r="O67" s="31">
        <v>1063</v>
      </c>
      <c r="P67" s="31">
        <v>91</v>
      </c>
      <c r="Q67" s="31">
        <v>29</v>
      </c>
      <c r="R67" s="31">
        <v>176</v>
      </c>
      <c r="S67" s="31">
        <v>81</v>
      </c>
      <c r="T67" s="27" t="s">
        <v>118</v>
      </c>
    </row>
    <row r="68" spans="1:20" ht="14.25" customHeight="1">
      <c r="A68" s="28"/>
      <c r="B68" s="29" t="s">
        <v>379</v>
      </c>
      <c r="C68" s="608">
        <v>1883</v>
      </c>
      <c r="D68" s="609">
        <v>0.6</v>
      </c>
      <c r="E68" s="610">
        <v>1807</v>
      </c>
      <c r="F68" s="609">
        <v>0.5</v>
      </c>
      <c r="G68" s="610">
        <f t="shared" si="29"/>
        <v>76</v>
      </c>
      <c r="H68" s="606">
        <f t="shared" si="22"/>
        <v>4.205866076369674</v>
      </c>
      <c r="I68" s="606">
        <f t="shared" si="3"/>
        <v>0.09999999999999998</v>
      </c>
      <c r="J68" s="240"/>
      <c r="K68" s="28"/>
      <c r="L68" s="29" t="s">
        <v>379</v>
      </c>
      <c r="M68" s="30">
        <v>1883</v>
      </c>
      <c r="N68" s="31">
        <v>939</v>
      </c>
      <c r="O68" s="31">
        <v>148</v>
      </c>
      <c r="P68" s="31">
        <v>324</v>
      </c>
      <c r="Q68" s="31">
        <v>28</v>
      </c>
      <c r="R68" s="31">
        <v>157</v>
      </c>
      <c r="S68" s="31">
        <v>286</v>
      </c>
      <c r="T68" s="27" t="s">
        <v>118</v>
      </c>
    </row>
    <row r="69" spans="1:20" ht="14.25" customHeight="1">
      <c r="A69" s="28"/>
      <c r="B69" s="29" t="s">
        <v>389</v>
      </c>
      <c r="C69" s="608">
        <v>21354</v>
      </c>
      <c r="D69" s="609">
        <v>6.4</v>
      </c>
      <c r="E69" s="610">
        <v>23214</v>
      </c>
      <c r="F69" s="609">
        <v>6.7</v>
      </c>
      <c r="G69" s="610">
        <f t="shared" si="29"/>
        <v>-1860</v>
      </c>
      <c r="H69" s="606">
        <f t="shared" si="22"/>
        <v>-8.012406306539157</v>
      </c>
      <c r="I69" s="606">
        <f t="shared" si="3"/>
        <v>-0.2999999999999998</v>
      </c>
      <c r="J69" s="240"/>
      <c r="K69" s="28"/>
      <c r="L69" s="29" t="s">
        <v>389</v>
      </c>
      <c r="M69" s="30">
        <v>21354</v>
      </c>
      <c r="N69" s="31">
        <v>10683</v>
      </c>
      <c r="O69" s="31">
        <v>4799</v>
      </c>
      <c r="P69" s="31">
        <v>422</v>
      </c>
      <c r="Q69" s="31">
        <v>1094</v>
      </c>
      <c r="R69" s="31">
        <v>1293</v>
      </c>
      <c r="S69" s="31">
        <v>3058</v>
      </c>
      <c r="T69" s="27" t="s">
        <v>391</v>
      </c>
    </row>
    <row r="70" spans="1:20" ht="14.25" customHeight="1">
      <c r="A70" s="28"/>
      <c r="B70" s="29" t="s">
        <v>390</v>
      </c>
      <c r="C70" s="608">
        <v>44948</v>
      </c>
      <c r="D70" s="609">
        <v>13.5</v>
      </c>
      <c r="E70" s="610">
        <v>38546</v>
      </c>
      <c r="F70" s="609">
        <v>11.2</v>
      </c>
      <c r="G70" s="610">
        <f t="shared" si="29"/>
        <v>6402</v>
      </c>
      <c r="H70" s="606">
        <f t="shared" si="22"/>
        <v>16.608727234991957</v>
      </c>
      <c r="I70" s="606">
        <f t="shared" si="3"/>
        <v>2.3000000000000007</v>
      </c>
      <c r="J70" s="240"/>
      <c r="K70" s="28"/>
      <c r="L70" s="29" t="s">
        <v>390</v>
      </c>
      <c r="M70" s="30">
        <v>44948</v>
      </c>
      <c r="N70" s="31">
        <v>36103</v>
      </c>
      <c r="O70" s="31">
        <v>7214</v>
      </c>
      <c r="P70" s="31">
        <v>285</v>
      </c>
      <c r="Q70" s="31">
        <v>85</v>
      </c>
      <c r="R70" s="31">
        <v>204</v>
      </c>
      <c r="S70" s="31">
        <v>1057</v>
      </c>
      <c r="T70" s="27" t="s">
        <v>119</v>
      </c>
    </row>
    <row r="71" spans="1:20" ht="14.25" customHeight="1">
      <c r="A71" s="28"/>
      <c r="B71" s="29" t="s">
        <v>392</v>
      </c>
      <c r="C71" s="608">
        <v>14710</v>
      </c>
      <c r="D71" s="609">
        <v>4.4</v>
      </c>
      <c r="E71" s="610">
        <v>14410</v>
      </c>
      <c r="F71" s="609">
        <v>4.2</v>
      </c>
      <c r="G71" s="610">
        <f t="shared" si="29"/>
        <v>300</v>
      </c>
      <c r="H71" s="606">
        <f t="shared" si="22"/>
        <v>2.081887578070784</v>
      </c>
      <c r="I71" s="606">
        <f t="shared" si="3"/>
        <v>0.20000000000000018</v>
      </c>
      <c r="J71" s="240"/>
      <c r="K71" s="28"/>
      <c r="L71" s="29" t="s">
        <v>392</v>
      </c>
      <c r="M71" s="30">
        <v>14710</v>
      </c>
      <c r="N71" s="31">
        <v>9824</v>
      </c>
      <c r="O71" s="31">
        <v>3139</v>
      </c>
      <c r="P71" s="31">
        <v>71</v>
      </c>
      <c r="Q71" s="31">
        <v>187</v>
      </c>
      <c r="R71" s="31">
        <v>1348</v>
      </c>
      <c r="S71" s="31">
        <v>136</v>
      </c>
      <c r="T71" s="27" t="s">
        <v>120</v>
      </c>
    </row>
    <row r="72" spans="1:20" ht="14.25" customHeight="1">
      <c r="A72" s="28"/>
      <c r="B72" s="29" t="s">
        <v>393</v>
      </c>
      <c r="C72" s="608">
        <v>2955</v>
      </c>
      <c r="D72" s="609">
        <v>0.9</v>
      </c>
      <c r="E72" s="610">
        <v>3236</v>
      </c>
      <c r="F72" s="609">
        <v>0.9</v>
      </c>
      <c r="G72" s="610">
        <f t="shared" si="29"/>
        <v>-281</v>
      </c>
      <c r="H72" s="606">
        <f t="shared" si="22"/>
        <v>-8.683559950556242</v>
      </c>
      <c r="I72" s="606">
        <f t="shared" si="3"/>
        <v>0</v>
      </c>
      <c r="J72" s="9"/>
      <c r="K72" s="28"/>
      <c r="L72" s="29" t="s">
        <v>393</v>
      </c>
      <c r="M72" s="30">
        <v>2955</v>
      </c>
      <c r="N72" s="31">
        <v>2091</v>
      </c>
      <c r="O72" s="31">
        <v>826</v>
      </c>
      <c r="P72" s="31">
        <v>6</v>
      </c>
      <c r="Q72" s="31">
        <v>11</v>
      </c>
      <c r="R72" s="31">
        <v>17</v>
      </c>
      <c r="S72" s="31">
        <v>4</v>
      </c>
      <c r="T72" s="27" t="s">
        <v>121</v>
      </c>
    </row>
    <row r="73" spans="1:20" ht="14.25" customHeight="1">
      <c r="A73" s="28"/>
      <c r="B73" s="29" t="s">
        <v>380</v>
      </c>
      <c r="C73" s="608">
        <v>36197</v>
      </c>
      <c r="D73" s="609">
        <v>10.9</v>
      </c>
      <c r="E73" s="610">
        <v>32902</v>
      </c>
      <c r="F73" s="609">
        <v>9.5</v>
      </c>
      <c r="G73" s="610">
        <f t="shared" si="29"/>
        <v>3295</v>
      </c>
      <c r="H73" s="606">
        <f t="shared" si="22"/>
        <v>10.014588778797641</v>
      </c>
      <c r="I73" s="606">
        <f>D73-F73</f>
        <v>1.4000000000000004</v>
      </c>
      <c r="J73" s="9"/>
      <c r="K73" s="28"/>
      <c r="L73" s="29" t="s">
        <v>380</v>
      </c>
      <c r="M73" s="30">
        <v>36197</v>
      </c>
      <c r="N73" s="31">
        <v>20435</v>
      </c>
      <c r="O73" s="31">
        <v>7663</v>
      </c>
      <c r="P73" s="31">
        <v>889</v>
      </c>
      <c r="Q73" s="31">
        <v>705</v>
      </c>
      <c r="R73" s="31">
        <v>2813</v>
      </c>
      <c r="S73" s="31">
        <v>3474</v>
      </c>
      <c r="T73" s="31">
        <v>209</v>
      </c>
    </row>
    <row r="74" spans="1:20" ht="14.25" customHeight="1">
      <c r="A74" s="28"/>
      <c r="B74" s="29" t="s">
        <v>381</v>
      </c>
      <c r="C74" s="608">
        <v>4973</v>
      </c>
      <c r="D74" s="609">
        <v>1.5</v>
      </c>
      <c r="E74" s="610">
        <v>4886</v>
      </c>
      <c r="F74" s="609">
        <v>1.4</v>
      </c>
      <c r="G74" s="610">
        <f t="shared" si="29"/>
        <v>87</v>
      </c>
      <c r="H74" s="606">
        <f t="shared" si="22"/>
        <v>1.7805976258698322</v>
      </c>
      <c r="I74" s="606">
        <f>D74-F74</f>
        <v>0.10000000000000009</v>
      </c>
      <c r="J74" s="240"/>
      <c r="K74" s="28"/>
      <c r="L74" s="29" t="s">
        <v>381</v>
      </c>
      <c r="M74" s="30">
        <v>4973</v>
      </c>
      <c r="N74" s="31">
        <v>3289</v>
      </c>
      <c r="O74" s="31">
        <v>1684</v>
      </c>
      <c r="P74" s="27" t="s">
        <v>121</v>
      </c>
      <c r="Q74" s="27" t="s">
        <v>121</v>
      </c>
      <c r="R74" s="27" t="s">
        <v>121</v>
      </c>
      <c r="S74" s="27" t="s">
        <v>121</v>
      </c>
      <c r="T74" s="27" t="s">
        <v>121</v>
      </c>
    </row>
    <row r="75" spans="1:20" s="282" customFormat="1" ht="18" customHeight="1">
      <c r="A75" s="886" t="s">
        <v>382</v>
      </c>
      <c r="B75" s="887"/>
      <c r="C75" s="611">
        <v>2830</v>
      </c>
      <c r="D75" s="612">
        <v>0.9</v>
      </c>
      <c r="E75" s="613">
        <v>2000</v>
      </c>
      <c r="F75" s="612">
        <v>0.6</v>
      </c>
      <c r="G75" s="614">
        <f>SUM(C75-E75)</f>
        <v>830</v>
      </c>
      <c r="H75" s="612">
        <f t="shared" si="22"/>
        <v>41.5</v>
      </c>
      <c r="I75" s="612">
        <f>D75-F75</f>
        <v>0.30000000000000004</v>
      </c>
      <c r="J75" s="283"/>
      <c r="K75" s="886" t="s">
        <v>382</v>
      </c>
      <c r="L75" s="887"/>
      <c r="M75" s="32">
        <v>2830</v>
      </c>
      <c r="N75" s="33">
        <v>1920</v>
      </c>
      <c r="O75" s="33">
        <v>591</v>
      </c>
      <c r="P75" s="33">
        <v>50</v>
      </c>
      <c r="Q75" s="33">
        <v>17</v>
      </c>
      <c r="R75" s="33">
        <v>101</v>
      </c>
      <c r="S75" s="33">
        <v>128</v>
      </c>
      <c r="T75" s="34" t="s">
        <v>121</v>
      </c>
    </row>
    <row r="76" spans="1:15" ht="14.25" customHeight="1">
      <c r="A76" s="35" t="s">
        <v>385</v>
      </c>
      <c r="E76" s="281"/>
      <c r="J76" s="240"/>
      <c r="K76" s="35" t="s">
        <v>386</v>
      </c>
      <c r="O76" s="281"/>
    </row>
    <row r="77" spans="1:11" ht="14.25">
      <c r="A77" s="35" t="s">
        <v>387</v>
      </c>
      <c r="J77" s="240"/>
      <c r="K77" s="35" t="s">
        <v>387</v>
      </c>
    </row>
    <row r="78" ht="14.25">
      <c r="J78" s="240"/>
    </row>
    <row r="79" ht="14.25">
      <c r="J79" s="240"/>
    </row>
  </sheetData>
  <sheetProtection/>
  <mergeCells count="47">
    <mergeCell ref="Q5:Q6"/>
    <mergeCell ref="R5:R6"/>
    <mergeCell ref="A2:I2"/>
    <mergeCell ref="K2:T2"/>
    <mergeCell ref="A3:I3"/>
    <mergeCell ref="K3:T3"/>
    <mergeCell ref="M5:M6"/>
    <mergeCell ref="N5:N6"/>
    <mergeCell ref="O5:O6"/>
    <mergeCell ref="A12:B12"/>
    <mergeCell ref="K12:L12"/>
    <mergeCell ref="A5:B6"/>
    <mergeCell ref="C5:D5"/>
    <mergeCell ref="E5:F5"/>
    <mergeCell ref="G5:I5"/>
    <mergeCell ref="A16:B16"/>
    <mergeCell ref="K16:L16"/>
    <mergeCell ref="T5:T6"/>
    <mergeCell ref="A7:B7"/>
    <mergeCell ref="K7:L7"/>
    <mergeCell ref="A8:B8"/>
    <mergeCell ref="K8:L8"/>
    <mergeCell ref="P5:P6"/>
    <mergeCell ref="S5:S6"/>
    <mergeCell ref="K5:L6"/>
    <mergeCell ref="A29:B29"/>
    <mergeCell ref="K29:L29"/>
    <mergeCell ref="A30:B30"/>
    <mergeCell ref="K30:L30"/>
    <mergeCell ref="A31:B31"/>
    <mergeCell ref="K31:L31"/>
    <mergeCell ref="A35:B35"/>
    <mergeCell ref="K35:L35"/>
    <mergeCell ref="A39:B39"/>
    <mergeCell ref="K39:L39"/>
    <mergeCell ref="A52:B52"/>
    <mergeCell ref="K52:L52"/>
    <mergeCell ref="A53:B53"/>
    <mergeCell ref="K53:L53"/>
    <mergeCell ref="A54:B54"/>
    <mergeCell ref="K54:L54"/>
    <mergeCell ref="A75:B75"/>
    <mergeCell ref="K75:L75"/>
    <mergeCell ref="A58:B58"/>
    <mergeCell ref="K58:L58"/>
    <mergeCell ref="A62:B62"/>
    <mergeCell ref="K62:L62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A1">
      <selection activeCell="B1" sqref="B1"/>
    </sheetView>
  </sheetViews>
  <sheetFormatPr defaultColWidth="10.59765625" defaultRowHeight="15"/>
  <cols>
    <col min="1" max="1" width="12.69921875" style="37" customWidth="1"/>
    <col min="2" max="2" width="11.69921875" style="37" customWidth="1"/>
    <col min="3" max="3" width="11.19921875" style="37" customWidth="1"/>
    <col min="4" max="13" width="9.09765625" style="37" customWidth="1"/>
    <col min="14" max="14" width="10.59765625" style="37" customWidth="1"/>
    <col min="15" max="15" width="4.09765625" style="37" customWidth="1"/>
    <col min="16" max="16" width="20.69921875" style="37" customWidth="1"/>
    <col min="17" max="18" width="12.19921875" style="37" customWidth="1"/>
    <col min="19" max="19" width="1.8984375" style="37" customWidth="1"/>
    <col min="20" max="20" width="4.3984375" style="37" customWidth="1"/>
    <col min="21" max="21" width="20.19921875" style="37" customWidth="1"/>
    <col min="22" max="23" width="11.09765625" style="37" customWidth="1"/>
    <col min="24" max="30" width="9.19921875" style="37" customWidth="1"/>
    <col min="31" max="32" width="13.3984375" style="37" customWidth="1"/>
    <col min="33" max="16384" width="10.59765625" style="37" customWidth="1"/>
  </cols>
  <sheetData>
    <row r="1" spans="1:22" s="247" customFormat="1" ht="19.5" customHeight="1">
      <c r="A1" s="36" t="s">
        <v>394</v>
      </c>
      <c r="V1" s="36" t="s">
        <v>395</v>
      </c>
    </row>
    <row r="2" spans="1:23" ht="19.5" customHeight="1">
      <c r="A2" s="859" t="s">
        <v>701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248"/>
      <c r="O2" s="859" t="s">
        <v>396</v>
      </c>
      <c r="P2" s="859"/>
      <c r="Q2" s="859"/>
      <c r="R2" s="859"/>
      <c r="S2" s="981"/>
      <c r="T2" s="981"/>
      <c r="U2" s="981"/>
      <c r="V2" s="981"/>
      <c r="W2" s="981"/>
    </row>
    <row r="3" spans="1:13" ht="19.5" customHeight="1">
      <c r="A3" s="913" t="s">
        <v>397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</row>
    <row r="4" spans="1:13" ht="8.25" customHeight="1" thickBo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</row>
    <row r="5" spans="1:23" ht="18.75" customHeight="1">
      <c r="A5" s="956" t="s">
        <v>398</v>
      </c>
      <c r="B5" s="957"/>
      <c r="C5" s="962" t="s">
        <v>399</v>
      </c>
      <c r="D5" s="963"/>
      <c r="E5" s="963"/>
      <c r="F5" s="964"/>
      <c r="G5" s="965" t="s">
        <v>400</v>
      </c>
      <c r="H5" s="966"/>
      <c r="I5" s="967"/>
      <c r="J5" s="962" t="s">
        <v>45</v>
      </c>
      <c r="K5" s="963"/>
      <c r="L5" s="963"/>
      <c r="M5" s="963"/>
      <c r="N5" s="5"/>
      <c r="O5" s="956" t="s">
        <v>401</v>
      </c>
      <c r="P5" s="957"/>
      <c r="Q5" s="972" t="s">
        <v>46</v>
      </c>
      <c r="R5" s="989" t="s">
        <v>47</v>
      </c>
      <c r="S5" s="40"/>
      <c r="T5" s="991" t="s">
        <v>402</v>
      </c>
      <c r="U5" s="992"/>
      <c r="V5" s="972" t="s">
        <v>48</v>
      </c>
      <c r="W5" s="984" t="s">
        <v>49</v>
      </c>
    </row>
    <row r="6" spans="1:23" ht="30.75" customHeight="1">
      <c r="A6" s="958"/>
      <c r="B6" s="959"/>
      <c r="C6" s="968" t="s">
        <v>50</v>
      </c>
      <c r="D6" s="974" t="s">
        <v>51</v>
      </c>
      <c r="E6" s="975"/>
      <c r="F6" s="976"/>
      <c r="G6" s="977" t="s">
        <v>403</v>
      </c>
      <c r="H6" s="978" t="s">
        <v>404</v>
      </c>
      <c r="I6" s="979"/>
      <c r="J6" s="978" t="s">
        <v>405</v>
      </c>
      <c r="K6" s="979"/>
      <c r="L6" s="978" t="s">
        <v>52</v>
      </c>
      <c r="M6" s="982"/>
      <c r="N6" s="5"/>
      <c r="O6" s="960"/>
      <c r="P6" s="961"/>
      <c r="Q6" s="973"/>
      <c r="R6" s="990"/>
      <c r="S6" s="41"/>
      <c r="T6" s="993"/>
      <c r="U6" s="994"/>
      <c r="V6" s="973"/>
      <c r="W6" s="985"/>
    </row>
    <row r="7" spans="1:23" ht="18.75" customHeight="1">
      <c r="A7" s="960"/>
      <c r="B7" s="961"/>
      <c r="C7" s="969"/>
      <c r="D7" s="10" t="s">
        <v>406</v>
      </c>
      <c r="E7" s="42" t="s">
        <v>407</v>
      </c>
      <c r="F7" s="10" t="s">
        <v>408</v>
      </c>
      <c r="G7" s="969"/>
      <c r="H7" s="980"/>
      <c r="I7" s="973"/>
      <c r="J7" s="980"/>
      <c r="K7" s="973"/>
      <c r="L7" s="980"/>
      <c r="M7" s="983"/>
      <c r="N7" s="5"/>
      <c r="O7" s="43"/>
      <c r="P7" s="44"/>
      <c r="Q7" s="45" t="s">
        <v>409</v>
      </c>
      <c r="R7" s="46" t="s">
        <v>410</v>
      </c>
      <c r="T7" s="47"/>
      <c r="U7" s="48"/>
      <c r="V7" s="45" t="s">
        <v>409</v>
      </c>
      <c r="W7" s="49" t="s">
        <v>410</v>
      </c>
    </row>
    <row r="8" spans="1:23" ht="18.75" customHeight="1">
      <c r="A8" s="970" t="s">
        <v>53</v>
      </c>
      <c r="B8" s="971"/>
      <c r="C8" s="50">
        <v>736</v>
      </c>
      <c r="D8" s="12">
        <v>85550</v>
      </c>
      <c r="E8" s="12">
        <v>54973</v>
      </c>
      <c r="F8" s="12">
        <v>30577</v>
      </c>
      <c r="G8" s="12">
        <v>279</v>
      </c>
      <c r="H8" s="6"/>
      <c r="I8" s="12">
        <v>3658</v>
      </c>
      <c r="J8" s="6"/>
      <c r="K8" s="12">
        <v>244</v>
      </c>
      <c r="L8" s="6"/>
      <c r="M8" s="12">
        <v>14311</v>
      </c>
      <c r="N8" s="5"/>
      <c r="O8" s="913" t="s">
        <v>54</v>
      </c>
      <c r="P8" s="914"/>
      <c r="Q8" s="51">
        <v>1005</v>
      </c>
      <c r="R8" s="52">
        <v>6303</v>
      </c>
      <c r="T8" s="920" t="s">
        <v>411</v>
      </c>
      <c r="U8" s="986"/>
      <c r="V8" s="54">
        <v>3</v>
      </c>
      <c r="W8" s="37">
        <v>8</v>
      </c>
    </row>
    <row r="9" spans="1:23" ht="18.75" customHeight="1">
      <c r="A9" s="911" t="s">
        <v>55</v>
      </c>
      <c r="B9" s="955"/>
      <c r="C9" s="57">
        <v>709</v>
      </c>
      <c r="D9" s="12">
        <v>82570</v>
      </c>
      <c r="E9" s="58" t="s">
        <v>56</v>
      </c>
      <c r="F9" s="58" t="s">
        <v>56</v>
      </c>
      <c r="G9" s="12">
        <v>269</v>
      </c>
      <c r="H9" s="6"/>
      <c r="I9" s="12">
        <v>3508</v>
      </c>
      <c r="J9" s="6"/>
      <c r="K9" s="12">
        <v>234</v>
      </c>
      <c r="L9" s="6"/>
      <c r="M9" s="12">
        <v>13374</v>
      </c>
      <c r="N9" s="5"/>
      <c r="O9" s="911" t="s">
        <v>57</v>
      </c>
      <c r="P9" s="912"/>
      <c r="Q9" s="51">
        <v>805</v>
      </c>
      <c r="R9" s="52">
        <v>3783</v>
      </c>
      <c r="T9" s="987" t="s">
        <v>412</v>
      </c>
      <c r="U9" s="988"/>
      <c r="V9" s="54">
        <v>4</v>
      </c>
      <c r="W9" s="37">
        <v>12</v>
      </c>
    </row>
    <row r="10" spans="1:23" s="248" customFormat="1" ht="18.75" customHeight="1">
      <c r="A10" s="911" t="s">
        <v>58</v>
      </c>
      <c r="B10" s="955"/>
      <c r="C10" s="57">
        <v>699</v>
      </c>
      <c r="D10" s="12">
        <v>83336</v>
      </c>
      <c r="E10" s="58" t="s">
        <v>59</v>
      </c>
      <c r="F10" s="58" t="s">
        <v>59</v>
      </c>
      <c r="G10" s="12">
        <v>272</v>
      </c>
      <c r="H10" s="16"/>
      <c r="I10" s="246">
        <v>3535</v>
      </c>
      <c r="J10" s="16"/>
      <c r="K10" s="246">
        <v>229</v>
      </c>
      <c r="L10" s="16"/>
      <c r="M10" s="246">
        <v>12657</v>
      </c>
      <c r="N10" s="241"/>
      <c r="O10" s="907" t="s">
        <v>60</v>
      </c>
      <c r="P10" s="908"/>
      <c r="Q10" s="251">
        <v>667</v>
      </c>
      <c r="R10" s="252">
        <v>3344</v>
      </c>
      <c r="T10" s="919" t="s">
        <v>413</v>
      </c>
      <c r="U10" s="925"/>
      <c r="V10" s="248">
        <v>109</v>
      </c>
      <c r="W10" s="248">
        <v>406</v>
      </c>
    </row>
    <row r="11" spans="1:23" s="248" customFormat="1" ht="18.75" customHeight="1">
      <c r="A11" s="907" t="s">
        <v>61</v>
      </c>
      <c r="B11" s="923"/>
      <c r="C11" s="254">
        <v>686</v>
      </c>
      <c r="D11" s="246">
        <v>83020</v>
      </c>
      <c r="E11" s="255" t="s">
        <v>59</v>
      </c>
      <c r="F11" s="255" t="s">
        <v>59</v>
      </c>
      <c r="G11" s="246">
        <v>279</v>
      </c>
      <c r="H11" s="16"/>
      <c r="I11" s="246">
        <v>3586</v>
      </c>
      <c r="J11" s="16"/>
      <c r="K11" s="246">
        <v>215</v>
      </c>
      <c r="L11" s="16"/>
      <c r="M11" s="246">
        <v>12023</v>
      </c>
      <c r="N11" s="241"/>
      <c r="O11" s="907" t="s">
        <v>62</v>
      </c>
      <c r="P11" s="908"/>
      <c r="Q11" s="251">
        <v>630</v>
      </c>
      <c r="R11" s="252">
        <v>3349</v>
      </c>
      <c r="T11" s="919" t="s">
        <v>414</v>
      </c>
      <c r="U11" s="925"/>
      <c r="V11" s="248">
        <v>114</v>
      </c>
      <c r="W11" s="248">
        <v>655</v>
      </c>
    </row>
    <row r="12" spans="1:23" ht="18.75" customHeight="1">
      <c r="A12" s="915" t="s">
        <v>711</v>
      </c>
      <c r="B12" s="941"/>
      <c r="C12" s="111">
        <f>SUM(C14:C32)</f>
        <v>661</v>
      </c>
      <c r="D12" s="61">
        <f>SUM(D14:D32)</f>
        <v>80578</v>
      </c>
      <c r="E12" s="624" t="s">
        <v>712</v>
      </c>
      <c r="F12" s="624" t="s">
        <v>712</v>
      </c>
      <c r="G12" s="61">
        <f>SUM(G14:G32)</f>
        <v>270</v>
      </c>
      <c r="H12" s="61"/>
      <c r="I12" s="61">
        <f>SUM(I14:I32)</f>
        <v>3399</v>
      </c>
      <c r="J12" s="61"/>
      <c r="K12" s="61">
        <f>SUM(K14:K32)</f>
        <v>204</v>
      </c>
      <c r="L12" s="61"/>
      <c r="M12" s="61">
        <f>SUM(M14:M32)</f>
        <v>11438</v>
      </c>
      <c r="N12" s="5"/>
      <c r="O12" s="915" t="s">
        <v>716</v>
      </c>
      <c r="P12" s="916"/>
      <c r="Q12" s="632">
        <f>SUM(Q15:Q28)</f>
        <v>588</v>
      </c>
      <c r="R12" s="633">
        <f>SUM(R15:R28)</f>
        <v>2979</v>
      </c>
      <c r="T12" s="62"/>
      <c r="U12" s="17" t="s">
        <v>415</v>
      </c>
      <c r="V12" s="37">
        <v>15</v>
      </c>
      <c r="W12" s="37">
        <v>85</v>
      </c>
    </row>
    <row r="13" spans="1:23" ht="18.75" customHeight="1">
      <c r="A13" s="38"/>
      <c r="B13" s="38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5"/>
      <c r="O13" s="64"/>
      <c r="P13" s="65"/>
      <c r="R13" s="66"/>
      <c r="T13" s="62"/>
      <c r="U13" s="17" t="s">
        <v>416</v>
      </c>
      <c r="V13" s="37">
        <v>29</v>
      </c>
      <c r="W13" s="37">
        <v>119</v>
      </c>
    </row>
    <row r="14" spans="1:23" ht="18.75" customHeight="1">
      <c r="A14" s="920" t="s">
        <v>417</v>
      </c>
      <c r="B14" s="920"/>
      <c r="C14" s="67" t="s">
        <v>56</v>
      </c>
      <c r="D14" s="58" t="s">
        <v>56</v>
      </c>
      <c r="E14" s="58" t="s">
        <v>56</v>
      </c>
      <c r="F14" s="58" t="s">
        <v>56</v>
      </c>
      <c r="G14" s="58" t="s">
        <v>56</v>
      </c>
      <c r="H14" s="64"/>
      <c r="I14" s="58" t="s">
        <v>56</v>
      </c>
      <c r="J14" s="64"/>
      <c r="K14" s="58" t="s">
        <v>56</v>
      </c>
      <c r="L14" s="58"/>
      <c r="M14" s="58" t="s">
        <v>56</v>
      </c>
      <c r="N14" s="5"/>
      <c r="O14" s="64"/>
      <c r="P14" s="68"/>
      <c r="R14" s="69"/>
      <c r="T14" s="62"/>
      <c r="U14" s="17" t="s">
        <v>418</v>
      </c>
      <c r="V14" s="37">
        <v>11</v>
      </c>
      <c r="W14" s="37">
        <v>45</v>
      </c>
    </row>
    <row r="15" spans="1:23" ht="18.75" customHeight="1">
      <c r="A15" s="920" t="s">
        <v>419</v>
      </c>
      <c r="B15" s="920"/>
      <c r="C15" s="625">
        <f>SUM(G15,K15,C43,E43,G43,K43)</f>
        <v>2</v>
      </c>
      <c r="D15" s="626">
        <f>SUM(I15,M15,D43,F43,I43,M43)</f>
        <v>14</v>
      </c>
      <c r="E15" s="58" t="s">
        <v>473</v>
      </c>
      <c r="F15" s="58" t="s">
        <v>473</v>
      </c>
      <c r="G15" s="58">
        <v>2</v>
      </c>
      <c r="H15" s="64"/>
      <c r="I15" s="58">
        <v>14</v>
      </c>
      <c r="J15" s="64"/>
      <c r="K15" s="58" t="s">
        <v>473</v>
      </c>
      <c r="L15" s="58"/>
      <c r="M15" s="58" t="s">
        <v>473</v>
      </c>
      <c r="N15" s="5"/>
      <c r="O15" s="913" t="s">
        <v>63</v>
      </c>
      <c r="P15" s="917"/>
      <c r="Q15" s="51">
        <v>87</v>
      </c>
      <c r="R15" s="52">
        <v>476</v>
      </c>
      <c r="U15" s="17" t="s">
        <v>420</v>
      </c>
      <c r="V15" s="37">
        <v>4</v>
      </c>
      <c r="W15" s="37">
        <v>23</v>
      </c>
    </row>
    <row r="16" spans="1:23" ht="25.5" customHeight="1">
      <c r="A16" s="920" t="s">
        <v>421</v>
      </c>
      <c r="B16" s="920"/>
      <c r="C16" s="625">
        <f>SUM(G16,K16,C44,E44,G44,K44)</f>
        <v>1</v>
      </c>
      <c r="D16" s="626">
        <f>SUM(I16,M16,D44,F44,I44,M44)</f>
        <v>86</v>
      </c>
      <c r="E16" s="58" t="s">
        <v>471</v>
      </c>
      <c r="F16" s="58" t="s">
        <v>471</v>
      </c>
      <c r="G16" s="58" t="s">
        <v>471</v>
      </c>
      <c r="H16" s="64"/>
      <c r="I16" s="58" t="s">
        <v>471</v>
      </c>
      <c r="J16" s="64"/>
      <c r="K16" s="58">
        <v>1</v>
      </c>
      <c r="L16" s="58"/>
      <c r="M16" s="58">
        <v>86</v>
      </c>
      <c r="N16" s="5"/>
      <c r="O16" s="911" t="s">
        <v>64</v>
      </c>
      <c r="P16" s="912"/>
      <c r="Q16" s="51">
        <v>48</v>
      </c>
      <c r="R16" s="52">
        <v>184</v>
      </c>
      <c r="T16" s="5"/>
      <c r="U16" s="70" t="s">
        <v>422</v>
      </c>
      <c r="V16" s="37">
        <v>11</v>
      </c>
      <c r="W16" s="37">
        <v>55</v>
      </c>
    </row>
    <row r="17" spans="1:23" ht="18.75" customHeight="1">
      <c r="A17" s="920" t="s">
        <v>412</v>
      </c>
      <c r="B17" s="920"/>
      <c r="C17" s="625" t="s">
        <v>713</v>
      </c>
      <c r="D17" s="626" t="s">
        <v>713</v>
      </c>
      <c r="E17" s="58" t="s">
        <v>59</v>
      </c>
      <c r="F17" s="58" t="s">
        <v>59</v>
      </c>
      <c r="G17" s="58" t="s">
        <v>59</v>
      </c>
      <c r="H17" s="64"/>
      <c r="I17" s="58" t="s">
        <v>59</v>
      </c>
      <c r="J17" s="64"/>
      <c r="K17" s="58" t="s">
        <v>59</v>
      </c>
      <c r="L17" s="58"/>
      <c r="M17" s="58" t="s">
        <v>59</v>
      </c>
      <c r="N17" s="5"/>
      <c r="O17" s="911" t="s">
        <v>65</v>
      </c>
      <c r="P17" s="912"/>
      <c r="Q17" s="51">
        <v>53</v>
      </c>
      <c r="R17" s="52">
        <v>449</v>
      </c>
      <c r="T17" s="5"/>
      <c r="U17" s="70" t="s">
        <v>423</v>
      </c>
      <c r="V17" s="37">
        <v>2</v>
      </c>
      <c r="W17" s="37">
        <v>5</v>
      </c>
    </row>
    <row r="18" spans="1:23" ht="18.75" customHeight="1">
      <c r="A18" s="920" t="s">
        <v>454</v>
      </c>
      <c r="B18" s="920"/>
      <c r="C18" s="625">
        <f aca="true" t="shared" si="0" ref="C18:C24">SUM(G18,K18,C46,E46,G46,K46)</f>
        <v>22</v>
      </c>
      <c r="D18" s="626">
        <f aca="true" t="shared" si="1" ref="D18:D24">SUM(I18,M18,D46,F46,I46,M46)</f>
        <v>5815</v>
      </c>
      <c r="E18" s="58" t="s">
        <v>66</v>
      </c>
      <c r="F18" s="58" t="s">
        <v>66</v>
      </c>
      <c r="G18" s="71">
        <v>7</v>
      </c>
      <c r="H18" s="64"/>
      <c r="I18" s="71">
        <v>81</v>
      </c>
      <c r="J18" s="64"/>
      <c r="K18" s="71">
        <v>8</v>
      </c>
      <c r="L18" s="64"/>
      <c r="M18" s="71">
        <v>471</v>
      </c>
      <c r="N18" s="5"/>
      <c r="O18" s="911" t="s">
        <v>67</v>
      </c>
      <c r="P18" s="912"/>
      <c r="Q18" s="51">
        <v>49</v>
      </c>
      <c r="R18" s="52">
        <v>280</v>
      </c>
      <c r="U18" s="17" t="s">
        <v>424</v>
      </c>
      <c r="V18" s="37">
        <v>3</v>
      </c>
      <c r="W18" s="37">
        <v>10</v>
      </c>
    </row>
    <row r="19" spans="1:23" ht="18.75" customHeight="1">
      <c r="A19" s="920" t="s">
        <v>68</v>
      </c>
      <c r="B19" s="920"/>
      <c r="C19" s="625">
        <f t="shared" si="0"/>
        <v>166</v>
      </c>
      <c r="D19" s="626">
        <f t="shared" si="1"/>
        <v>19793</v>
      </c>
      <c r="E19" s="58" t="s">
        <v>66</v>
      </c>
      <c r="F19" s="58" t="s">
        <v>66</v>
      </c>
      <c r="G19" s="71">
        <v>65</v>
      </c>
      <c r="H19" s="64"/>
      <c r="I19" s="71">
        <v>755</v>
      </c>
      <c r="J19" s="64"/>
      <c r="K19" s="71">
        <v>57</v>
      </c>
      <c r="L19" s="64"/>
      <c r="M19" s="71">
        <v>2916</v>
      </c>
      <c r="N19" s="5"/>
      <c r="P19" s="59"/>
      <c r="R19" s="72"/>
      <c r="U19" s="70" t="s">
        <v>425</v>
      </c>
      <c r="V19" s="37">
        <v>2</v>
      </c>
      <c r="W19" s="37">
        <v>2</v>
      </c>
    </row>
    <row r="20" spans="1:23" s="248" customFormat="1" ht="18.75" customHeight="1">
      <c r="A20" s="918" t="s">
        <v>69</v>
      </c>
      <c r="B20" s="918"/>
      <c r="C20" s="625">
        <f t="shared" si="0"/>
        <v>12</v>
      </c>
      <c r="D20" s="626">
        <f t="shared" si="1"/>
        <v>1961</v>
      </c>
      <c r="E20" s="255" t="s">
        <v>70</v>
      </c>
      <c r="F20" s="255" t="s">
        <v>70</v>
      </c>
      <c r="G20" s="256">
        <v>2</v>
      </c>
      <c r="H20" s="257"/>
      <c r="I20" s="256">
        <v>32</v>
      </c>
      <c r="J20" s="257"/>
      <c r="K20" s="256">
        <v>4</v>
      </c>
      <c r="L20" s="257"/>
      <c r="M20" s="256">
        <v>253</v>
      </c>
      <c r="N20" s="241"/>
      <c r="O20" s="907" t="s">
        <v>71</v>
      </c>
      <c r="P20" s="908"/>
      <c r="Q20" s="258">
        <v>46</v>
      </c>
      <c r="R20" s="252">
        <v>223</v>
      </c>
      <c r="U20" s="259" t="s">
        <v>426</v>
      </c>
      <c r="V20" s="248" t="s">
        <v>72</v>
      </c>
      <c r="W20" s="248" t="s">
        <v>72</v>
      </c>
    </row>
    <row r="21" spans="1:23" s="248" customFormat="1" ht="18.75" customHeight="1">
      <c r="A21" s="919" t="s">
        <v>427</v>
      </c>
      <c r="B21" s="919"/>
      <c r="C21" s="625">
        <f t="shared" si="0"/>
        <v>29</v>
      </c>
      <c r="D21" s="626">
        <f t="shared" si="1"/>
        <v>3948</v>
      </c>
      <c r="E21" s="255" t="s">
        <v>73</v>
      </c>
      <c r="F21" s="255" t="s">
        <v>73</v>
      </c>
      <c r="G21" s="256">
        <v>13</v>
      </c>
      <c r="H21" s="257"/>
      <c r="I21" s="256">
        <v>190</v>
      </c>
      <c r="J21" s="257"/>
      <c r="K21" s="256">
        <v>8</v>
      </c>
      <c r="L21" s="257"/>
      <c r="M21" s="256">
        <v>511</v>
      </c>
      <c r="N21" s="241"/>
      <c r="O21" s="907" t="s">
        <v>74</v>
      </c>
      <c r="P21" s="908"/>
      <c r="Q21" s="251">
        <v>39</v>
      </c>
      <c r="R21" s="252">
        <v>185</v>
      </c>
      <c r="U21" s="191" t="s">
        <v>428</v>
      </c>
      <c r="V21" s="248">
        <v>5</v>
      </c>
      <c r="W21" s="248">
        <v>26</v>
      </c>
    </row>
    <row r="22" spans="1:23" s="248" customFormat="1" ht="18.75" customHeight="1">
      <c r="A22" s="921" t="s">
        <v>429</v>
      </c>
      <c r="B22" s="922"/>
      <c r="C22" s="625">
        <f t="shared" si="0"/>
        <v>82</v>
      </c>
      <c r="D22" s="626">
        <f t="shared" si="1"/>
        <v>5059</v>
      </c>
      <c r="E22" s="255" t="s">
        <v>474</v>
      </c>
      <c r="F22" s="255" t="s">
        <v>474</v>
      </c>
      <c r="G22" s="256">
        <v>46</v>
      </c>
      <c r="H22" s="257"/>
      <c r="I22" s="256">
        <v>587</v>
      </c>
      <c r="J22" s="257"/>
      <c r="K22" s="256">
        <v>25</v>
      </c>
      <c r="L22" s="257"/>
      <c r="M22" s="256">
        <v>1454</v>
      </c>
      <c r="N22" s="241"/>
      <c r="O22" s="907" t="s">
        <v>75</v>
      </c>
      <c r="P22" s="908"/>
      <c r="Q22" s="251">
        <v>46</v>
      </c>
      <c r="R22" s="252">
        <v>255</v>
      </c>
      <c r="U22" s="191" t="s">
        <v>430</v>
      </c>
      <c r="V22" s="248">
        <v>6</v>
      </c>
      <c r="W22" s="248">
        <v>25</v>
      </c>
    </row>
    <row r="23" spans="1:23" s="248" customFormat="1" ht="18.75" customHeight="1">
      <c r="A23" s="919" t="s">
        <v>457</v>
      </c>
      <c r="B23" s="919"/>
      <c r="C23" s="625">
        <f t="shared" si="0"/>
        <v>92</v>
      </c>
      <c r="D23" s="626">
        <f t="shared" si="1"/>
        <v>7286</v>
      </c>
      <c r="E23" s="255" t="s">
        <v>474</v>
      </c>
      <c r="F23" s="255" t="s">
        <v>474</v>
      </c>
      <c r="G23" s="256">
        <v>37</v>
      </c>
      <c r="H23" s="257"/>
      <c r="I23" s="256">
        <v>479</v>
      </c>
      <c r="J23" s="257"/>
      <c r="K23" s="256">
        <v>32</v>
      </c>
      <c r="L23" s="257"/>
      <c r="M23" s="256">
        <v>1808</v>
      </c>
      <c r="N23" s="241"/>
      <c r="O23" s="907" t="s">
        <v>76</v>
      </c>
      <c r="P23" s="908"/>
      <c r="Q23" s="251">
        <v>38</v>
      </c>
      <c r="R23" s="252">
        <v>155</v>
      </c>
      <c r="U23" s="191" t="s">
        <v>431</v>
      </c>
      <c r="V23" s="248">
        <v>11</v>
      </c>
      <c r="W23" s="248">
        <v>194</v>
      </c>
    </row>
    <row r="24" spans="1:23" s="248" customFormat="1" ht="18.75" customHeight="1">
      <c r="A24" s="919" t="s">
        <v>458</v>
      </c>
      <c r="B24" s="919"/>
      <c r="C24" s="625">
        <f t="shared" si="0"/>
        <v>45</v>
      </c>
      <c r="D24" s="626">
        <f t="shared" si="1"/>
        <v>5932</v>
      </c>
      <c r="E24" s="255" t="s">
        <v>474</v>
      </c>
      <c r="F24" s="255" t="s">
        <v>474</v>
      </c>
      <c r="G24" s="256">
        <v>17</v>
      </c>
      <c r="H24" s="257"/>
      <c r="I24" s="255">
        <v>200</v>
      </c>
      <c r="J24" s="257"/>
      <c r="K24" s="256">
        <v>13</v>
      </c>
      <c r="L24" s="257"/>
      <c r="M24" s="256">
        <v>729</v>
      </c>
      <c r="N24" s="241"/>
      <c r="P24" s="250"/>
      <c r="Q24" s="258"/>
      <c r="R24" s="260"/>
      <c r="U24" s="259" t="s">
        <v>432</v>
      </c>
      <c r="V24" s="248">
        <v>1</v>
      </c>
      <c r="W24" s="248">
        <v>3</v>
      </c>
    </row>
    <row r="25" spans="1:23" s="248" customFormat="1" ht="18.75" customHeight="1">
      <c r="A25" s="919" t="s">
        <v>433</v>
      </c>
      <c r="B25" s="919"/>
      <c r="C25" s="625" t="s">
        <v>713</v>
      </c>
      <c r="D25" s="626" t="s">
        <v>713</v>
      </c>
      <c r="E25" s="255" t="s">
        <v>77</v>
      </c>
      <c r="F25" s="255" t="s">
        <v>77</v>
      </c>
      <c r="G25" s="255" t="s">
        <v>77</v>
      </c>
      <c r="H25" s="255"/>
      <c r="I25" s="255" t="s">
        <v>77</v>
      </c>
      <c r="J25" s="257"/>
      <c r="K25" s="255" t="s">
        <v>77</v>
      </c>
      <c r="L25" s="255"/>
      <c r="M25" s="255" t="s">
        <v>77</v>
      </c>
      <c r="N25" s="241"/>
      <c r="O25" s="907" t="s">
        <v>78</v>
      </c>
      <c r="P25" s="908"/>
      <c r="Q25" s="251">
        <v>41</v>
      </c>
      <c r="R25" s="252">
        <v>206</v>
      </c>
      <c r="U25" s="191" t="s">
        <v>79</v>
      </c>
      <c r="V25" s="248">
        <v>14</v>
      </c>
      <c r="W25" s="248">
        <v>63</v>
      </c>
    </row>
    <row r="26" spans="1:23" s="248" customFormat="1" ht="18.75" customHeight="1">
      <c r="A26" s="919" t="s">
        <v>434</v>
      </c>
      <c r="B26" s="919"/>
      <c r="C26" s="625">
        <f aca="true" t="shared" si="2" ref="C26:C32">SUM(G26,K26,C54,E54,G54,K54)</f>
        <v>5</v>
      </c>
      <c r="D26" s="626">
        <f aca="true" t="shared" si="3" ref="D26:D32">SUM(I26,M26,D54,F54,I54,M54)</f>
        <v>200</v>
      </c>
      <c r="E26" s="255" t="s">
        <v>472</v>
      </c>
      <c r="F26" s="255" t="s">
        <v>472</v>
      </c>
      <c r="G26" s="255">
        <v>2</v>
      </c>
      <c r="H26" s="257"/>
      <c r="I26" s="255">
        <v>12</v>
      </c>
      <c r="J26" s="257"/>
      <c r="K26" s="255">
        <v>3</v>
      </c>
      <c r="L26" s="257"/>
      <c r="M26" s="255">
        <v>188</v>
      </c>
      <c r="N26" s="241"/>
      <c r="O26" s="909" t="s">
        <v>80</v>
      </c>
      <c r="P26" s="910"/>
      <c r="Q26" s="251">
        <v>59</v>
      </c>
      <c r="R26" s="252">
        <v>247</v>
      </c>
      <c r="T26" s="995" t="s">
        <v>435</v>
      </c>
      <c r="U26" s="996"/>
      <c r="V26" s="258">
        <v>1</v>
      </c>
      <c r="W26" s="258">
        <v>2</v>
      </c>
    </row>
    <row r="27" spans="1:23" s="248" customFormat="1" ht="18.75" customHeight="1">
      <c r="A27" s="919" t="s">
        <v>436</v>
      </c>
      <c r="B27" s="925"/>
      <c r="C27" s="625">
        <f t="shared" si="2"/>
        <v>55</v>
      </c>
      <c r="D27" s="626">
        <f t="shared" si="3"/>
        <v>5317</v>
      </c>
      <c r="E27" s="255" t="s">
        <v>472</v>
      </c>
      <c r="F27" s="255" t="s">
        <v>472</v>
      </c>
      <c r="G27" s="255">
        <v>21</v>
      </c>
      <c r="H27" s="257"/>
      <c r="I27" s="255">
        <v>284</v>
      </c>
      <c r="J27" s="257"/>
      <c r="K27" s="255">
        <v>17</v>
      </c>
      <c r="L27" s="257"/>
      <c r="M27" s="255">
        <v>954</v>
      </c>
      <c r="N27" s="241"/>
      <c r="O27" s="907" t="s">
        <v>81</v>
      </c>
      <c r="P27" s="908"/>
      <c r="Q27" s="251">
        <v>27</v>
      </c>
      <c r="R27" s="252">
        <v>106</v>
      </c>
      <c r="T27" s="995" t="s">
        <v>437</v>
      </c>
      <c r="U27" s="996"/>
      <c r="V27" s="248">
        <v>13</v>
      </c>
      <c r="W27" s="248">
        <v>37</v>
      </c>
    </row>
    <row r="28" spans="1:23" s="248" customFormat="1" ht="18.75" customHeight="1">
      <c r="A28" s="919" t="s">
        <v>438</v>
      </c>
      <c r="B28" s="925"/>
      <c r="C28" s="625">
        <f t="shared" si="2"/>
        <v>34</v>
      </c>
      <c r="D28" s="626">
        <f t="shared" si="3"/>
        <v>7373</v>
      </c>
      <c r="E28" s="255" t="s">
        <v>82</v>
      </c>
      <c r="F28" s="255" t="s">
        <v>82</v>
      </c>
      <c r="G28" s="255">
        <v>16</v>
      </c>
      <c r="H28" s="257"/>
      <c r="I28" s="255">
        <v>260</v>
      </c>
      <c r="J28" s="257"/>
      <c r="K28" s="255">
        <v>5</v>
      </c>
      <c r="L28" s="257"/>
      <c r="M28" s="255">
        <v>267</v>
      </c>
      <c r="N28" s="241"/>
      <c r="O28" s="907" t="s">
        <v>83</v>
      </c>
      <c r="P28" s="908"/>
      <c r="Q28" s="251">
        <v>55</v>
      </c>
      <c r="R28" s="252">
        <v>213</v>
      </c>
      <c r="T28" s="995" t="s">
        <v>439</v>
      </c>
      <c r="U28" s="996"/>
      <c r="V28" s="248">
        <v>31</v>
      </c>
      <c r="W28" s="248">
        <v>137</v>
      </c>
    </row>
    <row r="29" spans="1:23" s="248" customFormat="1" ht="18.75" customHeight="1">
      <c r="A29" s="919" t="s">
        <v>440</v>
      </c>
      <c r="B29" s="925"/>
      <c r="C29" s="625">
        <f t="shared" si="2"/>
        <v>19</v>
      </c>
      <c r="D29" s="626">
        <f t="shared" si="3"/>
        <v>3654</v>
      </c>
      <c r="E29" s="255" t="s">
        <v>77</v>
      </c>
      <c r="F29" s="255" t="s">
        <v>77</v>
      </c>
      <c r="G29" s="255">
        <v>3</v>
      </c>
      <c r="H29" s="257"/>
      <c r="I29" s="255">
        <v>63</v>
      </c>
      <c r="J29" s="257"/>
      <c r="K29" s="255">
        <v>1</v>
      </c>
      <c r="L29" s="257"/>
      <c r="M29" s="255">
        <v>62</v>
      </c>
      <c r="N29" s="241"/>
      <c r="P29" s="261"/>
      <c r="R29" s="262"/>
      <c r="T29" s="995" t="s">
        <v>441</v>
      </c>
      <c r="U29" s="996"/>
      <c r="V29" s="248">
        <v>102</v>
      </c>
      <c r="W29" s="248">
        <v>407</v>
      </c>
    </row>
    <row r="30" spans="1:23" s="248" customFormat="1" ht="18.75" customHeight="1">
      <c r="A30" s="919" t="s">
        <v>84</v>
      </c>
      <c r="B30" s="919"/>
      <c r="C30" s="625">
        <f t="shared" si="2"/>
        <v>44</v>
      </c>
      <c r="D30" s="626">
        <f t="shared" si="3"/>
        <v>1573</v>
      </c>
      <c r="E30" s="255" t="s">
        <v>85</v>
      </c>
      <c r="F30" s="255" t="s">
        <v>85</v>
      </c>
      <c r="G30" s="256">
        <v>26</v>
      </c>
      <c r="H30" s="257"/>
      <c r="I30" s="256">
        <v>266</v>
      </c>
      <c r="J30" s="257"/>
      <c r="K30" s="256">
        <v>15</v>
      </c>
      <c r="L30" s="257"/>
      <c r="M30" s="256">
        <v>866</v>
      </c>
      <c r="N30" s="241"/>
      <c r="P30" s="263"/>
      <c r="Q30" s="264"/>
      <c r="R30" s="262"/>
      <c r="T30" s="995" t="s">
        <v>442</v>
      </c>
      <c r="U30" s="996"/>
      <c r="V30" s="248">
        <v>7</v>
      </c>
      <c r="W30" s="248">
        <v>30</v>
      </c>
    </row>
    <row r="31" spans="1:23" s="248" customFormat="1" ht="18.75" customHeight="1">
      <c r="A31" s="919" t="s">
        <v>86</v>
      </c>
      <c r="B31" s="919"/>
      <c r="C31" s="625">
        <f t="shared" si="2"/>
        <v>49</v>
      </c>
      <c r="D31" s="626">
        <f t="shared" si="3"/>
        <v>12507</v>
      </c>
      <c r="E31" s="255" t="s">
        <v>82</v>
      </c>
      <c r="F31" s="255" t="s">
        <v>82</v>
      </c>
      <c r="G31" s="256">
        <v>10</v>
      </c>
      <c r="H31" s="257"/>
      <c r="I31" s="256">
        <v>153</v>
      </c>
      <c r="J31" s="257"/>
      <c r="K31" s="256">
        <v>14</v>
      </c>
      <c r="L31" s="257"/>
      <c r="M31" s="256">
        <v>836</v>
      </c>
      <c r="N31" s="241"/>
      <c r="Q31" s="264"/>
      <c r="R31" s="262"/>
      <c r="T31" s="995" t="s">
        <v>443</v>
      </c>
      <c r="U31" s="996"/>
      <c r="V31" s="248">
        <v>46</v>
      </c>
      <c r="W31" s="248">
        <v>402</v>
      </c>
    </row>
    <row r="32" spans="1:23" s="248" customFormat="1" ht="18.75" customHeight="1">
      <c r="A32" s="937" t="s">
        <v>87</v>
      </c>
      <c r="B32" s="937"/>
      <c r="C32" s="627">
        <f t="shared" si="2"/>
        <v>4</v>
      </c>
      <c r="D32" s="628">
        <f t="shared" si="3"/>
        <v>60</v>
      </c>
      <c r="E32" s="265" t="s">
        <v>472</v>
      </c>
      <c r="F32" s="265" t="s">
        <v>472</v>
      </c>
      <c r="G32" s="265">
        <v>3</v>
      </c>
      <c r="H32" s="266"/>
      <c r="I32" s="265">
        <v>23</v>
      </c>
      <c r="J32" s="266"/>
      <c r="K32" s="267">
        <v>1</v>
      </c>
      <c r="L32" s="266"/>
      <c r="M32" s="267">
        <v>37</v>
      </c>
      <c r="N32" s="241"/>
      <c r="Q32" s="264"/>
      <c r="R32" s="262"/>
      <c r="T32" s="919" t="s">
        <v>444</v>
      </c>
      <c r="U32" s="936"/>
      <c r="V32" s="248">
        <v>38</v>
      </c>
      <c r="W32" s="248">
        <v>210</v>
      </c>
    </row>
    <row r="33" spans="1:23" s="248" customFormat="1" ht="18.75" customHeight="1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41"/>
      <c r="Q33" s="264"/>
      <c r="R33" s="262"/>
      <c r="T33" s="919" t="s">
        <v>445</v>
      </c>
      <c r="U33" s="936"/>
      <c r="V33" s="248">
        <v>6</v>
      </c>
      <c r="W33" s="248">
        <v>18</v>
      </c>
    </row>
    <row r="34" spans="1:23" s="248" customFormat="1" ht="18.75" customHeight="1" thickBo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3"/>
      <c r="Q34" s="264"/>
      <c r="R34" s="262"/>
      <c r="T34" s="919" t="s">
        <v>446</v>
      </c>
      <c r="U34" s="936"/>
      <c r="V34" s="248">
        <v>10</v>
      </c>
      <c r="W34" s="248">
        <v>53</v>
      </c>
    </row>
    <row r="35" spans="1:25" s="248" customFormat="1" ht="18.75" customHeight="1">
      <c r="A35" s="945" t="s">
        <v>88</v>
      </c>
      <c r="B35" s="946"/>
      <c r="C35" s="870" t="s">
        <v>89</v>
      </c>
      <c r="D35" s="949"/>
      <c r="E35" s="870" t="s">
        <v>90</v>
      </c>
      <c r="F35" s="949"/>
      <c r="G35" s="950" t="s">
        <v>91</v>
      </c>
      <c r="H35" s="951"/>
      <c r="I35" s="952"/>
      <c r="J35" s="950" t="s">
        <v>92</v>
      </c>
      <c r="K35" s="951"/>
      <c r="L35" s="951"/>
      <c r="M35" s="951"/>
      <c r="N35" s="241"/>
      <c r="O35" s="269"/>
      <c r="P35" s="269"/>
      <c r="Q35" s="270"/>
      <c r="R35" s="271"/>
      <c r="S35" s="269"/>
      <c r="T35" s="937" t="s">
        <v>447</v>
      </c>
      <c r="U35" s="938"/>
      <c r="V35" s="272">
        <v>104</v>
      </c>
      <c r="W35" s="273">
        <v>602</v>
      </c>
      <c r="X35" s="273"/>
      <c r="Y35" s="273"/>
    </row>
    <row r="36" spans="1:18" s="248" customFormat="1" ht="18.75" customHeight="1">
      <c r="A36" s="947"/>
      <c r="B36" s="948"/>
      <c r="C36" s="274" t="s">
        <v>448</v>
      </c>
      <c r="D36" s="274" t="s">
        <v>449</v>
      </c>
      <c r="E36" s="274" t="s">
        <v>448</v>
      </c>
      <c r="F36" s="274" t="s">
        <v>449</v>
      </c>
      <c r="G36" s="275" t="s">
        <v>448</v>
      </c>
      <c r="H36" s="953" t="s">
        <v>450</v>
      </c>
      <c r="I36" s="954"/>
      <c r="J36" s="953" t="s">
        <v>451</v>
      </c>
      <c r="K36" s="954"/>
      <c r="L36" s="877" t="s">
        <v>452</v>
      </c>
      <c r="M36" s="942"/>
      <c r="N36" s="241"/>
      <c r="O36" s="241" t="s">
        <v>93</v>
      </c>
      <c r="Q36" s="256"/>
      <c r="R36" s="256"/>
    </row>
    <row r="37" spans="1:18" s="248" customFormat="1" ht="18.75" customHeight="1">
      <c r="A37" s="943" t="s">
        <v>94</v>
      </c>
      <c r="B37" s="944"/>
      <c r="C37" s="246">
        <v>149</v>
      </c>
      <c r="D37" s="246">
        <v>26048</v>
      </c>
      <c r="E37" s="246">
        <v>39</v>
      </c>
      <c r="F37" s="246">
        <v>15201</v>
      </c>
      <c r="G37" s="246">
        <v>14</v>
      </c>
      <c r="H37" s="243"/>
      <c r="I37" s="246">
        <v>9524</v>
      </c>
      <c r="J37" s="243"/>
      <c r="K37" s="246">
        <v>11</v>
      </c>
      <c r="L37" s="243"/>
      <c r="M37" s="246">
        <v>16808</v>
      </c>
      <c r="N37" s="241"/>
      <c r="O37" s="241" t="s">
        <v>453</v>
      </c>
      <c r="Q37" s="246"/>
      <c r="R37" s="246"/>
    </row>
    <row r="38" spans="1:14" s="248" customFormat="1" ht="18.75" customHeight="1">
      <c r="A38" s="907" t="s">
        <v>95</v>
      </c>
      <c r="B38" s="923"/>
      <c r="C38" s="246">
        <v>141</v>
      </c>
      <c r="D38" s="246">
        <v>24464</v>
      </c>
      <c r="E38" s="246">
        <v>40</v>
      </c>
      <c r="F38" s="246">
        <v>15745</v>
      </c>
      <c r="G38" s="246">
        <v>15</v>
      </c>
      <c r="H38" s="243"/>
      <c r="I38" s="246">
        <v>10523</v>
      </c>
      <c r="J38" s="243"/>
      <c r="K38" s="246">
        <v>10</v>
      </c>
      <c r="L38" s="243"/>
      <c r="M38" s="246">
        <v>14956</v>
      </c>
      <c r="N38" s="241"/>
    </row>
    <row r="39" spans="1:14" s="248" customFormat="1" ht="18.75" customHeight="1">
      <c r="A39" s="907" t="s">
        <v>96</v>
      </c>
      <c r="B39" s="923"/>
      <c r="C39" s="246">
        <v>130</v>
      </c>
      <c r="D39" s="246">
        <v>22087</v>
      </c>
      <c r="E39" s="246">
        <v>43</v>
      </c>
      <c r="F39" s="246">
        <v>16818</v>
      </c>
      <c r="G39" s="246">
        <v>15</v>
      </c>
      <c r="H39" s="16"/>
      <c r="I39" s="246">
        <v>10929</v>
      </c>
      <c r="J39" s="16"/>
      <c r="K39" s="246">
        <v>10</v>
      </c>
      <c r="L39" s="16"/>
      <c r="M39" s="246">
        <v>17310</v>
      </c>
      <c r="N39" s="241"/>
    </row>
    <row r="40" spans="1:13" s="248" customFormat="1" ht="18.75" customHeight="1">
      <c r="A40" s="907" t="s">
        <v>97</v>
      </c>
      <c r="B40" s="923"/>
      <c r="C40" s="246">
        <v>121</v>
      </c>
      <c r="D40" s="246">
        <v>20965</v>
      </c>
      <c r="E40" s="246">
        <v>43</v>
      </c>
      <c r="F40" s="246">
        <v>16915</v>
      </c>
      <c r="G40" s="246">
        <v>19</v>
      </c>
      <c r="H40" s="16"/>
      <c r="I40" s="246">
        <v>13797</v>
      </c>
      <c r="J40" s="16"/>
      <c r="K40" s="246">
        <v>9</v>
      </c>
      <c r="L40" s="16"/>
      <c r="M40" s="246">
        <v>15734</v>
      </c>
    </row>
    <row r="41" spans="1:14" ht="18.75" customHeight="1">
      <c r="A41" s="915" t="s">
        <v>714</v>
      </c>
      <c r="B41" s="941"/>
      <c r="C41" s="61">
        <f>SUM(C43:C61)</f>
        <v>117</v>
      </c>
      <c r="D41" s="61">
        <f>SUM(D43:D61)</f>
        <v>20310</v>
      </c>
      <c r="E41" s="61">
        <f>SUM(E43:E61)</f>
        <v>42</v>
      </c>
      <c r="F41" s="61">
        <f>SUM(F43:F61)</f>
        <v>16576</v>
      </c>
      <c r="G41" s="61">
        <f>SUM(G43:G61)</f>
        <v>19</v>
      </c>
      <c r="H41" s="61"/>
      <c r="I41" s="61">
        <f>SUM(I43:I61)</f>
        <v>13449</v>
      </c>
      <c r="J41" s="61"/>
      <c r="K41" s="61">
        <f>SUM(K43:K61)</f>
        <v>9</v>
      </c>
      <c r="L41" s="61"/>
      <c r="M41" s="61">
        <f>SUM(M43:M61)</f>
        <v>15406</v>
      </c>
      <c r="N41" s="5"/>
    </row>
    <row r="42" spans="1:14" ht="18.75" customHeight="1">
      <c r="A42" s="920" t="s">
        <v>417</v>
      </c>
      <c r="B42" s="924"/>
      <c r="C42" s="75" t="s">
        <v>56</v>
      </c>
      <c r="D42" s="58" t="s">
        <v>56</v>
      </c>
      <c r="E42" s="58" t="s">
        <v>56</v>
      </c>
      <c r="F42" s="58" t="s">
        <v>56</v>
      </c>
      <c r="G42" s="58" t="s">
        <v>56</v>
      </c>
      <c r="H42" s="6"/>
      <c r="I42" s="58" t="s">
        <v>56</v>
      </c>
      <c r="J42" s="6"/>
      <c r="K42" s="58" t="s">
        <v>56</v>
      </c>
      <c r="L42" s="6"/>
      <c r="M42" s="58" t="s">
        <v>56</v>
      </c>
      <c r="N42" s="5"/>
    </row>
    <row r="43" spans="1:21" ht="18.75" customHeight="1">
      <c r="A43" s="920" t="s">
        <v>419</v>
      </c>
      <c r="B43" s="924"/>
      <c r="C43" s="75" t="s">
        <v>473</v>
      </c>
      <c r="D43" s="58" t="s">
        <v>473</v>
      </c>
      <c r="E43" s="58" t="s">
        <v>473</v>
      </c>
      <c r="F43" s="58" t="s">
        <v>473</v>
      </c>
      <c r="G43" s="58" t="s">
        <v>473</v>
      </c>
      <c r="H43" s="6"/>
      <c r="I43" s="58" t="s">
        <v>473</v>
      </c>
      <c r="J43" s="6"/>
      <c r="K43" s="58" t="s">
        <v>473</v>
      </c>
      <c r="L43" s="6"/>
      <c r="M43" s="58" t="s">
        <v>473</v>
      </c>
      <c r="N43" s="5"/>
      <c r="U43" s="5"/>
    </row>
    <row r="44" spans="1:21" ht="18.75" customHeight="1">
      <c r="A44" s="920" t="s">
        <v>421</v>
      </c>
      <c r="B44" s="924"/>
      <c r="C44" s="75" t="s">
        <v>471</v>
      </c>
      <c r="D44" s="58" t="s">
        <v>471</v>
      </c>
      <c r="E44" s="58" t="s">
        <v>471</v>
      </c>
      <c r="F44" s="58" t="s">
        <v>471</v>
      </c>
      <c r="G44" s="58" t="s">
        <v>471</v>
      </c>
      <c r="H44" s="6"/>
      <c r="I44" s="58" t="s">
        <v>471</v>
      </c>
      <c r="J44" s="6"/>
      <c r="K44" s="58" t="s">
        <v>471</v>
      </c>
      <c r="L44" s="6"/>
      <c r="M44" s="58" t="s">
        <v>471</v>
      </c>
      <c r="N44" s="5"/>
      <c r="U44" s="5"/>
    </row>
    <row r="45" spans="1:21" ht="18.75" customHeight="1">
      <c r="A45" s="920" t="s">
        <v>412</v>
      </c>
      <c r="B45" s="924"/>
      <c r="C45" s="75" t="s">
        <v>59</v>
      </c>
      <c r="D45" s="58" t="s">
        <v>59</v>
      </c>
      <c r="E45" s="58" t="s">
        <v>59</v>
      </c>
      <c r="F45" s="58" t="s">
        <v>59</v>
      </c>
      <c r="G45" s="58" t="s">
        <v>59</v>
      </c>
      <c r="H45" s="6"/>
      <c r="I45" s="58" t="s">
        <v>59</v>
      </c>
      <c r="J45" s="6"/>
      <c r="K45" s="58" t="s">
        <v>59</v>
      </c>
      <c r="L45" s="6"/>
      <c r="M45" s="58" t="s">
        <v>59</v>
      </c>
      <c r="N45" s="5"/>
      <c r="U45" s="5"/>
    </row>
    <row r="46" spans="1:14" ht="18.75" customHeight="1">
      <c r="A46" s="920" t="s">
        <v>98</v>
      </c>
      <c r="B46" s="924"/>
      <c r="C46" s="57">
        <v>4</v>
      </c>
      <c r="D46" s="12">
        <v>739</v>
      </c>
      <c r="E46" s="58">
        <v>1</v>
      </c>
      <c r="F46" s="58">
        <v>410</v>
      </c>
      <c r="G46" s="12">
        <v>1</v>
      </c>
      <c r="H46" s="6"/>
      <c r="I46" s="12">
        <v>700</v>
      </c>
      <c r="J46" s="6"/>
      <c r="K46" s="58">
        <v>1</v>
      </c>
      <c r="L46" s="6"/>
      <c r="M46" s="58">
        <v>3414</v>
      </c>
      <c r="N46" s="5"/>
    </row>
    <row r="47" spans="1:14" ht="18.75" customHeight="1">
      <c r="A47" s="920" t="s">
        <v>99</v>
      </c>
      <c r="B47" s="924"/>
      <c r="C47" s="57">
        <v>29</v>
      </c>
      <c r="D47" s="12">
        <v>4665</v>
      </c>
      <c r="E47" s="12">
        <v>6</v>
      </c>
      <c r="F47" s="12">
        <v>2614</v>
      </c>
      <c r="G47" s="12">
        <v>6</v>
      </c>
      <c r="H47" s="6"/>
      <c r="I47" s="12">
        <v>4595</v>
      </c>
      <c r="J47" s="6"/>
      <c r="K47" s="12">
        <v>3</v>
      </c>
      <c r="L47" s="6"/>
      <c r="M47" s="12">
        <v>4248</v>
      </c>
      <c r="N47" s="5"/>
    </row>
    <row r="48" spans="1:17" s="248" customFormat="1" ht="18.75" customHeight="1">
      <c r="A48" s="939" t="s">
        <v>455</v>
      </c>
      <c r="B48" s="940"/>
      <c r="C48" s="254">
        <v>4</v>
      </c>
      <c r="D48" s="246">
        <v>772</v>
      </c>
      <c r="E48" s="246">
        <v>2</v>
      </c>
      <c r="F48" s="246">
        <v>904</v>
      </c>
      <c r="G48" s="255" t="s">
        <v>59</v>
      </c>
      <c r="H48" s="243"/>
      <c r="I48" s="255" t="s">
        <v>59</v>
      </c>
      <c r="J48" s="243"/>
      <c r="K48" s="255" t="s">
        <v>59</v>
      </c>
      <c r="L48" s="243"/>
      <c r="M48" s="255" t="s">
        <v>59</v>
      </c>
      <c r="N48" s="241"/>
      <c r="O48" s="241"/>
      <c r="P48" s="246"/>
      <c r="Q48" s="251"/>
    </row>
    <row r="49" spans="1:17" s="248" customFormat="1" ht="18.75" customHeight="1">
      <c r="A49" s="919" t="s">
        <v>456</v>
      </c>
      <c r="B49" s="936"/>
      <c r="C49" s="254">
        <v>3</v>
      </c>
      <c r="D49" s="246">
        <v>521</v>
      </c>
      <c r="E49" s="246">
        <v>2</v>
      </c>
      <c r="F49" s="246">
        <v>694</v>
      </c>
      <c r="G49" s="246">
        <v>2</v>
      </c>
      <c r="H49" s="243"/>
      <c r="I49" s="246">
        <v>1023</v>
      </c>
      <c r="J49" s="243"/>
      <c r="K49" s="255">
        <v>1</v>
      </c>
      <c r="L49" s="243"/>
      <c r="M49" s="255">
        <v>1009</v>
      </c>
      <c r="N49" s="241"/>
      <c r="O49" s="241"/>
      <c r="P49" s="246"/>
      <c r="Q49" s="251"/>
    </row>
    <row r="50" spans="1:17" s="248" customFormat="1" ht="18.75" customHeight="1">
      <c r="A50" s="919" t="s">
        <v>100</v>
      </c>
      <c r="B50" s="936"/>
      <c r="C50" s="254">
        <v>8</v>
      </c>
      <c r="D50" s="246">
        <v>1475</v>
      </c>
      <c r="E50" s="246">
        <v>2</v>
      </c>
      <c r="F50" s="246">
        <v>753</v>
      </c>
      <c r="G50" s="255">
        <v>1</v>
      </c>
      <c r="H50" s="243"/>
      <c r="I50" s="255">
        <v>790</v>
      </c>
      <c r="J50" s="243"/>
      <c r="K50" s="255" t="s">
        <v>73</v>
      </c>
      <c r="L50" s="243"/>
      <c r="M50" s="255" t="s">
        <v>73</v>
      </c>
      <c r="N50" s="241"/>
      <c r="O50" s="241"/>
      <c r="P50" s="246"/>
      <c r="Q50" s="251"/>
    </row>
    <row r="51" spans="1:16" s="248" customFormat="1" ht="18.75" customHeight="1">
      <c r="A51" s="919" t="s">
        <v>101</v>
      </c>
      <c r="B51" s="936"/>
      <c r="C51" s="254">
        <v>18</v>
      </c>
      <c r="D51" s="246">
        <v>2925</v>
      </c>
      <c r="E51" s="246">
        <v>4</v>
      </c>
      <c r="F51" s="246">
        <v>1278</v>
      </c>
      <c r="G51" s="246">
        <v>1</v>
      </c>
      <c r="H51" s="243"/>
      <c r="I51" s="246">
        <v>796</v>
      </c>
      <c r="J51" s="243"/>
      <c r="K51" s="255" t="s">
        <v>73</v>
      </c>
      <c r="L51" s="243"/>
      <c r="M51" s="255" t="s">
        <v>73</v>
      </c>
      <c r="N51" s="241"/>
      <c r="O51" s="241"/>
      <c r="P51" s="246"/>
    </row>
    <row r="52" spans="1:14" s="248" customFormat="1" ht="18.75" customHeight="1">
      <c r="A52" s="919" t="s">
        <v>102</v>
      </c>
      <c r="B52" s="936"/>
      <c r="C52" s="254">
        <v>7</v>
      </c>
      <c r="D52" s="246">
        <v>1202</v>
      </c>
      <c r="E52" s="246">
        <v>7</v>
      </c>
      <c r="F52" s="246">
        <v>2833</v>
      </c>
      <c r="G52" s="246">
        <v>1</v>
      </c>
      <c r="H52" s="243"/>
      <c r="I52" s="246">
        <v>968</v>
      </c>
      <c r="J52" s="243"/>
      <c r="K52" s="255" t="s">
        <v>73</v>
      </c>
      <c r="L52" s="243"/>
      <c r="M52" s="255" t="s">
        <v>73</v>
      </c>
      <c r="N52" s="241"/>
    </row>
    <row r="53" spans="1:14" s="248" customFormat="1" ht="18.75" customHeight="1">
      <c r="A53" s="919" t="s">
        <v>103</v>
      </c>
      <c r="B53" s="936"/>
      <c r="C53" s="277" t="s">
        <v>73</v>
      </c>
      <c r="D53" s="255" t="s">
        <v>73</v>
      </c>
      <c r="E53" s="255" t="s">
        <v>73</v>
      </c>
      <c r="F53" s="255" t="s">
        <v>73</v>
      </c>
      <c r="G53" s="255" t="s">
        <v>73</v>
      </c>
      <c r="H53" s="243"/>
      <c r="I53" s="255" t="s">
        <v>73</v>
      </c>
      <c r="J53" s="243"/>
      <c r="K53" s="255" t="s">
        <v>73</v>
      </c>
      <c r="L53" s="243"/>
      <c r="M53" s="255" t="s">
        <v>73</v>
      </c>
      <c r="N53" s="241"/>
    </row>
    <row r="54" spans="1:14" s="248" customFormat="1" ht="18.75" customHeight="1">
      <c r="A54" s="919" t="s">
        <v>459</v>
      </c>
      <c r="B54" s="936"/>
      <c r="C54" s="277" t="s">
        <v>472</v>
      </c>
      <c r="D54" s="255" t="s">
        <v>472</v>
      </c>
      <c r="E54" s="255" t="s">
        <v>472</v>
      </c>
      <c r="F54" s="255" t="s">
        <v>472</v>
      </c>
      <c r="G54" s="255" t="s">
        <v>472</v>
      </c>
      <c r="H54" s="243"/>
      <c r="I54" s="255" t="s">
        <v>472</v>
      </c>
      <c r="J54" s="243"/>
      <c r="K54" s="255" t="s">
        <v>472</v>
      </c>
      <c r="L54" s="243"/>
      <c r="M54" s="255" t="s">
        <v>472</v>
      </c>
      <c r="N54" s="241"/>
    </row>
    <row r="55" spans="1:14" s="248" customFormat="1" ht="18.75" customHeight="1">
      <c r="A55" s="919" t="s">
        <v>460</v>
      </c>
      <c r="B55" s="936"/>
      <c r="C55" s="277">
        <v>12</v>
      </c>
      <c r="D55" s="255">
        <v>1890</v>
      </c>
      <c r="E55" s="255">
        <v>4</v>
      </c>
      <c r="F55" s="255">
        <v>1551</v>
      </c>
      <c r="G55" s="255">
        <v>1</v>
      </c>
      <c r="H55" s="243"/>
      <c r="I55" s="255">
        <v>638</v>
      </c>
      <c r="J55" s="243"/>
      <c r="K55" s="255"/>
      <c r="L55" s="243"/>
      <c r="M55" s="255"/>
      <c r="N55" s="241"/>
    </row>
    <row r="56" spans="1:14" s="248" customFormat="1" ht="18.75" customHeight="1">
      <c r="A56" s="919" t="s">
        <v>461</v>
      </c>
      <c r="B56" s="936"/>
      <c r="C56" s="277">
        <v>4</v>
      </c>
      <c r="D56" s="255">
        <v>848</v>
      </c>
      <c r="E56" s="255">
        <v>6</v>
      </c>
      <c r="F56" s="255">
        <v>2418</v>
      </c>
      <c r="G56" s="255">
        <v>1</v>
      </c>
      <c r="H56" s="243"/>
      <c r="I56" s="255">
        <v>756</v>
      </c>
      <c r="J56" s="243"/>
      <c r="K56" s="255">
        <v>2</v>
      </c>
      <c r="L56" s="243"/>
      <c r="M56" s="255">
        <v>2824</v>
      </c>
      <c r="N56" s="241"/>
    </row>
    <row r="57" spans="1:14" s="248" customFormat="1" ht="18.75" customHeight="1">
      <c r="A57" s="919" t="s">
        <v>440</v>
      </c>
      <c r="B57" s="936"/>
      <c r="C57" s="277">
        <v>10</v>
      </c>
      <c r="D57" s="255">
        <v>1738</v>
      </c>
      <c r="E57" s="255">
        <v>5</v>
      </c>
      <c r="F57" s="255">
        <v>1791</v>
      </c>
      <c r="G57" s="255" t="s">
        <v>77</v>
      </c>
      <c r="H57" s="243"/>
      <c r="I57" s="255" t="s">
        <v>77</v>
      </c>
      <c r="J57" s="243"/>
      <c r="K57" s="255" t="s">
        <v>77</v>
      </c>
      <c r="L57" s="243"/>
      <c r="M57" s="255" t="s">
        <v>77</v>
      </c>
      <c r="N57" s="241"/>
    </row>
    <row r="58" spans="1:14" s="248" customFormat="1" ht="18.75" customHeight="1">
      <c r="A58" s="919" t="s">
        <v>104</v>
      </c>
      <c r="B58" s="936"/>
      <c r="C58" s="254">
        <v>3</v>
      </c>
      <c r="D58" s="246">
        <v>441</v>
      </c>
      <c r="E58" s="255" t="s">
        <v>77</v>
      </c>
      <c r="F58" s="255" t="s">
        <v>77</v>
      </c>
      <c r="G58" s="255" t="s">
        <v>77</v>
      </c>
      <c r="H58" s="243"/>
      <c r="I58" s="255" t="s">
        <v>77</v>
      </c>
      <c r="J58" s="243"/>
      <c r="K58" s="255" t="s">
        <v>77</v>
      </c>
      <c r="L58" s="243"/>
      <c r="M58" s="255" t="s">
        <v>77</v>
      </c>
      <c r="N58" s="241"/>
    </row>
    <row r="59" spans="1:14" s="248" customFormat="1" ht="18.75" customHeight="1">
      <c r="A59" s="919" t="s">
        <v>105</v>
      </c>
      <c r="B59" s="936"/>
      <c r="C59" s="254">
        <v>15</v>
      </c>
      <c r="D59" s="246">
        <v>3094</v>
      </c>
      <c r="E59" s="246">
        <v>3</v>
      </c>
      <c r="F59" s="246">
        <v>1330</v>
      </c>
      <c r="G59" s="246">
        <v>5</v>
      </c>
      <c r="H59" s="243"/>
      <c r="I59" s="246">
        <v>3183</v>
      </c>
      <c r="J59" s="243"/>
      <c r="K59" s="246">
        <v>2</v>
      </c>
      <c r="L59" s="243"/>
      <c r="M59" s="246">
        <v>3911</v>
      </c>
      <c r="N59" s="241"/>
    </row>
    <row r="60" spans="1:14" s="248" customFormat="1" ht="18.75" customHeight="1">
      <c r="A60" s="937" t="s">
        <v>106</v>
      </c>
      <c r="B60" s="938"/>
      <c r="C60" s="278" t="s">
        <v>77</v>
      </c>
      <c r="D60" s="265" t="s">
        <v>77</v>
      </c>
      <c r="E60" s="265" t="s">
        <v>77</v>
      </c>
      <c r="F60" s="265" t="s">
        <v>77</v>
      </c>
      <c r="G60" s="265" t="s">
        <v>77</v>
      </c>
      <c r="H60" s="279"/>
      <c r="I60" s="265" t="s">
        <v>77</v>
      </c>
      <c r="J60" s="279"/>
      <c r="K60" s="265" t="s">
        <v>77</v>
      </c>
      <c r="L60" s="279"/>
      <c r="M60" s="265" t="s">
        <v>77</v>
      </c>
      <c r="N60" s="241"/>
    </row>
    <row r="61" spans="1:14" s="248" customFormat="1" ht="18.75" customHeight="1">
      <c r="A61" s="241" t="s">
        <v>462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</row>
    <row r="62" spans="1:14" s="248" customFormat="1" ht="18.75" customHeight="1">
      <c r="A62" s="859" t="s">
        <v>107</v>
      </c>
      <c r="B62" s="859"/>
      <c r="C62" s="859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241"/>
    </row>
    <row r="63" spans="1:14" s="248" customFormat="1" ht="18.75" customHeight="1">
      <c r="A63" s="909" t="s">
        <v>108</v>
      </c>
      <c r="B63" s="909"/>
      <c r="C63" s="909"/>
      <c r="D63" s="909"/>
      <c r="E63" s="909"/>
      <c r="F63" s="909"/>
      <c r="G63" s="909"/>
      <c r="H63" s="909"/>
      <c r="I63" s="909"/>
      <c r="J63" s="909"/>
      <c r="K63" s="909"/>
      <c r="L63" s="909"/>
      <c r="M63" s="909"/>
      <c r="N63" s="241"/>
    </row>
    <row r="64" s="248" customFormat="1" ht="7.5" customHeight="1" thickBot="1">
      <c r="N64" s="241"/>
    </row>
    <row r="65" spans="1:14" s="248" customFormat="1" ht="18.75" customHeight="1">
      <c r="A65" s="926" t="s">
        <v>109</v>
      </c>
      <c r="B65" s="929" t="s">
        <v>463</v>
      </c>
      <c r="C65" s="929"/>
      <c r="D65" s="929" t="s">
        <v>464</v>
      </c>
      <c r="E65" s="929"/>
      <c r="F65" s="931" t="s">
        <v>465</v>
      </c>
      <c r="G65" s="931"/>
      <c r="H65" s="933" t="s">
        <v>466</v>
      </c>
      <c r="I65" s="933"/>
      <c r="J65" s="934" t="s">
        <v>467</v>
      </c>
      <c r="K65" s="934"/>
      <c r="L65" s="929" t="s">
        <v>468</v>
      </c>
      <c r="M65" s="865"/>
      <c r="N65" s="241"/>
    </row>
    <row r="66" spans="1:14" s="248" customFormat="1" ht="18.75" customHeight="1">
      <c r="A66" s="927"/>
      <c r="B66" s="930"/>
      <c r="C66" s="930"/>
      <c r="D66" s="930"/>
      <c r="E66" s="930"/>
      <c r="F66" s="932"/>
      <c r="G66" s="932"/>
      <c r="H66" s="932"/>
      <c r="I66" s="932"/>
      <c r="J66" s="930"/>
      <c r="K66" s="930"/>
      <c r="L66" s="930"/>
      <c r="M66" s="935"/>
      <c r="N66" s="241"/>
    </row>
    <row r="67" spans="1:14" s="248" customFormat="1" ht="18.75" customHeight="1">
      <c r="A67" s="928"/>
      <c r="B67" s="274" t="s">
        <v>110</v>
      </c>
      <c r="C67" s="274" t="s">
        <v>449</v>
      </c>
      <c r="D67" s="274" t="s">
        <v>110</v>
      </c>
      <c r="E67" s="274" t="s">
        <v>449</v>
      </c>
      <c r="F67" s="274" t="s">
        <v>110</v>
      </c>
      <c r="G67" s="274" t="s">
        <v>449</v>
      </c>
      <c r="H67" s="275" t="s">
        <v>110</v>
      </c>
      <c r="I67" s="275" t="s">
        <v>449</v>
      </c>
      <c r="J67" s="275" t="s">
        <v>110</v>
      </c>
      <c r="K67" s="274" t="s">
        <v>449</v>
      </c>
      <c r="L67" s="274" t="s">
        <v>110</v>
      </c>
      <c r="M67" s="280" t="s">
        <v>449</v>
      </c>
      <c r="N67" s="241"/>
    </row>
    <row r="68" spans="1:32" s="248" customFormat="1" ht="18.75" customHeight="1">
      <c r="A68" s="276" t="s">
        <v>111</v>
      </c>
      <c r="B68" s="77">
        <v>736</v>
      </c>
      <c r="C68" s="78">
        <v>85550</v>
      </c>
      <c r="D68" s="246">
        <v>613</v>
      </c>
      <c r="E68" s="246">
        <v>57777</v>
      </c>
      <c r="F68" s="246">
        <v>14</v>
      </c>
      <c r="G68" s="246">
        <v>2558</v>
      </c>
      <c r="H68" s="246">
        <v>17</v>
      </c>
      <c r="I68" s="246">
        <v>3267</v>
      </c>
      <c r="J68" s="246">
        <v>36</v>
      </c>
      <c r="K68" s="246">
        <v>3542</v>
      </c>
      <c r="L68" s="246">
        <v>56</v>
      </c>
      <c r="M68" s="246">
        <v>18406</v>
      </c>
      <c r="N68" s="241"/>
      <c r="Z68" s="241"/>
      <c r="AA68" s="241"/>
      <c r="AB68" s="241"/>
      <c r="AC68" s="241"/>
      <c r="AD68" s="246"/>
      <c r="AE68" s="246"/>
      <c r="AF68" s="246"/>
    </row>
    <row r="69" spans="1:30" s="248" customFormat="1" ht="18.75" customHeight="1">
      <c r="A69" s="249" t="s">
        <v>112</v>
      </c>
      <c r="B69" s="79">
        <v>709</v>
      </c>
      <c r="C69" s="16">
        <v>82570</v>
      </c>
      <c r="D69" s="246">
        <v>589</v>
      </c>
      <c r="E69" s="246">
        <v>55542</v>
      </c>
      <c r="F69" s="246">
        <v>14</v>
      </c>
      <c r="G69" s="246">
        <v>2385</v>
      </c>
      <c r="H69" s="246">
        <v>15</v>
      </c>
      <c r="I69" s="246">
        <v>2331</v>
      </c>
      <c r="J69" s="246">
        <v>34</v>
      </c>
      <c r="K69" s="246">
        <v>3423</v>
      </c>
      <c r="L69" s="246">
        <v>57</v>
      </c>
      <c r="M69" s="246">
        <v>18889</v>
      </c>
      <c r="N69" s="241"/>
      <c r="Z69" s="241"/>
      <c r="AA69" s="241"/>
      <c r="AB69" s="241"/>
      <c r="AC69" s="241"/>
      <c r="AD69" s="246"/>
    </row>
    <row r="70" spans="1:32" s="248" customFormat="1" ht="18.75" customHeight="1">
      <c r="A70" s="250" t="s">
        <v>113</v>
      </c>
      <c r="B70" s="16">
        <v>699</v>
      </c>
      <c r="C70" s="16">
        <v>83336</v>
      </c>
      <c r="D70" s="246">
        <v>585</v>
      </c>
      <c r="E70" s="246">
        <v>57050</v>
      </c>
      <c r="F70" s="246">
        <v>20</v>
      </c>
      <c r="G70" s="246">
        <v>2890</v>
      </c>
      <c r="H70" s="246">
        <v>15</v>
      </c>
      <c r="I70" s="246">
        <v>2270</v>
      </c>
      <c r="J70" s="246">
        <v>27</v>
      </c>
      <c r="K70" s="246">
        <v>2713</v>
      </c>
      <c r="L70" s="246">
        <v>52</v>
      </c>
      <c r="M70" s="246">
        <v>18413</v>
      </c>
      <c r="N70" s="241"/>
      <c r="Z70" s="241"/>
      <c r="AA70" s="241"/>
      <c r="AB70" s="241"/>
      <c r="AC70" s="241"/>
      <c r="AD70" s="246"/>
      <c r="AE70" s="246"/>
      <c r="AF70" s="246"/>
    </row>
    <row r="71" spans="1:32" s="248" customFormat="1" ht="18.75" customHeight="1">
      <c r="A71" s="250" t="s">
        <v>114</v>
      </c>
      <c r="B71" s="16">
        <v>686</v>
      </c>
      <c r="C71" s="16">
        <v>83020</v>
      </c>
      <c r="D71" s="246">
        <v>581</v>
      </c>
      <c r="E71" s="246">
        <v>57481</v>
      </c>
      <c r="F71" s="246">
        <v>19</v>
      </c>
      <c r="G71" s="246">
        <v>2905</v>
      </c>
      <c r="H71" s="246">
        <v>14</v>
      </c>
      <c r="I71" s="246">
        <v>2118</v>
      </c>
      <c r="J71" s="246">
        <v>26</v>
      </c>
      <c r="K71" s="246">
        <v>2027</v>
      </c>
      <c r="L71" s="246">
        <v>46</v>
      </c>
      <c r="M71" s="246">
        <v>18489</v>
      </c>
      <c r="N71" s="241"/>
      <c r="AE71" s="246"/>
      <c r="AF71" s="246"/>
    </row>
    <row r="72" spans="1:32" ht="18.75" customHeight="1">
      <c r="A72" s="623" t="s">
        <v>715</v>
      </c>
      <c r="B72" s="629">
        <f>SUM(D72,F72,H72,J72,L72)</f>
        <v>661</v>
      </c>
      <c r="C72" s="630">
        <f>SUM(E72,G72,I72,K72,M72)</f>
        <v>80578</v>
      </c>
      <c r="D72" s="631">
        <v>565</v>
      </c>
      <c r="E72" s="631">
        <v>55795</v>
      </c>
      <c r="F72" s="631">
        <v>14</v>
      </c>
      <c r="G72" s="631">
        <v>2807</v>
      </c>
      <c r="H72" s="631">
        <v>14</v>
      </c>
      <c r="I72" s="631">
        <v>2031</v>
      </c>
      <c r="J72" s="631">
        <v>24</v>
      </c>
      <c r="K72" s="631">
        <v>2022</v>
      </c>
      <c r="L72" s="631">
        <v>44</v>
      </c>
      <c r="M72" s="631">
        <v>17923</v>
      </c>
      <c r="N72" s="5"/>
      <c r="X72" s="5"/>
      <c r="Y72" s="5"/>
      <c r="AE72" s="12"/>
      <c r="AF72" s="12"/>
    </row>
    <row r="73" spans="1:32" ht="15" customHeight="1">
      <c r="A73" s="80" t="s">
        <v>469</v>
      </c>
      <c r="B73" s="5"/>
      <c r="C73" s="5"/>
      <c r="D73" s="5"/>
      <c r="E73" s="5"/>
      <c r="F73" s="5"/>
      <c r="G73" s="12"/>
      <c r="H73" s="12"/>
      <c r="I73" s="12"/>
      <c r="J73" s="5"/>
      <c r="K73" s="5"/>
      <c r="L73" s="5"/>
      <c r="M73" s="5"/>
      <c r="N73" s="5"/>
      <c r="X73" s="5"/>
      <c r="Y73" s="5"/>
      <c r="AE73" s="12"/>
      <c r="AF73" s="12"/>
    </row>
    <row r="74" spans="1:32" ht="14.25">
      <c r="A74" s="5" t="s">
        <v>470</v>
      </c>
      <c r="B74" s="5"/>
      <c r="C74" s="5"/>
      <c r="D74" s="5"/>
      <c r="E74" s="5"/>
      <c r="F74" s="5"/>
      <c r="G74" s="12"/>
      <c r="H74" s="12"/>
      <c r="I74" s="12"/>
      <c r="J74" s="5"/>
      <c r="K74" s="5"/>
      <c r="L74" s="5"/>
      <c r="M74" s="5"/>
      <c r="N74" s="5"/>
      <c r="X74" s="5"/>
      <c r="Y74" s="5"/>
      <c r="AE74" s="12"/>
      <c r="AF74" s="12"/>
    </row>
    <row r="75" spans="1:32" ht="5.25" customHeight="1">
      <c r="A75" s="5"/>
      <c r="B75" s="5"/>
      <c r="C75" s="5"/>
      <c r="D75" s="5"/>
      <c r="E75" s="5"/>
      <c r="F75" s="5"/>
      <c r="G75" s="12"/>
      <c r="H75" s="12"/>
      <c r="I75" s="12"/>
      <c r="J75" s="5"/>
      <c r="K75" s="5"/>
      <c r="L75" s="5"/>
      <c r="M75" s="5"/>
      <c r="N75" s="5"/>
      <c r="V75" s="5"/>
      <c r="W75" s="5"/>
      <c r="AE75" s="12"/>
      <c r="AF75" s="12"/>
    </row>
    <row r="76" spans="1:23" ht="14.25">
      <c r="A76" s="5"/>
      <c r="B76" s="5"/>
      <c r="C76" s="5"/>
      <c r="D76" s="5"/>
      <c r="E76" s="5"/>
      <c r="F76" s="5"/>
      <c r="G76" s="12"/>
      <c r="H76" s="12"/>
      <c r="I76" s="12"/>
      <c r="J76" s="5"/>
      <c r="K76" s="5"/>
      <c r="L76" s="5"/>
      <c r="M76" s="5"/>
      <c r="N76" s="5"/>
      <c r="V76" s="5"/>
      <c r="W76" s="5"/>
    </row>
    <row r="77" spans="1:32" ht="14.25">
      <c r="A77" s="5"/>
      <c r="B77" s="5"/>
      <c r="C77" s="5"/>
      <c r="D77" s="5"/>
      <c r="E77" s="5"/>
      <c r="F77" s="5"/>
      <c r="G77" s="12"/>
      <c r="H77" s="12"/>
      <c r="I77" s="12"/>
      <c r="J77" s="5"/>
      <c r="K77" s="5"/>
      <c r="L77" s="5"/>
      <c r="M77" s="5"/>
      <c r="N77" s="5"/>
      <c r="V77" s="5"/>
      <c r="W77" s="5"/>
      <c r="AE77" s="81"/>
      <c r="AF77" s="81"/>
    </row>
    <row r="78" spans="1:14" ht="14.25">
      <c r="A78" s="5"/>
      <c r="B78" s="5"/>
      <c r="C78" s="5"/>
      <c r="D78" s="5"/>
      <c r="E78" s="5"/>
      <c r="F78" s="5"/>
      <c r="G78" s="12"/>
      <c r="H78" s="12"/>
      <c r="I78" s="12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12"/>
      <c r="H79" s="12"/>
      <c r="I79" s="12"/>
      <c r="J79" s="5"/>
      <c r="K79" s="5"/>
      <c r="L79" s="5"/>
      <c r="M79" s="5"/>
      <c r="N79" s="5"/>
    </row>
    <row r="80" spans="1:32" ht="14.25">
      <c r="A80" s="5"/>
      <c r="B80" s="5"/>
      <c r="C80" s="5"/>
      <c r="D80" s="5"/>
      <c r="E80" s="5"/>
      <c r="F80" s="5"/>
      <c r="G80" s="12"/>
      <c r="H80" s="12"/>
      <c r="I80" s="12"/>
      <c r="J80" s="5"/>
      <c r="K80" s="5"/>
      <c r="L80" s="5"/>
      <c r="M80" s="5"/>
      <c r="N80" s="5"/>
      <c r="AE80" s="54"/>
      <c r="AF80" s="54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31:32" ht="14.25">
      <c r="AE83" s="12"/>
      <c r="AF83" s="12"/>
    </row>
    <row r="85" spans="31:32" ht="14.25">
      <c r="AE85" s="51"/>
      <c r="AF85" s="51"/>
    </row>
    <row r="86" spans="31:32" ht="14.25">
      <c r="AE86" s="12"/>
      <c r="AF86" s="12"/>
    </row>
    <row r="87" spans="31:32" ht="14.25">
      <c r="AE87" s="51"/>
      <c r="AF87" s="51"/>
    </row>
    <row r="88" spans="31:32" ht="14.25">
      <c r="AE88" s="12"/>
      <c r="AF88" s="12"/>
    </row>
    <row r="91" spans="31:32" ht="14.25">
      <c r="AE91" s="12"/>
      <c r="AF91" s="12"/>
    </row>
    <row r="92" spans="31:32" ht="14.25">
      <c r="AE92" s="71"/>
      <c r="AF92" s="71"/>
    </row>
    <row r="93" spans="31:32" ht="14.25">
      <c r="AE93" s="12"/>
      <c r="AF93" s="12"/>
    </row>
    <row r="109" spans="31:32" ht="14.25">
      <c r="AE109" s="12"/>
      <c r="AF109" s="12"/>
    </row>
    <row r="110" spans="31:32" ht="14.25">
      <c r="AE110" s="12"/>
      <c r="AF110" s="12"/>
    </row>
    <row r="111" spans="31:32" ht="14.25">
      <c r="AE111" s="12"/>
      <c r="AF111" s="12"/>
    </row>
    <row r="112" spans="31:32" ht="14.25">
      <c r="AE112" s="51"/>
      <c r="AF112" s="51"/>
    </row>
    <row r="113" spans="31:32" ht="14.25">
      <c r="AE113" s="5"/>
      <c r="AF113" s="5"/>
    </row>
    <row r="114" spans="31:32" ht="14.25">
      <c r="AE114" s="5"/>
      <c r="AF114" s="5"/>
    </row>
    <row r="115" spans="31:32" ht="14.25">
      <c r="AE115" s="5"/>
      <c r="AF115" s="5"/>
    </row>
    <row r="116" spans="31:32" ht="14.25">
      <c r="AE116" s="5"/>
      <c r="AF116" s="5"/>
    </row>
    <row r="117" spans="31:32" ht="14.25">
      <c r="AE117" s="5"/>
      <c r="AF117" s="5"/>
    </row>
    <row r="118" spans="31:32" ht="14.25">
      <c r="AE118" s="5"/>
      <c r="AF118" s="5"/>
    </row>
    <row r="119" spans="31:32" ht="14.25">
      <c r="AE119" s="5"/>
      <c r="AF119" s="5"/>
    </row>
    <row r="120" spans="31:32" ht="14.25">
      <c r="AE120" s="5"/>
      <c r="AF120" s="5"/>
    </row>
    <row r="121" spans="31:32" ht="14.25">
      <c r="AE121" s="5"/>
      <c r="AF121" s="5"/>
    </row>
    <row r="122" spans="31:32" ht="14.25">
      <c r="AE122" s="5"/>
      <c r="AF122" s="5"/>
    </row>
    <row r="123" spans="31:32" ht="14.25">
      <c r="AE123" s="5"/>
      <c r="AF123" s="5"/>
    </row>
  </sheetData>
  <sheetProtection/>
  <mergeCells count="115">
    <mergeCell ref="T35:U35"/>
    <mergeCell ref="R5:R6"/>
    <mergeCell ref="T5:U6"/>
    <mergeCell ref="T27:U27"/>
    <mergeCell ref="T28:U28"/>
    <mergeCell ref="T29:U29"/>
    <mergeCell ref="T30:U30"/>
    <mergeCell ref="T31:U31"/>
    <mergeCell ref="T26:U26"/>
    <mergeCell ref="T32:U32"/>
    <mergeCell ref="V5:V6"/>
    <mergeCell ref="W5:W6"/>
    <mergeCell ref="T33:U33"/>
    <mergeCell ref="T34:U34"/>
    <mergeCell ref="T8:U8"/>
    <mergeCell ref="T9:U9"/>
    <mergeCell ref="T10:U10"/>
    <mergeCell ref="T11:U11"/>
    <mergeCell ref="O5:P6"/>
    <mergeCell ref="Q5:Q6"/>
    <mergeCell ref="D6:F6"/>
    <mergeCell ref="G6:G7"/>
    <mergeCell ref="H6:I7"/>
    <mergeCell ref="O2:W2"/>
    <mergeCell ref="J6:K7"/>
    <mergeCell ref="L6:M7"/>
    <mergeCell ref="A2:M2"/>
    <mergeCell ref="A3:M3"/>
    <mergeCell ref="A5:B7"/>
    <mergeCell ref="C5:F5"/>
    <mergeCell ref="G5:I5"/>
    <mergeCell ref="J5:M5"/>
    <mergeCell ref="C6:C7"/>
    <mergeCell ref="A11:B11"/>
    <mergeCell ref="A8:B8"/>
    <mergeCell ref="A9:B9"/>
    <mergeCell ref="A12:B12"/>
    <mergeCell ref="A10:B10"/>
    <mergeCell ref="A14:B14"/>
    <mergeCell ref="A17:B17"/>
    <mergeCell ref="A15:B15"/>
    <mergeCell ref="A16:B16"/>
    <mergeCell ref="J35:M35"/>
    <mergeCell ref="H36:I36"/>
    <mergeCell ref="J36:K36"/>
    <mergeCell ref="A30:B30"/>
    <mergeCell ref="A31:B31"/>
    <mergeCell ref="A32:B32"/>
    <mergeCell ref="A41:B41"/>
    <mergeCell ref="A42:B42"/>
    <mergeCell ref="A45:B45"/>
    <mergeCell ref="L36:M36"/>
    <mergeCell ref="A37:B37"/>
    <mergeCell ref="A38:B38"/>
    <mergeCell ref="A35:B36"/>
    <mergeCell ref="C35:D35"/>
    <mergeCell ref="E35:F35"/>
    <mergeCell ref="G35:I35"/>
    <mergeCell ref="A56:B56"/>
    <mergeCell ref="A46:B46"/>
    <mergeCell ref="A47:B47"/>
    <mergeCell ref="A48:B48"/>
    <mergeCell ref="A50:B50"/>
    <mergeCell ref="A49:B49"/>
    <mergeCell ref="A59:B59"/>
    <mergeCell ref="A60:B60"/>
    <mergeCell ref="A62:M62"/>
    <mergeCell ref="A51:B51"/>
    <mergeCell ref="A52:B52"/>
    <mergeCell ref="A53:B53"/>
    <mergeCell ref="A58:B58"/>
    <mergeCell ref="A57:B57"/>
    <mergeCell ref="A54:B54"/>
    <mergeCell ref="A55:B55"/>
    <mergeCell ref="A63:M63"/>
    <mergeCell ref="A65:A67"/>
    <mergeCell ref="B65:C66"/>
    <mergeCell ref="D65:E66"/>
    <mergeCell ref="F65:G66"/>
    <mergeCell ref="H65:I66"/>
    <mergeCell ref="J65:K66"/>
    <mergeCell ref="L65:M66"/>
    <mergeCell ref="A40:B40"/>
    <mergeCell ref="A43:B43"/>
    <mergeCell ref="A44:B44"/>
    <mergeCell ref="A24:B24"/>
    <mergeCell ref="A26:B26"/>
    <mergeCell ref="A25:B25"/>
    <mergeCell ref="A27:B27"/>
    <mergeCell ref="A28:B28"/>
    <mergeCell ref="A29:B29"/>
    <mergeCell ref="A39:B39"/>
    <mergeCell ref="A20:B20"/>
    <mergeCell ref="A21:B21"/>
    <mergeCell ref="A23:B23"/>
    <mergeCell ref="A18:B18"/>
    <mergeCell ref="A19:B19"/>
    <mergeCell ref="A22:B22"/>
    <mergeCell ref="O22:P22"/>
    <mergeCell ref="O8:P8"/>
    <mergeCell ref="O9:P9"/>
    <mergeCell ref="O10:P10"/>
    <mergeCell ref="O11:P11"/>
    <mergeCell ref="O12:P12"/>
    <mergeCell ref="O15:P15"/>
    <mergeCell ref="O28:P28"/>
    <mergeCell ref="O23:P23"/>
    <mergeCell ref="O25:P25"/>
    <mergeCell ref="O26:P26"/>
    <mergeCell ref="O27:P27"/>
    <mergeCell ref="O16:P16"/>
    <mergeCell ref="O17:P17"/>
    <mergeCell ref="O18:P18"/>
    <mergeCell ref="O20:P20"/>
    <mergeCell ref="O21:P21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zoomScalePageLayoutView="0" workbookViewId="0" topLeftCell="I1">
      <selection activeCell="V1" sqref="V1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22" width="12.09765625" style="3" customWidth="1"/>
    <col min="23" max="16384" width="10.59765625" style="3" customWidth="1"/>
  </cols>
  <sheetData>
    <row r="1" spans="1:22" s="238" customFormat="1" ht="19.5" customHeight="1">
      <c r="A1" s="1" t="s">
        <v>475</v>
      </c>
      <c r="V1" s="2" t="s">
        <v>476</v>
      </c>
    </row>
    <row r="2" spans="2:22" s="239" customFormat="1" ht="19.5" customHeight="1">
      <c r="B2" s="859" t="s">
        <v>477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</row>
    <row r="3" spans="2:22" s="239" customFormat="1" ht="19.5" customHeight="1">
      <c r="B3" s="909" t="s">
        <v>478</v>
      </c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</row>
    <row r="4" spans="2:22" s="239" customFormat="1" ht="18" customHeight="1" thickBot="1">
      <c r="B4" s="285"/>
      <c r="C4" s="285"/>
      <c r="D4" s="285"/>
      <c r="E4" s="285"/>
      <c r="F4" s="285"/>
      <c r="G4" s="285"/>
      <c r="H4" s="285"/>
      <c r="I4" s="285"/>
      <c r="J4" s="285"/>
      <c r="K4" s="285"/>
      <c r="N4" s="285"/>
      <c r="O4" s="285"/>
      <c r="P4" s="285"/>
      <c r="Q4" s="285"/>
      <c r="V4" s="286" t="s">
        <v>479</v>
      </c>
    </row>
    <row r="5" spans="1:22" s="239" customFormat="1" ht="15" customHeight="1">
      <c r="A5" s="860" t="s">
        <v>480</v>
      </c>
      <c r="B5" s="1042"/>
      <c r="C5" s="870" t="s">
        <v>122</v>
      </c>
      <c r="D5" s="1003"/>
      <c r="E5" s="1003"/>
      <c r="F5" s="949"/>
      <c r="G5" s="870" t="s">
        <v>123</v>
      </c>
      <c r="H5" s="1003"/>
      <c r="I5" s="949"/>
      <c r="J5" s="870" t="s">
        <v>124</v>
      </c>
      <c r="K5" s="1003"/>
      <c r="L5" s="1003"/>
      <c r="M5" s="1003"/>
      <c r="N5" s="1003"/>
      <c r="O5" s="1003"/>
      <c r="P5" s="949"/>
      <c r="Q5" s="870" t="s">
        <v>125</v>
      </c>
      <c r="R5" s="1003"/>
      <c r="S5" s="1003"/>
      <c r="T5" s="949"/>
      <c r="U5" s="870" t="s">
        <v>126</v>
      </c>
      <c r="V5" s="1003"/>
    </row>
    <row r="6" spans="1:22" s="239" customFormat="1" ht="15" customHeight="1">
      <c r="A6" s="1043"/>
      <c r="B6" s="1044"/>
      <c r="C6" s="1004" t="s">
        <v>481</v>
      </c>
      <c r="D6" s="1005"/>
      <c r="E6" s="1004" t="s">
        <v>482</v>
      </c>
      <c r="F6" s="1005"/>
      <c r="G6" s="240" t="s">
        <v>127</v>
      </c>
      <c r="H6" s="288"/>
      <c r="I6" s="289"/>
      <c r="J6" s="1008" t="s">
        <v>483</v>
      </c>
      <c r="K6" s="943"/>
      <c r="L6" s="943"/>
      <c r="M6" s="944"/>
      <c r="N6" s="1008" t="s">
        <v>484</v>
      </c>
      <c r="O6" s="999"/>
      <c r="P6" s="1013"/>
      <c r="Q6" s="1008" t="s">
        <v>485</v>
      </c>
      <c r="R6" s="999"/>
      <c r="T6" s="261"/>
      <c r="U6" s="998" t="s">
        <v>486</v>
      </c>
      <c r="V6" s="999"/>
    </row>
    <row r="7" spans="1:22" s="239" customFormat="1" ht="15" customHeight="1">
      <c r="A7" s="1045"/>
      <c r="B7" s="1046"/>
      <c r="C7" s="1006"/>
      <c r="D7" s="1007"/>
      <c r="E7" s="1006"/>
      <c r="F7" s="1007"/>
      <c r="G7" s="289"/>
      <c r="H7" s="274" t="s">
        <v>487</v>
      </c>
      <c r="I7" s="274" t="s">
        <v>488</v>
      </c>
      <c r="J7" s="1009"/>
      <c r="K7" s="1010"/>
      <c r="L7" s="1010"/>
      <c r="M7" s="928"/>
      <c r="N7" s="1000"/>
      <c r="O7" s="1001"/>
      <c r="P7" s="1014"/>
      <c r="Q7" s="1000"/>
      <c r="R7" s="1001"/>
      <c r="S7" s="877" t="s">
        <v>489</v>
      </c>
      <c r="T7" s="1002"/>
      <c r="U7" s="1000"/>
      <c r="V7" s="1001"/>
    </row>
    <row r="8" spans="1:22" s="239" customFormat="1" ht="15" customHeight="1">
      <c r="A8" s="909" t="s">
        <v>128</v>
      </c>
      <c r="B8" s="927"/>
      <c r="C8" s="254"/>
      <c r="D8" s="246">
        <v>77767</v>
      </c>
      <c r="E8" s="248"/>
      <c r="F8" s="246">
        <v>301540</v>
      </c>
      <c r="G8" s="246">
        <v>27190</v>
      </c>
      <c r="H8" s="246">
        <v>1294</v>
      </c>
      <c r="I8" s="246">
        <v>5657</v>
      </c>
      <c r="J8" s="294"/>
      <c r="K8" s="294"/>
      <c r="L8" s="1011">
        <v>80075</v>
      </c>
      <c r="M8" s="1011"/>
      <c r="N8" s="295"/>
      <c r="O8" s="294"/>
      <c r="P8" s="246">
        <v>194954</v>
      </c>
      <c r="Q8" s="294"/>
      <c r="R8" s="246">
        <v>26468</v>
      </c>
      <c r="S8" s="294"/>
      <c r="T8" s="246">
        <v>1046</v>
      </c>
      <c r="U8" s="294"/>
      <c r="V8" s="82">
        <v>0.6465278238376335</v>
      </c>
    </row>
    <row r="9" spans="1:22" s="239" customFormat="1" ht="15" customHeight="1">
      <c r="A9" s="907" t="s">
        <v>129</v>
      </c>
      <c r="B9" s="908"/>
      <c r="C9" s="254"/>
      <c r="D9" s="246">
        <v>74883</v>
      </c>
      <c r="E9" s="248"/>
      <c r="F9" s="246">
        <v>281554</v>
      </c>
      <c r="G9" s="246">
        <v>28683</v>
      </c>
      <c r="H9" s="246">
        <v>1284</v>
      </c>
      <c r="I9" s="246">
        <v>5905</v>
      </c>
      <c r="J9" s="248"/>
      <c r="K9" s="248"/>
      <c r="L9" s="997">
        <v>86999</v>
      </c>
      <c r="M9" s="997"/>
      <c r="N9" s="246"/>
      <c r="O9" s="248"/>
      <c r="P9" s="246">
        <v>213547</v>
      </c>
      <c r="Q9" s="248"/>
      <c r="R9" s="246">
        <v>27867</v>
      </c>
      <c r="S9" s="248"/>
      <c r="T9" s="246">
        <v>1046</v>
      </c>
      <c r="U9" s="248"/>
      <c r="V9" s="82">
        <v>0.76</v>
      </c>
    </row>
    <row r="10" spans="1:22" s="239" customFormat="1" ht="15" customHeight="1">
      <c r="A10" s="907" t="s">
        <v>130</v>
      </c>
      <c r="B10" s="908"/>
      <c r="C10" s="83"/>
      <c r="D10" s="246">
        <v>70039</v>
      </c>
      <c r="E10" s="84"/>
      <c r="F10" s="246">
        <v>261177</v>
      </c>
      <c r="G10" s="246">
        <v>28603</v>
      </c>
      <c r="H10" s="246">
        <v>1314</v>
      </c>
      <c r="I10" s="246">
        <v>6065</v>
      </c>
      <c r="J10" s="248"/>
      <c r="K10" s="248"/>
      <c r="L10" s="997">
        <v>100821</v>
      </c>
      <c r="M10" s="997"/>
      <c r="N10" s="246"/>
      <c r="O10" s="248"/>
      <c r="P10" s="246">
        <v>256482</v>
      </c>
      <c r="Q10" s="248"/>
      <c r="R10" s="246">
        <v>27935</v>
      </c>
      <c r="S10" s="248"/>
      <c r="T10" s="246">
        <v>981</v>
      </c>
      <c r="U10" s="248"/>
      <c r="V10" s="82">
        <v>0.98</v>
      </c>
    </row>
    <row r="11" spans="1:22" s="239" customFormat="1" ht="15" customHeight="1">
      <c r="A11" s="907" t="s">
        <v>131</v>
      </c>
      <c r="B11" s="908"/>
      <c r="C11" s="83"/>
      <c r="D11" s="246">
        <v>71944</v>
      </c>
      <c r="E11" s="84"/>
      <c r="F11" s="246">
        <v>259894</v>
      </c>
      <c r="G11" s="246">
        <v>28426</v>
      </c>
      <c r="H11" s="246">
        <v>1266</v>
      </c>
      <c r="I11" s="246">
        <v>6258</v>
      </c>
      <c r="J11" s="16"/>
      <c r="K11" s="16"/>
      <c r="L11" s="997">
        <v>110305</v>
      </c>
      <c r="M11" s="997"/>
      <c r="N11" s="16"/>
      <c r="O11" s="84"/>
      <c r="P11" s="246">
        <v>285077</v>
      </c>
      <c r="Q11" s="16"/>
      <c r="R11" s="246">
        <v>27997</v>
      </c>
      <c r="S11" s="84"/>
      <c r="T11" s="246">
        <v>1039</v>
      </c>
      <c r="U11" s="84"/>
      <c r="V11" s="82">
        <v>1.1</v>
      </c>
    </row>
    <row r="12" spans="1:23" s="239" customFormat="1" ht="15" customHeight="1">
      <c r="A12" s="915" t="s">
        <v>717</v>
      </c>
      <c r="B12" s="916"/>
      <c r="C12" s="85"/>
      <c r="D12" s="61">
        <f>SUM(D14:D27)</f>
        <v>66121</v>
      </c>
      <c r="E12" s="86"/>
      <c r="F12" s="61">
        <f>SUM(F14:F27)</f>
        <v>241344</v>
      </c>
      <c r="G12" s="61">
        <f>SUM(G14:G27)</f>
        <v>26753</v>
      </c>
      <c r="H12" s="61">
        <f>SUM(H14:H27)</f>
        <v>1163</v>
      </c>
      <c r="I12" s="61">
        <f>SUM(I14:I27)</f>
        <v>5835</v>
      </c>
      <c r="J12" s="61"/>
      <c r="K12" s="61"/>
      <c r="L12" s="1012">
        <f>SUM(L14:M27)</f>
        <v>117325</v>
      </c>
      <c r="M12" s="1012"/>
      <c r="N12" s="61"/>
      <c r="O12" s="86"/>
      <c r="P12" s="61">
        <f>SUM(P14:P27)</f>
        <v>315651</v>
      </c>
      <c r="Q12" s="61"/>
      <c r="R12" s="61">
        <f>SUM(R14:R27)</f>
        <v>26567</v>
      </c>
      <c r="S12" s="86"/>
      <c r="T12" s="61">
        <f>SUM(T14:T27)</f>
        <v>1158</v>
      </c>
      <c r="U12" s="86"/>
      <c r="V12" s="634">
        <f>P12/F12</f>
        <v>1.307888325377884</v>
      </c>
      <c r="W12" s="87"/>
    </row>
    <row r="13" spans="1:22" s="239" customFormat="1" ht="15" customHeight="1">
      <c r="A13" s="257"/>
      <c r="B13" s="296"/>
      <c r="C13" s="254"/>
      <c r="D13" s="297"/>
      <c r="E13" s="248"/>
      <c r="F13" s="243"/>
      <c r="G13" s="243"/>
      <c r="H13" s="243"/>
      <c r="I13" s="297"/>
      <c r="J13" s="248"/>
      <c r="K13" s="248"/>
      <c r="L13" s="909"/>
      <c r="M13" s="909"/>
      <c r="N13" s="243"/>
      <c r="O13" s="248"/>
      <c r="P13" s="243"/>
      <c r="Q13" s="248"/>
      <c r="R13" s="243"/>
      <c r="S13" s="248"/>
      <c r="T13" s="243"/>
      <c r="U13" s="248"/>
      <c r="V13" s="243"/>
    </row>
    <row r="14" spans="1:22" s="239" customFormat="1" ht="15" customHeight="1">
      <c r="A14" s="909" t="s">
        <v>132</v>
      </c>
      <c r="B14" s="927"/>
      <c r="C14" s="254"/>
      <c r="D14" s="246">
        <v>7805</v>
      </c>
      <c r="E14" s="248"/>
      <c r="F14" s="246">
        <v>22426</v>
      </c>
      <c r="G14" s="246">
        <v>2595</v>
      </c>
      <c r="H14" s="246">
        <v>92</v>
      </c>
      <c r="I14" s="246">
        <v>488</v>
      </c>
      <c r="J14" s="248"/>
      <c r="K14" s="248"/>
      <c r="L14" s="997">
        <v>8876</v>
      </c>
      <c r="M14" s="997"/>
      <c r="N14" s="246"/>
      <c r="O14" s="248"/>
      <c r="P14" s="246">
        <v>25353</v>
      </c>
      <c r="Q14" s="248"/>
      <c r="R14" s="246">
        <v>2589</v>
      </c>
      <c r="S14" s="248"/>
      <c r="T14" s="246">
        <v>91</v>
      </c>
      <c r="U14" s="248"/>
      <c r="V14" s="635">
        <f>P14/F14</f>
        <v>1.130518148577544</v>
      </c>
    </row>
    <row r="15" spans="1:22" s="239" customFormat="1" ht="15" customHeight="1">
      <c r="A15" s="907" t="s">
        <v>133</v>
      </c>
      <c r="B15" s="923"/>
      <c r="C15" s="254"/>
      <c r="D15" s="246">
        <v>5741</v>
      </c>
      <c r="E15" s="248"/>
      <c r="F15" s="246">
        <v>22109</v>
      </c>
      <c r="G15" s="246">
        <v>2211</v>
      </c>
      <c r="H15" s="246">
        <v>76</v>
      </c>
      <c r="I15" s="246">
        <v>507</v>
      </c>
      <c r="J15" s="248"/>
      <c r="K15" s="248"/>
      <c r="L15" s="997">
        <v>8732</v>
      </c>
      <c r="M15" s="997"/>
      <c r="N15" s="246"/>
      <c r="O15" s="248"/>
      <c r="P15" s="246">
        <v>23906</v>
      </c>
      <c r="Q15" s="248"/>
      <c r="R15" s="246">
        <v>2232</v>
      </c>
      <c r="S15" s="248"/>
      <c r="T15" s="246">
        <v>96</v>
      </c>
      <c r="U15" s="248"/>
      <c r="V15" s="635">
        <f>P15/F15</f>
        <v>1.0812791171016327</v>
      </c>
    </row>
    <row r="16" spans="1:22" s="239" customFormat="1" ht="15" customHeight="1">
      <c r="A16" s="907" t="s">
        <v>134</v>
      </c>
      <c r="B16" s="923"/>
      <c r="C16" s="254"/>
      <c r="D16" s="246">
        <v>5381</v>
      </c>
      <c r="E16" s="248"/>
      <c r="F16" s="246">
        <v>21498</v>
      </c>
      <c r="G16" s="246">
        <v>2285</v>
      </c>
      <c r="H16" s="246">
        <v>78</v>
      </c>
      <c r="I16" s="246">
        <v>556</v>
      </c>
      <c r="J16" s="248"/>
      <c r="K16" s="248"/>
      <c r="L16" s="997">
        <v>9590</v>
      </c>
      <c r="M16" s="997"/>
      <c r="N16" s="246"/>
      <c r="O16" s="248"/>
      <c r="P16" s="246">
        <v>24025</v>
      </c>
      <c r="Q16" s="248"/>
      <c r="R16" s="246">
        <v>2315</v>
      </c>
      <c r="S16" s="248"/>
      <c r="T16" s="246">
        <v>105</v>
      </c>
      <c r="U16" s="248"/>
      <c r="V16" s="635">
        <f>P16/F16</f>
        <v>1.117545818215648</v>
      </c>
    </row>
    <row r="17" spans="1:22" s="239" customFormat="1" ht="15" customHeight="1">
      <c r="A17" s="907" t="s">
        <v>135</v>
      </c>
      <c r="B17" s="923"/>
      <c r="C17" s="254"/>
      <c r="D17" s="246">
        <v>4808</v>
      </c>
      <c r="E17" s="248"/>
      <c r="F17" s="246">
        <v>20310</v>
      </c>
      <c r="G17" s="246">
        <v>2080</v>
      </c>
      <c r="H17" s="246">
        <v>90</v>
      </c>
      <c r="I17" s="246">
        <v>497</v>
      </c>
      <c r="J17" s="248"/>
      <c r="K17" s="248"/>
      <c r="L17" s="997">
        <v>9688</v>
      </c>
      <c r="M17" s="997"/>
      <c r="N17" s="246"/>
      <c r="O17" s="248"/>
      <c r="P17" s="246">
        <v>24855</v>
      </c>
      <c r="Q17" s="248"/>
      <c r="R17" s="246">
        <v>2063</v>
      </c>
      <c r="S17" s="248"/>
      <c r="T17" s="246">
        <v>87</v>
      </c>
      <c r="U17" s="248"/>
      <c r="V17" s="635">
        <f>P17/F17</f>
        <v>1.223781388478582</v>
      </c>
    </row>
    <row r="18" spans="1:22" s="239" customFormat="1" ht="15" customHeight="1">
      <c r="A18" s="248"/>
      <c r="B18" s="250"/>
      <c r="C18" s="254"/>
      <c r="D18" s="243"/>
      <c r="E18" s="248"/>
      <c r="F18" s="243"/>
      <c r="G18" s="243"/>
      <c r="H18" s="243"/>
      <c r="I18" s="243"/>
      <c r="J18" s="248"/>
      <c r="K18" s="248"/>
      <c r="L18" s="909"/>
      <c r="M18" s="909"/>
      <c r="N18" s="243"/>
      <c r="O18" s="248"/>
      <c r="P18" s="243"/>
      <c r="Q18" s="248"/>
      <c r="R18" s="243"/>
      <c r="S18" s="248"/>
      <c r="T18" s="243"/>
      <c r="U18" s="248"/>
      <c r="V18" s="635"/>
    </row>
    <row r="19" spans="1:22" s="239" customFormat="1" ht="15" customHeight="1">
      <c r="A19" s="907" t="s">
        <v>136</v>
      </c>
      <c r="B19" s="923"/>
      <c r="C19" s="254"/>
      <c r="D19" s="246">
        <v>5086</v>
      </c>
      <c r="E19" s="248"/>
      <c r="F19" s="246">
        <v>19873</v>
      </c>
      <c r="G19" s="246">
        <v>1816</v>
      </c>
      <c r="H19" s="246">
        <v>69</v>
      </c>
      <c r="I19" s="246">
        <v>447</v>
      </c>
      <c r="J19" s="248"/>
      <c r="K19" s="248"/>
      <c r="L19" s="997">
        <v>10237</v>
      </c>
      <c r="M19" s="997"/>
      <c r="N19" s="246"/>
      <c r="O19" s="248"/>
      <c r="P19" s="246">
        <v>26386</v>
      </c>
      <c r="Q19" s="248"/>
      <c r="R19" s="246">
        <v>1815</v>
      </c>
      <c r="S19" s="248"/>
      <c r="T19" s="246">
        <v>85</v>
      </c>
      <c r="U19" s="248"/>
      <c r="V19" s="635">
        <f>P19/F19</f>
        <v>1.3277310924369747</v>
      </c>
    </row>
    <row r="20" spans="1:22" s="239" customFormat="1" ht="15" customHeight="1">
      <c r="A20" s="907" t="s">
        <v>137</v>
      </c>
      <c r="B20" s="923"/>
      <c r="C20" s="254"/>
      <c r="D20" s="246">
        <v>5317</v>
      </c>
      <c r="E20" s="248"/>
      <c r="F20" s="246">
        <v>19838</v>
      </c>
      <c r="G20" s="246">
        <v>2236</v>
      </c>
      <c r="H20" s="246">
        <v>135</v>
      </c>
      <c r="I20" s="246">
        <v>536</v>
      </c>
      <c r="J20" s="248"/>
      <c r="K20" s="248"/>
      <c r="L20" s="997">
        <v>10201</v>
      </c>
      <c r="M20" s="997"/>
      <c r="N20" s="246"/>
      <c r="O20" s="248"/>
      <c r="P20" s="246">
        <v>27400</v>
      </c>
      <c r="Q20" s="248"/>
      <c r="R20" s="246">
        <v>2187</v>
      </c>
      <c r="S20" s="248"/>
      <c r="T20" s="246">
        <v>98</v>
      </c>
      <c r="U20" s="248"/>
      <c r="V20" s="635">
        <f>P20/F20</f>
        <v>1.38118761971973</v>
      </c>
    </row>
    <row r="21" spans="1:22" s="239" customFormat="1" ht="15" customHeight="1">
      <c r="A21" s="907" t="s">
        <v>138</v>
      </c>
      <c r="B21" s="923"/>
      <c r="C21" s="254"/>
      <c r="D21" s="246">
        <v>5418</v>
      </c>
      <c r="E21" s="248"/>
      <c r="F21" s="246">
        <v>19821</v>
      </c>
      <c r="G21" s="246">
        <v>2447</v>
      </c>
      <c r="H21" s="246">
        <v>221</v>
      </c>
      <c r="I21" s="246">
        <v>548</v>
      </c>
      <c r="J21" s="248"/>
      <c r="K21" s="248"/>
      <c r="L21" s="997">
        <v>10623</v>
      </c>
      <c r="M21" s="997"/>
      <c r="N21" s="246"/>
      <c r="O21" s="248"/>
      <c r="P21" s="246">
        <v>28231</v>
      </c>
      <c r="Q21" s="248"/>
      <c r="R21" s="246">
        <v>2273</v>
      </c>
      <c r="S21" s="248"/>
      <c r="T21" s="246">
        <v>98</v>
      </c>
      <c r="U21" s="248"/>
      <c r="V21" s="635">
        <f>P21/F21</f>
        <v>1.424297462287473</v>
      </c>
    </row>
    <row r="22" spans="1:22" s="239" customFormat="1" ht="15" customHeight="1">
      <c r="A22" s="907" t="s">
        <v>139</v>
      </c>
      <c r="B22" s="923"/>
      <c r="C22" s="254"/>
      <c r="D22" s="246">
        <v>4304</v>
      </c>
      <c r="E22" s="248"/>
      <c r="F22" s="246">
        <v>18242</v>
      </c>
      <c r="G22" s="246">
        <v>1913</v>
      </c>
      <c r="H22" s="246">
        <v>63</v>
      </c>
      <c r="I22" s="246">
        <v>459</v>
      </c>
      <c r="J22" s="248"/>
      <c r="K22" s="248"/>
      <c r="L22" s="997">
        <v>9686</v>
      </c>
      <c r="M22" s="997"/>
      <c r="N22" s="246"/>
      <c r="O22" s="248"/>
      <c r="P22" s="246">
        <v>27496</v>
      </c>
      <c r="Q22" s="248"/>
      <c r="R22" s="246">
        <v>1937</v>
      </c>
      <c r="S22" s="248"/>
      <c r="T22" s="246">
        <v>101</v>
      </c>
      <c r="U22" s="248"/>
      <c r="V22" s="635">
        <f>P22/F22</f>
        <v>1.5072908672294705</v>
      </c>
    </row>
    <row r="23" spans="1:22" s="239" customFormat="1" ht="15" customHeight="1">
      <c r="A23" s="248"/>
      <c r="B23" s="250"/>
      <c r="C23" s="254"/>
      <c r="D23" s="243"/>
      <c r="E23" s="248"/>
      <c r="F23" s="243"/>
      <c r="G23" s="243"/>
      <c r="H23" s="243"/>
      <c r="I23" s="243"/>
      <c r="J23" s="248"/>
      <c r="K23" s="248"/>
      <c r="L23" s="909"/>
      <c r="M23" s="909"/>
      <c r="N23" s="243"/>
      <c r="O23" s="248"/>
      <c r="P23" s="243"/>
      <c r="Q23" s="248"/>
      <c r="R23" s="243"/>
      <c r="S23" s="248"/>
      <c r="T23" s="243"/>
      <c r="U23" s="248"/>
      <c r="V23" s="635"/>
    </row>
    <row r="24" spans="1:22" s="239" customFormat="1" ht="15" customHeight="1">
      <c r="A24" s="907" t="s">
        <v>140</v>
      </c>
      <c r="B24" s="923"/>
      <c r="C24" s="254"/>
      <c r="D24" s="246">
        <v>4259</v>
      </c>
      <c r="E24" s="248"/>
      <c r="F24" s="246">
        <v>17280</v>
      </c>
      <c r="G24" s="246">
        <v>1649</v>
      </c>
      <c r="H24" s="246">
        <v>72</v>
      </c>
      <c r="I24" s="246">
        <v>384</v>
      </c>
      <c r="J24" s="248"/>
      <c r="K24" s="248"/>
      <c r="L24" s="997">
        <v>8781</v>
      </c>
      <c r="M24" s="997"/>
      <c r="N24" s="246"/>
      <c r="O24" s="248"/>
      <c r="P24" s="246">
        <v>26451</v>
      </c>
      <c r="Q24" s="248"/>
      <c r="R24" s="246">
        <v>1660</v>
      </c>
      <c r="S24" s="248"/>
      <c r="T24" s="246">
        <v>90</v>
      </c>
      <c r="U24" s="248"/>
      <c r="V24" s="635">
        <f>P24/F24</f>
        <v>1.5307291666666667</v>
      </c>
    </row>
    <row r="25" spans="1:22" s="239" customFormat="1" ht="15" customHeight="1">
      <c r="A25" s="909" t="s">
        <v>141</v>
      </c>
      <c r="B25" s="927"/>
      <c r="C25" s="254"/>
      <c r="D25" s="246">
        <v>7032</v>
      </c>
      <c r="E25" s="248"/>
      <c r="F25" s="246">
        <v>19355</v>
      </c>
      <c r="G25" s="246">
        <v>1787</v>
      </c>
      <c r="H25" s="246">
        <v>80</v>
      </c>
      <c r="I25" s="246">
        <v>405</v>
      </c>
      <c r="J25" s="248"/>
      <c r="K25" s="248"/>
      <c r="L25" s="997">
        <v>10633</v>
      </c>
      <c r="M25" s="997"/>
      <c r="N25" s="246"/>
      <c r="O25" s="248"/>
      <c r="P25" s="246">
        <v>26819</v>
      </c>
      <c r="Q25" s="248"/>
      <c r="R25" s="246">
        <v>1778</v>
      </c>
      <c r="S25" s="248"/>
      <c r="T25" s="246">
        <v>76</v>
      </c>
      <c r="U25" s="248"/>
      <c r="V25" s="635">
        <f>P25/F25</f>
        <v>1.3856367863601136</v>
      </c>
    </row>
    <row r="26" spans="1:22" s="239" customFormat="1" ht="15" customHeight="1">
      <c r="A26" s="907" t="s">
        <v>142</v>
      </c>
      <c r="B26" s="923"/>
      <c r="C26" s="254"/>
      <c r="D26" s="246">
        <v>5150</v>
      </c>
      <c r="E26" s="248"/>
      <c r="F26" s="246">
        <v>19883</v>
      </c>
      <c r="G26" s="246">
        <v>2317</v>
      </c>
      <c r="H26" s="246">
        <v>90</v>
      </c>
      <c r="I26" s="246">
        <v>456</v>
      </c>
      <c r="J26" s="248"/>
      <c r="K26" s="248"/>
      <c r="L26" s="997">
        <v>9576</v>
      </c>
      <c r="M26" s="997"/>
      <c r="N26" s="246"/>
      <c r="O26" s="248"/>
      <c r="P26" s="246">
        <v>26740</v>
      </c>
      <c r="Q26" s="248"/>
      <c r="R26" s="246">
        <v>2317</v>
      </c>
      <c r="S26" s="248"/>
      <c r="T26" s="246">
        <v>115</v>
      </c>
      <c r="U26" s="248"/>
      <c r="V26" s="635">
        <f>P26/F26</f>
        <v>1.3448674747271538</v>
      </c>
    </row>
    <row r="27" spans="1:22" s="239" customFormat="1" ht="15" customHeight="1">
      <c r="A27" s="907" t="s">
        <v>143</v>
      </c>
      <c r="B27" s="908"/>
      <c r="C27" s="254"/>
      <c r="D27" s="246">
        <v>5820</v>
      </c>
      <c r="E27" s="248"/>
      <c r="F27" s="246">
        <v>20709</v>
      </c>
      <c r="G27" s="246">
        <v>3417</v>
      </c>
      <c r="H27" s="246">
        <v>97</v>
      </c>
      <c r="I27" s="246">
        <v>552</v>
      </c>
      <c r="J27" s="248"/>
      <c r="K27" s="248"/>
      <c r="L27" s="997">
        <v>10702</v>
      </c>
      <c r="M27" s="997"/>
      <c r="N27" s="246"/>
      <c r="O27" s="248"/>
      <c r="P27" s="246">
        <v>27989</v>
      </c>
      <c r="Q27" s="248"/>
      <c r="R27" s="246">
        <v>3401</v>
      </c>
      <c r="S27" s="248"/>
      <c r="T27" s="246">
        <v>116</v>
      </c>
      <c r="U27" s="248"/>
      <c r="V27" s="635">
        <f>P27/F27</f>
        <v>1.3515379786566226</v>
      </c>
    </row>
    <row r="28" spans="3:22" s="239" customFormat="1" ht="15" customHeight="1">
      <c r="C28" s="254"/>
      <c r="D28" s="298"/>
      <c r="E28" s="248"/>
      <c r="F28" s="298"/>
      <c r="G28" s="298"/>
      <c r="H28" s="298"/>
      <c r="I28" s="298"/>
      <c r="J28" s="248"/>
      <c r="K28" s="248"/>
      <c r="L28" s="1015"/>
      <c r="M28" s="909"/>
      <c r="N28" s="243"/>
      <c r="O28" s="248"/>
      <c r="P28" s="298"/>
      <c r="Q28" s="248"/>
      <c r="R28" s="298"/>
      <c r="S28" s="248"/>
      <c r="T28" s="298"/>
      <c r="U28" s="248"/>
      <c r="V28" s="635"/>
    </row>
    <row r="29" spans="1:22" s="239" customFormat="1" ht="15" customHeight="1">
      <c r="A29" s="909" t="s">
        <v>144</v>
      </c>
      <c r="B29" s="927"/>
      <c r="C29" s="254"/>
      <c r="D29" s="299">
        <v>39462</v>
      </c>
      <c r="E29" s="248"/>
      <c r="F29" s="246">
        <v>146450</v>
      </c>
      <c r="G29" s="246">
        <v>14391</v>
      </c>
      <c r="H29" s="246">
        <v>606</v>
      </c>
      <c r="I29" s="246">
        <v>3375</v>
      </c>
      <c r="J29" s="248"/>
      <c r="K29" s="248"/>
      <c r="L29" s="997">
        <v>80391</v>
      </c>
      <c r="M29" s="997"/>
      <c r="N29" s="246"/>
      <c r="O29" s="248"/>
      <c r="P29" s="246">
        <v>218634</v>
      </c>
      <c r="Q29" s="248"/>
      <c r="R29" s="246">
        <v>15625</v>
      </c>
      <c r="S29" s="248"/>
      <c r="T29" s="246">
        <v>960</v>
      </c>
      <c r="U29" s="248"/>
      <c r="V29" s="635">
        <f aca="true" t="shared" si="0" ref="V29:V35">P29/F29</f>
        <v>1.4928917719358143</v>
      </c>
    </row>
    <row r="30" spans="1:22" s="239" customFormat="1" ht="15" customHeight="1">
      <c r="A30" s="909" t="s">
        <v>145</v>
      </c>
      <c r="B30" s="927"/>
      <c r="C30" s="254"/>
      <c r="D30" s="246">
        <v>10269</v>
      </c>
      <c r="E30" s="248"/>
      <c r="F30" s="246">
        <v>34831</v>
      </c>
      <c r="G30" s="246">
        <v>4643</v>
      </c>
      <c r="H30" s="246">
        <v>73</v>
      </c>
      <c r="I30" s="246">
        <v>965</v>
      </c>
      <c r="J30" s="248"/>
      <c r="K30" s="248"/>
      <c r="L30" s="997">
        <v>14725</v>
      </c>
      <c r="M30" s="997"/>
      <c r="N30" s="246"/>
      <c r="O30" s="248"/>
      <c r="P30" s="246">
        <v>38793</v>
      </c>
      <c r="Q30" s="248"/>
      <c r="R30" s="246">
        <v>4548</v>
      </c>
      <c r="S30" s="248"/>
      <c r="T30" s="246">
        <v>93</v>
      </c>
      <c r="U30" s="248"/>
      <c r="V30" s="635">
        <f t="shared" si="0"/>
        <v>1.1137492463610004</v>
      </c>
    </row>
    <row r="31" spans="1:22" s="239" customFormat="1" ht="15" customHeight="1">
      <c r="A31" s="909" t="s">
        <v>146</v>
      </c>
      <c r="B31" s="927"/>
      <c r="C31" s="254"/>
      <c r="D31" s="246">
        <v>4585</v>
      </c>
      <c r="E31" s="248"/>
      <c r="F31" s="246">
        <v>17721</v>
      </c>
      <c r="G31" s="246">
        <v>2207</v>
      </c>
      <c r="H31" s="246">
        <v>76</v>
      </c>
      <c r="I31" s="246">
        <v>502</v>
      </c>
      <c r="J31" s="248"/>
      <c r="K31" s="248"/>
      <c r="L31" s="997">
        <v>7317</v>
      </c>
      <c r="M31" s="997"/>
      <c r="N31" s="246"/>
      <c r="O31" s="248"/>
      <c r="P31" s="246">
        <v>19318</v>
      </c>
      <c r="Q31" s="248"/>
      <c r="R31" s="246">
        <v>1914</v>
      </c>
      <c r="S31" s="248"/>
      <c r="T31" s="246">
        <v>18</v>
      </c>
      <c r="U31" s="248"/>
      <c r="V31" s="635">
        <f t="shared" si="0"/>
        <v>1.090119067772699</v>
      </c>
    </row>
    <row r="32" spans="1:22" s="239" customFormat="1" ht="15" customHeight="1">
      <c r="A32" s="909" t="s">
        <v>147</v>
      </c>
      <c r="B32" s="927"/>
      <c r="C32" s="254"/>
      <c r="D32" s="246">
        <v>2427</v>
      </c>
      <c r="E32" s="248"/>
      <c r="F32" s="246">
        <v>7874</v>
      </c>
      <c r="G32" s="246">
        <v>1120</v>
      </c>
      <c r="H32" s="246">
        <v>247</v>
      </c>
      <c r="I32" s="246">
        <v>166</v>
      </c>
      <c r="J32" s="248"/>
      <c r="K32" s="248"/>
      <c r="L32" s="997">
        <v>1483</v>
      </c>
      <c r="M32" s="997"/>
      <c r="N32" s="246"/>
      <c r="O32" s="248"/>
      <c r="P32" s="246">
        <v>3735</v>
      </c>
      <c r="Q32" s="248"/>
      <c r="R32" s="246">
        <v>632</v>
      </c>
      <c r="S32" s="248"/>
      <c r="T32" s="251">
        <v>2</v>
      </c>
      <c r="U32" s="248"/>
      <c r="V32" s="635">
        <f t="shared" si="0"/>
        <v>0.4743459486918974</v>
      </c>
    </row>
    <row r="33" spans="1:22" s="239" customFormat="1" ht="15" customHeight="1">
      <c r="A33" s="909" t="s">
        <v>148</v>
      </c>
      <c r="B33" s="927"/>
      <c r="C33" s="254"/>
      <c r="D33" s="246">
        <v>4414</v>
      </c>
      <c r="E33" s="248"/>
      <c r="F33" s="246">
        <v>16074</v>
      </c>
      <c r="G33" s="246">
        <v>2119</v>
      </c>
      <c r="H33" s="246">
        <v>102</v>
      </c>
      <c r="I33" s="246">
        <v>407</v>
      </c>
      <c r="J33" s="248"/>
      <c r="K33" s="248"/>
      <c r="L33" s="997">
        <v>7527</v>
      </c>
      <c r="M33" s="997"/>
      <c r="N33" s="246"/>
      <c r="O33" s="248"/>
      <c r="P33" s="246">
        <v>20002</v>
      </c>
      <c r="Q33" s="248"/>
      <c r="R33" s="246">
        <v>1809</v>
      </c>
      <c r="S33" s="248"/>
      <c r="T33" s="246">
        <v>76</v>
      </c>
      <c r="U33" s="248"/>
      <c r="V33" s="635">
        <f t="shared" si="0"/>
        <v>1.2443697897225332</v>
      </c>
    </row>
    <row r="34" spans="1:22" s="239" customFormat="1" ht="15" customHeight="1">
      <c r="A34" s="909" t="s">
        <v>149</v>
      </c>
      <c r="B34" s="927"/>
      <c r="C34" s="254"/>
      <c r="D34" s="246">
        <v>3005</v>
      </c>
      <c r="E34" s="248"/>
      <c r="F34" s="246">
        <v>11335</v>
      </c>
      <c r="G34" s="246">
        <v>1370</v>
      </c>
      <c r="H34" s="246">
        <v>24</v>
      </c>
      <c r="I34" s="246">
        <v>249</v>
      </c>
      <c r="J34" s="248"/>
      <c r="K34" s="248"/>
      <c r="L34" s="997">
        <v>4173</v>
      </c>
      <c r="M34" s="997"/>
      <c r="N34" s="246"/>
      <c r="O34" s="248"/>
      <c r="P34" s="246">
        <v>10824</v>
      </c>
      <c r="Q34" s="248"/>
      <c r="R34" s="246">
        <v>1260</v>
      </c>
      <c r="S34" s="248"/>
      <c r="T34" s="246">
        <v>4</v>
      </c>
      <c r="U34" s="248"/>
      <c r="V34" s="635">
        <f t="shared" si="0"/>
        <v>0.9549183943537715</v>
      </c>
    </row>
    <row r="35" spans="1:22" s="239" customFormat="1" ht="15" customHeight="1">
      <c r="A35" s="1010" t="s">
        <v>150</v>
      </c>
      <c r="B35" s="928"/>
      <c r="C35" s="300"/>
      <c r="D35" s="301">
        <v>1959</v>
      </c>
      <c r="E35" s="273"/>
      <c r="F35" s="301">
        <v>7059</v>
      </c>
      <c r="G35" s="301">
        <v>903</v>
      </c>
      <c r="H35" s="301">
        <v>35</v>
      </c>
      <c r="I35" s="301">
        <v>171</v>
      </c>
      <c r="J35" s="273"/>
      <c r="K35" s="273"/>
      <c r="L35" s="1016">
        <v>1709</v>
      </c>
      <c r="M35" s="1016"/>
      <c r="N35" s="301"/>
      <c r="O35" s="273"/>
      <c r="P35" s="301">
        <v>4345</v>
      </c>
      <c r="Q35" s="273"/>
      <c r="R35" s="301">
        <v>779</v>
      </c>
      <c r="S35" s="273"/>
      <c r="T35" s="302">
        <v>5</v>
      </c>
      <c r="U35" s="273"/>
      <c r="V35" s="636">
        <f t="shared" si="0"/>
        <v>0.6155262785097039</v>
      </c>
    </row>
    <row r="36" s="239" customFormat="1" ht="15" customHeight="1">
      <c r="B36" s="239" t="s">
        <v>490</v>
      </c>
    </row>
    <row r="37" s="239" customFormat="1" ht="15" customHeight="1">
      <c r="B37" s="239" t="s">
        <v>491</v>
      </c>
    </row>
    <row r="38" s="239" customFormat="1" ht="15" customHeight="1">
      <c r="B38" s="239" t="s">
        <v>492</v>
      </c>
    </row>
    <row r="39" s="239" customFormat="1" ht="15" customHeight="1">
      <c r="B39" s="239" t="s">
        <v>453</v>
      </c>
    </row>
    <row r="40" s="239" customFormat="1" ht="15" customHeight="1"/>
    <row r="41" s="239" customFormat="1" ht="15" customHeight="1"/>
    <row r="42" spans="2:22" s="239" customFormat="1" ht="19.5" customHeight="1">
      <c r="B42" s="1017" t="s">
        <v>493</v>
      </c>
      <c r="C42" s="1017"/>
      <c r="D42" s="1017"/>
      <c r="E42" s="1017"/>
      <c r="F42" s="1017"/>
      <c r="G42" s="1017"/>
      <c r="H42" s="1017"/>
      <c r="K42" s="89"/>
      <c r="L42" s="89"/>
      <c r="M42" s="89"/>
      <c r="N42" s="90"/>
      <c r="O42" s="90" t="s">
        <v>493</v>
      </c>
      <c r="P42" s="90"/>
      <c r="Q42" s="90"/>
      <c r="R42" s="90"/>
      <c r="S42" s="90"/>
      <c r="T42" s="90"/>
      <c r="U42" s="89"/>
      <c r="V42" s="89"/>
    </row>
    <row r="43" spans="2:22" s="239" customFormat="1" ht="19.5" customHeight="1">
      <c r="B43" s="285" t="s">
        <v>494</v>
      </c>
      <c r="C43" s="285"/>
      <c r="D43" s="285"/>
      <c r="E43" s="285"/>
      <c r="F43" s="285"/>
      <c r="G43" s="285"/>
      <c r="H43" s="285"/>
      <c r="K43" s="303"/>
      <c r="L43" s="303"/>
      <c r="M43" s="303"/>
      <c r="N43" s="303"/>
      <c r="O43" s="303" t="s">
        <v>521</v>
      </c>
      <c r="P43" s="303"/>
      <c r="Q43" s="303"/>
      <c r="R43" s="303"/>
      <c r="S43" s="303"/>
      <c r="T43" s="303"/>
      <c r="U43" s="303"/>
      <c r="V43" s="303"/>
    </row>
    <row r="44" spans="3:22" s="239" customFormat="1" ht="18" customHeight="1" thickBot="1">
      <c r="C44" s="285"/>
      <c r="D44" s="285"/>
      <c r="E44" s="285"/>
      <c r="F44" s="285"/>
      <c r="G44" s="285"/>
      <c r="H44" s="304" t="s">
        <v>495</v>
      </c>
      <c r="I44" s="240"/>
      <c r="U44" s="242"/>
      <c r="V44" s="305" t="s">
        <v>496</v>
      </c>
    </row>
    <row r="45" spans="1:22" s="239" customFormat="1" ht="15" customHeight="1">
      <c r="A45" s="1023" t="s">
        <v>497</v>
      </c>
      <c r="B45" s="1024"/>
      <c r="C45" s="1018" t="s">
        <v>522</v>
      </c>
      <c r="D45" s="1018" t="s">
        <v>523</v>
      </c>
      <c r="E45" s="1018" t="s">
        <v>524</v>
      </c>
      <c r="F45" s="1018" t="s">
        <v>525</v>
      </c>
      <c r="G45" s="1018" t="s">
        <v>526</v>
      </c>
      <c r="H45" s="1036" t="s">
        <v>498</v>
      </c>
      <c r="I45" s="240"/>
      <c r="J45" s="1003" t="s">
        <v>151</v>
      </c>
      <c r="K45" s="1003"/>
      <c r="L45" s="1003"/>
      <c r="M45" s="1003"/>
      <c r="N45" s="949"/>
      <c r="O45" s="268" t="s">
        <v>499</v>
      </c>
      <c r="P45" s="268" t="s">
        <v>500</v>
      </c>
      <c r="Q45" s="268" t="s">
        <v>501</v>
      </c>
      <c r="R45" s="268" t="s">
        <v>502</v>
      </c>
      <c r="S45" s="268" t="s">
        <v>503</v>
      </c>
      <c r="T45" s="268" t="s">
        <v>504</v>
      </c>
      <c r="U45" s="268" t="s">
        <v>505</v>
      </c>
      <c r="V45" s="287" t="s">
        <v>506</v>
      </c>
    </row>
    <row r="46" spans="1:22" s="239" customFormat="1" ht="15" customHeight="1">
      <c r="A46" s="1025"/>
      <c r="B46" s="1026"/>
      <c r="C46" s="1019"/>
      <c r="D46" s="1019"/>
      <c r="E46" s="1019"/>
      <c r="F46" s="1021"/>
      <c r="G46" s="1021"/>
      <c r="H46" s="1037"/>
      <c r="I46" s="240"/>
      <c r="J46" s="306"/>
      <c r="K46" s="306"/>
      <c r="L46" s="306"/>
      <c r="M46" s="306"/>
      <c r="N46" s="276" t="s">
        <v>309</v>
      </c>
      <c r="O46" s="643">
        <f aca="true" t="shared" si="1" ref="O46:T46">SUM(O47:O48)</f>
        <v>7</v>
      </c>
      <c r="P46" s="644">
        <f t="shared" si="1"/>
        <v>2</v>
      </c>
      <c r="Q46" s="644">
        <f t="shared" si="1"/>
        <v>2</v>
      </c>
      <c r="R46" s="644">
        <f t="shared" si="1"/>
        <v>1</v>
      </c>
      <c r="S46" s="644">
        <f t="shared" si="1"/>
        <v>1</v>
      </c>
      <c r="T46" s="644">
        <f t="shared" si="1"/>
        <v>1</v>
      </c>
      <c r="U46" s="645" t="s">
        <v>718</v>
      </c>
      <c r="V46" s="645" t="s">
        <v>718</v>
      </c>
    </row>
    <row r="47" spans="1:22" s="239" customFormat="1" ht="15" customHeight="1">
      <c r="A47" s="1001"/>
      <c r="B47" s="1027"/>
      <c r="C47" s="1020"/>
      <c r="D47" s="1020"/>
      <c r="E47" s="1020"/>
      <c r="F47" s="1022"/>
      <c r="G47" s="1022"/>
      <c r="H47" s="1038"/>
      <c r="I47" s="240"/>
      <c r="J47" s="241"/>
      <c r="K47" s="241"/>
      <c r="L47" s="190" t="s">
        <v>507</v>
      </c>
      <c r="M47" s="241"/>
      <c r="N47" s="243" t="s">
        <v>312</v>
      </c>
      <c r="O47" s="643">
        <f>SUM(P47:V47)</f>
        <v>5</v>
      </c>
      <c r="P47" s="646">
        <v>1</v>
      </c>
      <c r="Q47" s="645">
        <v>1</v>
      </c>
      <c r="R47" s="645">
        <v>1</v>
      </c>
      <c r="S47" s="645">
        <v>1</v>
      </c>
      <c r="T47" s="646">
        <v>1</v>
      </c>
      <c r="U47" s="645" t="s">
        <v>718</v>
      </c>
      <c r="V47" s="645" t="s">
        <v>718</v>
      </c>
    </row>
    <row r="48" spans="1:22" s="239" customFormat="1" ht="15" customHeight="1">
      <c r="A48" s="1028" t="s">
        <v>152</v>
      </c>
      <c r="B48" s="1029"/>
      <c r="C48" s="637">
        <f>SUM(C50:C86)</f>
        <v>80075</v>
      </c>
      <c r="D48" s="637">
        <f>SUM(D50:D86)</f>
        <v>86999</v>
      </c>
      <c r="E48" s="637">
        <f>SUM(E50:E86)</f>
        <v>100821</v>
      </c>
      <c r="F48" s="637">
        <f>SUM(F50:F86)</f>
        <v>110305</v>
      </c>
      <c r="G48" s="637">
        <f>SUM(G50:G86)</f>
        <v>117325</v>
      </c>
      <c r="H48" s="638">
        <f>(G48-F48)/F48*100</f>
        <v>6.364172068355922</v>
      </c>
      <c r="I48" s="240"/>
      <c r="J48" s="1040" t="s">
        <v>508</v>
      </c>
      <c r="K48" s="241"/>
      <c r="L48" s="190"/>
      <c r="M48" s="241"/>
      <c r="N48" s="243" t="s">
        <v>313</v>
      </c>
      <c r="O48" s="643">
        <f>SUM(P48:V48)</f>
        <v>2</v>
      </c>
      <c r="P48" s="645">
        <v>1</v>
      </c>
      <c r="Q48" s="645">
        <v>1</v>
      </c>
      <c r="R48" s="645" t="s">
        <v>718</v>
      </c>
      <c r="S48" s="645" t="s">
        <v>718</v>
      </c>
      <c r="T48" s="645" t="s">
        <v>718</v>
      </c>
      <c r="U48" s="645" t="s">
        <v>718</v>
      </c>
      <c r="V48" s="645" t="s">
        <v>718</v>
      </c>
    </row>
    <row r="49" spans="1:22" s="239" customFormat="1" ht="15" customHeight="1">
      <c r="A49" s="307"/>
      <c r="B49" s="259"/>
      <c r="C49" s="308"/>
      <c r="D49" s="308"/>
      <c r="E49" s="308"/>
      <c r="F49" s="308"/>
      <c r="G49" s="308"/>
      <c r="H49" s="309"/>
      <c r="I49" s="240"/>
      <c r="J49" s="1041"/>
      <c r="K49" s="241"/>
      <c r="L49" s="190"/>
      <c r="M49" s="241"/>
      <c r="N49" s="243"/>
      <c r="O49" s="647"/>
      <c r="P49" s="603"/>
      <c r="Q49" s="603"/>
      <c r="R49" s="603"/>
      <c r="S49" s="603"/>
      <c r="T49" s="603"/>
      <c r="U49" s="603"/>
      <c r="V49" s="603"/>
    </row>
    <row r="50" spans="1:22" s="239" customFormat="1" ht="15" customHeight="1">
      <c r="A50" s="919" t="s">
        <v>153</v>
      </c>
      <c r="B50" s="936"/>
      <c r="C50" s="246">
        <v>942</v>
      </c>
      <c r="D50" s="246">
        <v>822</v>
      </c>
      <c r="E50" s="246">
        <v>846</v>
      </c>
      <c r="F50" s="246">
        <v>630</v>
      </c>
      <c r="G50" s="246">
        <v>652</v>
      </c>
      <c r="H50" s="639">
        <f>(G50-F50)/F50*100</f>
        <v>3.492063492063492</v>
      </c>
      <c r="I50" s="240"/>
      <c r="J50" s="1041"/>
      <c r="K50" s="241"/>
      <c r="L50" s="919" t="s">
        <v>509</v>
      </c>
      <c r="M50" s="241"/>
      <c r="N50" s="909" t="s">
        <v>309</v>
      </c>
      <c r="O50" s="1031">
        <v>17</v>
      </c>
      <c r="P50" s="1030">
        <v>13</v>
      </c>
      <c r="Q50" s="1030">
        <v>2</v>
      </c>
      <c r="R50" s="1030">
        <v>1</v>
      </c>
      <c r="S50" s="1030" t="s">
        <v>718</v>
      </c>
      <c r="T50" s="1030">
        <v>1</v>
      </c>
      <c r="U50" s="1030" t="s">
        <v>718</v>
      </c>
      <c r="V50" s="1030" t="s">
        <v>718</v>
      </c>
    </row>
    <row r="51" spans="1:22" ht="15" customHeight="1">
      <c r="A51" s="919"/>
      <c r="B51" s="936"/>
      <c r="C51" s="95"/>
      <c r="D51" s="95"/>
      <c r="E51" s="95"/>
      <c r="F51" s="95"/>
      <c r="G51" s="95"/>
      <c r="H51" s="640"/>
      <c r="I51" s="4"/>
      <c r="J51" s="1039"/>
      <c r="K51" s="5"/>
      <c r="L51" s="920"/>
      <c r="M51" s="5"/>
      <c r="N51" s="913"/>
      <c r="O51" s="1031"/>
      <c r="P51" s="1030"/>
      <c r="Q51" s="1030"/>
      <c r="R51" s="1030"/>
      <c r="S51" s="1030"/>
      <c r="T51" s="1030"/>
      <c r="U51" s="1030"/>
      <c r="V51" s="1030"/>
    </row>
    <row r="52" spans="1:22" ht="15" customHeight="1">
      <c r="A52" s="920" t="s">
        <v>154</v>
      </c>
      <c r="B52" s="924"/>
      <c r="C52" s="12">
        <v>12</v>
      </c>
      <c r="D52" s="12">
        <v>9</v>
      </c>
      <c r="E52" s="12">
        <v>22</v>
      </c>
      <c r="F52" s="12">
        <v>26</v>
      </c>
      <c r="G52" s="12">
        <v>17</v>
      </c>
      <c r="H52" s="639">
        <f>(G52-F52)/F52*100</f>
        <v>-34.61538461538461</v>
      </c>
      <c r="I52" s="4"/>
      <c r="J52" s="1039"/>
      <c r="K52" s="5"/>
      <c r="L52" s="5"/>
      <c r="M52" s="5"/>
      <c r="N52" s="6"/>
      <c r="O52" s="647"/>
      <c r="P52" s="603"/>
      <c r="Q52" s="603"/>
      <c r="R52" s="603"/>
      <c r="S52" s="603"/>
      <c r="T52" s="603"/>
      <c r="U52" s="603"/>
      <c r="V52" s="603"/>
    </row>
    <row r="53" spans="1:22" ht="15" customHeight="1">
      <c r="A53" s="920"/>
      <c r="B53" s="924"/>
      <c r="C53" s="93"/>
      <c r="D53" s="93"/>
      <c r="E53" s="93"/>
      <c r="F53" s="93"/>
      <c r="G53" s="93"/>
      <c r="H53" s="641"/>
      <c r="I53" s="4"/>
      <c r="J53" s="1039"/>
      <c r="K53" s="5"/>
      <c r="L53" s="5"/>
      <c r="M53" s="5"/>
      <c r="N53" s="6" t="s">
        <v>309</v>
      </c>
      <c r="O53" s="643">
        <f aca="true" t="shared" si="2" ref="O53:T53">SUM(O54:O55)</f>
        <v>7</v>
      </c>
      <c r="P53" s="648">
        <f t="shared" si="2"/>
        <v>2</v>
      </c>
      <c r="Q53" s="648">
        <f t="shared" si="2"/>
        <v>2</v>
      </c>
      <c r="R53" s="648">
        <f t="shared" si="2"/>
        <v>1</v>
      </c>
      <c r="S53" s="648">
        <f t="shared" si="2"/>
        <v>1</v>
      </c>
      <c r="T53" s="648">
        <f t="shared" si="2"/>
        <v>1</v>
      </c>
      <c r="U53" s="645" t="s">
        <v>718</v>
      </c>
      <c r="V53" s="645" t="s">
        <v>718</v>
      </c>
    </row>
    <row r="54" spans="1:22" ht="15" customHeight="1">
      <c r="A54" s="920" t="s">
        <v>155</v>
      </c>
      <c r="B54" s="924"/>
      <c r="C54" s="12">
        <v>8930</v>
      </c>
      <c r="D54" s="12">
        <v>8335</v>
      </c>
      <c r="E54" s="12">
        <v>8248</v>
      </c>
      <c r="F54" s="12">
        <v>8600</v>
      </c>
      <c r="G54" s="12">
        <v>8540</v>
      </c>
      <c r="H54" s="639">
        <f>(G54-F54)/F54*100</f>
        <v>-0.6976744186046512</v>
      </c>
      <c r="I54" s="4"/>
      <c r="J54" s="5"/>
      <c r="K54" s="5"/>
      <c r="L54" s="53" t="s">
        <v>510</v>
      </c>
      <c r="M54" s="5"/>
      <c r="N54" s="6" t="s">
        <v>312</v>
      </c>
      <c r="O54" s="643">
        <f>SUM(P54:V54)</f>
        <v>5</v>
      </c>
      <c r="P54" s="646">
        <v>1</v>
      </c>
      <c r="Q54" s="645">
        <v>1</v>
      </c>
      <c r="R54" s="645">
        <v>1</v>
      </c>
      <c r="S54" s="645">
        <v>1</v>
      </c>
      <c r="T54" s="646">
        <v>1</v>
      </c>
      <c r="U54" s="645" t="s">
        <v>718</v>
      </c>
      <c r="V54" s="645" t="s">
        <v>718</v>
      </c>
    </row>
    <row r="55" spans="1:22" ht="15" customHeight="1">
      <c r="A55" s="920"/>
      <c r="B55" s="924"/>
      <c r="C55" s="88"/>
      <c r="D55" s="88"/>
      <c r="E55" s="88"/>
      <c r="F55" s="88"/>
      <c r="G55" s="88"/>
      <c r="H55" s="640"/>
      <c r="I55" s="4"/>
      <c r="J55" s="5"/>
      <c r="K55" s="5"/>
      <c r="L55" s="5"/>
      <c r="M55" s="5"/>
      <c r="N55" s="6" t="s">
        <v>313</v>
      </c>
      <c r="O55" s="643">
        <f>SUM(P55:V55)</f>
        <v>2</v>
      </c>
      <c r="P55" s="645">
        <v>1</v>
      </c>
      <c r="Q55" s="645">
        <v>1</v>
      </c>
      <c r="R55" s="645" t="s">
        <v>718</v>
      </c>
      <c r="S55" s="645" t="s">
        <v>718</v>
      </c>
      <c r="T55" s="645" t="s">
        <v>718</v>
      </c>
      <c r="U55" s="645" t="s">
        <v>718</v>
      </c>
      <c r="V55" s="645" t="s">
        <v>718</v>
      </c>
    </row>
    <row r="56" spans="1:22" ht="15" customHeight="1">
      <c r="A56" s="920" t="s">
        <v>156</v>
      </c>
      <c r="B56" s="924"/>
      <c r="C56" s="12">
        <v>12242</v>
      </c>
      <c r="D56" s="12">
        <v>13686</v>
      </c>
      <c r="E56" s="12">
        <v>15749</v>
      </c>
      <c r="F56" s="12">
        <v>16332</v>
      </c>
      <c r="G56" s="12">
        <v>17258</v>
      </c>
      <c r="H56" s="639">
        <f>(G56-F56)/F56*100</f>
        <v>5.669850600048983</v>
      </c>
      <c r="I56" s="4"/>
      <c r="J56" s="5"/>
      <c r="K56" s="5"/>
      <c r="L56" s="5"/>
      <c r="M56" s="5"/>
      <c r="N56" s="6"/>
      <c r="O56" s="647"/>
      <c r="P56" s="603"/>
      <c r="Q56" s="603"/>
      <c r="R56" s="603"/>
      <c r="S56" s="603"/>
      <c r="T56" s="603"/>
      <c r="U56" s="603"/>
      <c r="V56" s="603"/>
    </row>
    <row r="57" spans="1:22" ht="15" customHeight="1">
      <c r="A57" s="920"/>
      <c r="B57" s="924"/>
      <c r="C57" s="88"/>
      <c r="D57" s="88"/>
      <c r="E57" s="88"/>
      <c r="F57" s="88"/>
      <c r="G57" s="88"/>
      <c r="H57" s="640"/>
      <c r="I57" s="4"/>
      <c r="J57" s="5"/>
      <c r="K57" s="5"/>
      <c r="L57" s="5"/>
      <c r="M57" s="5"/>
      <c r="N57" s="6" t="s">
        <v>309</v>
      </c>
      <c r="O57" s="643">
        <f aca="true" t="shared" si="3" ref="O57:V57">SUM(O58:O59)</f>
        <v>1952</v>
      </c>
      <c r="P57" s="648">
        <f t="shared" si="3"/>
        <v>975</v>
      </c>
      <c r="Q57" s="648">
        <f t="shared" si="3"/>
        <v>383</v>
      </c>
      <c r="R57" s="648">
        <f t="shared" si="3"/>
        <v>136</v>
      </c>
      <c r="S57" s="648">
        <f t="shared" si="3"/>
        <v>96</v>
      </c>
      <c r="T57" s="648">
        <f t="shared" si="3"/>
        <v>142</v>
      </c>
      <c r="U57" s="648">
        <f t="shared" si="3"/>
        <v>133</v>
      </c>
      <c r="V57" s="648">
        <f t="shared" si="3"/>
        <v>87</v>
      </c>
    </row>
    <row r="58" spans="1:22" ht="15" customHeight="1">
      <c r="A58" s="920" t="s">
        <v>157</v>
      </c>
      <c r="B58" s="924"/>
      <c r="C58" s="12">
        <v>3</v>
      </c>
      <c r="D58" s="12">
        <v>6</v>
      </c>
      <c r="E58" s="12">
        <v>4</v>
      </c>
      <c r="F58" s="12">
        <v>60</v>
      </c>
      <c r="G58" s="12">
        <v>47</v>
      </c>
      <c r="H58" s="639">
        <f>(G58-F58)/F58*100</f>
        <v>-21.666666666666668</v>
      </c>
      <c r="I58" s="4"/>
      <c r="J58" s="94"/>
      <c r="K58" s="37"/>
      <c r="L58" s="53" t="s">
        <v>507</v>
      </c>
      <c r="M58" s="5"/>
      <c r="N58" s="6" t="s">
        <v>312</v>
      </c>
      <c r="O58" s="643">
        <f>SUM(P58:V58)</f>
        <v>1075</v>
      </c>
      <c r="P58" s="649">
        <v>521</v>
      </c>
      <c r="Q58" s="649">
        <v>221</v>
      </c>
      <c r="R58" s="649">
        <v>68</v>
      </c>
      <c r="S58" s="645">
        <v>53</v>
      </c>
      <c r="T58" s="649">
        <v>85</v>
      </c>
      <c r="U58" s="649">
        <v>80</v>
      </c>
      <c r="V58" s="649">
        <v>47</v>
      </c>
    </row>
    <row r="59" spans="1:22" ht="15" customHeight="1">
      <c r="A59" s="920"/>
      <c r="B59" s="924"/>
      <c r="C59" s="88"/>
      <c r="D59" s="88"/>
      <c r="E59" s="88"/>
      <c r="F59" s="88"/>
      <c r="G59" s="88"/>
      <c r="H59" s="640"/>
      <c r="I59" s="4"/>
      <c r="J59" s="1039" t="s">
        <v>511</v>
      </c>
      <c r="K59" s="96"/>
      <c r="L59" s="5"/>
      <c r="M59" s="5"/>
      <c r="N59" s="6" t="s">
        <v>313</v>
      </c>
      <c r="O59" s="643">
        <f>SUM(P59:V59)</f>
        <v>877</v>
      </c>
      <c r="P59" s="649">
        <v>454</v>
      </c>
      <c r="Q59" s="649">
        <v>162</v>
      </c>
      <c r="R59" s="649">
        <v>68</v>
      </c>
      <c r="S59" s="645">
        <v>43</v>
      </c>
      <c r="T59" s="649">
        <v>57</v>
      </c>
      <c r="U59" s="649">
        <v>53</v>
      </c>
      <c r="V59" s="649">
        <v>40</v>
      </c>
    </row>
    <row r="60" spans="1:22" ht="15" customHeight="1">
      <c r="A60" s="920" t="s">
        <v>158</v>
      </c>
      <c r="B60" s="924"/>
      <c r="C60" s="12">
        <v>6068</v>
      </c>
      <c r="D60" s="97" t="s">
        <v>512</v>
      </c>
      <c r="E60" s="98" t="s">
        <v>512</v>
      </c>
      <c r="F60" s="98" t="s">
        <v>512</v>
      </c>
      <c r="G60" s="98" t="s">
        <v>512</v>
      </c>
      <c r="H60" s="642" t="s">
        <v>512</v>
      </c>
      <c r="I60" s="4"/>
      <c r="J60" s="1039"/>
      <c r="K60" s="96"/>
      <c r="L60" s="5"/>
      <c r="M60" s="5"/>
      <c r="N60" s="6"/>
      <c r="O60" s="650"/>
      <c r="P60" s="651"/>
      <c r="Q60" s="651"/>
      <c r="R60" s="651"/>
      <c r="S60" s="651"/>
      <c r="T60" s="651"/>
      <c r="U60" s="651"/>
      <c r="V60" s="651"/>
    </row>
    <row r="61" spans="1:22" ht="15" customHeight="1">
      <c r="A61" s="920"/>
      <c r="B61" s="924"/>
      <c r="C61" s="88"/>
      <c r="D61" s="88"/>
      <c r="E61" s="88"/>
      <c r="F61" s="88"/>
      <c r="G61" s="88"/>
      <c r="H61" s="640"/>
      <c r="I61" s="4"/>
      <c r="J61" s="1039"/>
      <c r="K61" s="96"/>
      <c r="L61" s="920" t="s">
        <v>509</v>
      </c>
      <c r="M61" s="5"/>
      <c r="N61" s="913" t="s">
        <v>309</v>
      </c>
      <c r="O61" s="1033">
        <v>3484</v>
      </c>
      <c r="P61" s="1032">
        <v>2143</v>
      </c>
      <c r="Q61" s="1032">
        <v>597</v>
      </c>
      <c r="R61" s="1032">
        <v>171</v>
      </c>
      <c r="S61" s="1032">
        <v>59</v>
      </c>
      <c r="T61" s="1032">
        <v>300</v>
      </c>
      <c r="U61" s="1032">
        <v>178</v>
      </c>
      <c r="V61" s="1032">
        <v>36</v>
      </c>
    </row>
    <row r="62" spans="1:22" ht="15" customHeight="1">
      <c r="A62" s="920" t="s">
        <v>513</v>
      </c>
      <c r="B62" s="924"/>
      <c r="C62" s="98" t="s">
        <v>512</v>
      </c>
      <c r="D62" s="98">
        <v>2040</v>
      </c>
      <c r="E62" s="88">
        <v>3264</v>
      </c>
      <c r="F62" s="88">
        <v>3071</v>
      </c>
      <c r="G62" s="88">
        <v>2881</v>
      </c>
      <c r="H62" s="639">
        <f>(G62-F62)/F62*100</f>
        <v>-6.186909801367633</v>
      </c>
      <c r="I62" s="4"/>
      <c r="J62" s="1039"/>
      <c r="K62" s="96"/>
      <c r="L62" s="920"/>
      <c r="M62" s="5"/>
      <c r="N62" s="913"/>
      <c r="O62" s="1033"/>
      <c r="P62" s="1032"/>
      <c r="Q62" s="1032"/>
      <c r="R62" s="1032"/>
      <c r="S62" s="1032"/>
      <c r="T62" s="1032"/>
      <c r="U62" s="1032"/>
      <c r="V62" s="1032"/>
    </row>
    <row r="63" spans="1:22" ht="15" customHeight="1">
      <c r="A63" s="920"/>
      <c r="B63" s="924"/>
      <c r="C63" s="88"/>
      <c r="D63" s="88"/>
      <c r="E63" s="88"/>
      <c r="F63" s="88"/>
      <c r="G63" s="88"/>
      <c r="H63" s="640"/>
      <c r="I63" s="4"/>
      <c r="J63" s="1039"/>
      <c r="K63" s="96"/>
      <c r="L63" s="5"/>
      <c r="M63" s="5"/>
      <c r="N63" s="6"/>
      <c r="O63" s="647"/>
      <c r="P63" s="603"/>
      <c r="Q63" s="603"/>
      <c r="R63" s="603"/>
      <c r="S63" s="603"/>
      <c r="T63" s="603"/>
      <c r="U63" s="603"/>
      <c r="V63" s="603"/>
    </row>
    <row r="64" spans="1:22" ht="15" customHeight="1">
      <c r="A64" s="920" t="s">
        <v>159</v>
      </c>
      <c r="B64" s="924"/>
      <c r="C64" s="98" t="s">
        <v>512</v>
      </c>
      <c r="D64" s="98">
        <v>6413</v>
      </c>
      <c r="E64" s="12">
        <v>7457</v>
      </c>
      <c r="F64" s="12">
        <v>8185</v>
      </c>
      <c r="G64" s="12">
        <v>7772</v>
      </c>
      <c r="H64" s="639">
        <f>(G64-F64)/F64*100</f>
        <v>-5.045815516188149</v>
      </c>
      <c r="I64" s="4"/>
      <c r="J64" s="1039"/>
      <c r="K64" s="96"/>
      <c r="L64" s="5"/>
      <c r="M64" s="5"/>
      <c r="N64" s="6" t="s">
        <v>309</v>
      </c>
      <c r="O64" s="643">
        <f>SUM(O65:O66)</f>
        <v>1944</v>
      </c>
      <c r="P64" s="648">
        <f aca="true" t="shared" si="4" ref="P64:V64">SUM(P65:P66)</f>
        <v>971</v>
      </c>
      <c r="Q64" s="648">
        <f t="shared" si="4"/>
        <v>383</v>
      </c>
      <c r="R64" s="648">
        <f t="shared" si="4"/>
        <v>135</v>
      </c>
      <c r="S64" s="648">
        <f t="shared" si="4"/>
        <v>96</v>
      </c>
      <c r="T64" s="648">
        <f t="shared" si="4"/>
        <v>142</v>
      </c>
      <c r="U64" s="648">
        <f t="shared" si="4"/>
        <v>130</v>
      </c>
      <c r="V64" s="648">
        <f t="shared" si="4"/>
        <v>87</v>
      </c>
    </row>
    <row r="65" spans="1:22" ht="15" customHeight="1">
      <c r="A65" s="920"/>
      <c r="B65" s="924"/>
      <c r="C65" s="93"/>
      <c r="D65" s="93"/>
      <c r="E65" s="93"/>
      <c r="F65" s="93"/>
      <c r="G65" s="93"/>
      <c r="H65" s="641"/>
      <c r="I65" s="4"/>
      <c r="J65" s="94"/>
      <c r="K65" s="96"/>
      <c r="L65" s="53" t="s">
        <v>510</v>
      </c>
      <c r="M65" s="5"/>
      <c r="N65" s="6" t="s">
        <v>312</v>
      </c>
      <c r="O65" s="643">
        <f>SUM(P65:V65)</f>
        <v>1072</v>
      </c>
      <c r="P65" s="649">
        <v>519</v>
      </c>
      <c r="Q65" s="649">
        <v>221</v>
      </c>
      <c r="R65" s="649">
        <v>68</v>
      </c>
      <c r="S65" s="649">
        <v>53</v>
      </c>
      <c r="T65" s="649">
        <v>85</v>
      </c>
      <c r="U65" s="649">
        <v>79</v>
      </c>
      <c r="V65" s="649">
        <v>47</v>
      </c>
    </row>
    <row r="66" spans="1:23" ht="15" customHeight="1">
      <c r="A66" s="920" t="s">
        <v>160</v>
      </c>
      <c r="B66" s="924"/>
      <c r="C66" s="12">
        <v>19174</v>
      </c>
      <c r="D66" s="97" t="s">
        <v>512</v>
      </c>
      <c r="E66" s="98" t="s">
        <v>512</v>
      </c>
      <c r="F66" s="98" t="s">
        <v>512</v>
      </c>
      <c r="G66" s="98" t="s">
        <v>512</v>
      </c>
      <c r="H66" s="642" t="s">
        <v>512</v>
      </c>
      <c r="I66" s="4"/>
      <c r="J66" s="18"/>
      <c r="K66" s="18"/>
      <c r="L66" s="18"/>
      <c r="M66" s="18"/>
      <c r="N66" s="76" t="s">
        <v>313</v>
      </c>
      <c r="O66" s="652">
        <f>SUM(P66:V66)</f>
        <v>872</v>
      </c>
      <c r="P66" s="653">
        <v>452</v>
      </c>
      <c r="Q66" s="653">
        <v>162</v>
      </c>
      <c r="R66" s="653">
        <v>67</v>
      </c>
      <c r="S66" s="653">
        <v>43</v>
      </c>
      <c r="T66" s="653">
        <v>57</v>
      </c>
      <c r="U66" s="653">
        <v>51</v>
      </c>
      <c r="V66" s="653">
        <v>40</v>
      </c>
      <c r="W66" s="99"/>
    </row>
    <row r="67" spans="1:9" ht="15" customHeight="1">
      <c r="A67" s="920"/>
      <c r="B67" s="924"/>
      <c r="C67" s="93"/>
      <c r="D67" s="93"/>
      <c r="E67" s="93"/>
      <c r="F67" s="93"/>
      <c r="G67" s="93"/>
      <c r="H67" s="641"/>
      <c r="I67" s="4"/>
    </row>
    <row r="68" spans="1:10" ht="15" customHeight="1">
      <c r="A68" s="920" t="s">
        <v>161</v>
      </c>
      <c r="B68" s="924"/>
      <c r="C68" s="98" t="s">
        <v>512</v>
      </c>
      <c r="D68" s="98">
        <v>15231</v>
      </c>
      <c r="E68" s="12">
        <v>16710</v>
      </c>
      <c r="F68" s="12">
        <v>18846</v>
      </c>
      <c r="G68" s="12">
        <v>17895</v>
      </c>
      <c r="H68" s="639">
        <f>(G68-F68)/F68*100</f>
        <v>-5.046163642152181</v>
      </c>
      <c r="J68" s="3" t="s">
        <v>453</v>
      </c>
    </row>
    <row r="69" spans="1:8" ht="15" customHeight="1">
      <c r="A69" s="920"/>
      <c r="B69" s="924"/>
      <c r="C69" s="88"/>
      <c r="D69" s="88"/>
      <c r="E69" s="88"/>
      <c r="F69" s="88"/>
      <c r="G69" s="88"/>
      <c r="H69" s="640"/>
    </row>
    <row r="70" spans="1:8" ht="15" customHeight="1">
      <c r="A70" s="920" t="s">
        <v>514</v>
      </c>
      <c r="B70" s="924"/>
      <c r="C70" s="12">
        <v>1877</v>
      </c>
      <c r="D70" s="97" t="s">
        <v>512</v>
      </c>
      <c r="E70" s="98" t="s">
        <v>512</v>
      </c>
      <c r="F70" s="98" t="s">
        <v>512</v>
      </c>
      <c r="G70" s="98" t="s">
        <v>512</v>
      </c>
      <c r="H70" s="642" t="s">
        <v>512</v>
      </c>
    </row>
    <row r="71" spans="1:8" ht="15" customHeight="1">
      <c r="A71" s="920"/>
      <c r="B71" s="924"/>
      <c r="C71" s="88"/>
      <c r="D71" s="88"/>
      <c r="E71" s="88"/>
      <c r="F71" s="88"/>
      <c r="G71" s="88"/>
      <c r="H71" s="640"/>
    </row>
    <row r="72" spans="1:8" ht="15" customHeight="1">
      <c r="A72" s="920" t="s">
        <v>162</v>
      </c>
      <c r="B72" s="924"/>
      <c r="C72" s="98" t="s">
        <v>512</v>
      </c>
      <c r="D72" s="98">
        <v>1701</v>
      </c>
      <c r="E72" s="12">
        <v>1642</v>
      </c>
      <c r="F72" s="12">
        <v>1873</v>
      </c>
      <c r="G72" s="12">
        <v>1835</v>
      </c>
      <c r="H72" s="639">
        <f>(G72-F72)/F72*100</f>
        <v>-2.02883075280299</v>
      </c>
    </row>
    <row r="73" spans="1:8" ht="15" customHeight="1">
      <c r="A73" s="920"/>
      <c r="B73" s="924"/>
      <c r="C73" s="88"/>
      <c r="D73" s="88"/>
      <c r="E73" s="88"/>
      <c r="F73" s="88"/>
      <c r="G73" s="88"/>
      <c r="H73" s="640"/>
    </row>
    <row r="74" spans="1:8" ht="15" customHeight="1">
      <c r="A74" s="920" t="s">
        <v>515</v>
      </c>
      <c r="B74" s="924"/>
      <c r="C74" s="98" t="s">
        <v>512</v>
      </c>
      <c r="D74" s="98">
        <v>7885</v>
      </c>
      <c r="E74" s="12">
        <v>8758</v>
      </c>
      <c r="F74" s="12">
        <v>9510</v>
      </c>
      <c r="G74" s="12">
        <v>11184</v>
      </c>
      <c r="H74" s="639">
        <f>(G74-F74)/F74*100</f>
        <v>17.602523659305994</v>
      </c>
    </row>
    <row r="75" spans="1:8" ht="15" customHeight="1">
      <c r="A75" s="920"/>
      <c r="B75" s="924"/>
      <c r="C75" s="93"/>
      <c r="D75" s="93"/>
      <c r="E75" s="93"/>
      <c r="F75" s="93"/>
      <c r="G75" s="93"/>
      <c r="H75" s="641"/>
    </row>
    <row r="76" spans="1:8" ht="15" customHeight="1">
      <c r="A76" s="920" t="s">
        <v>163</v>
      </c>
      <c r="B76" s="924"/>
      <c r="C76" s="12">
        <v>30094</v>
      </c>
      <c r="D76" s="97" t="s">
        <v>512</v>
      </c>
      <c r="E76" s="98" t="s">
        <v>512</v>
      </c>
      <c r="F76" s="98" t="s">
        <v>512</v>
      </c>
      <c r="G76" s="98" t="s">
        <v>512</v>
      </c>
      <c r="H76" s="642" t="s">
        <v>512</v>
      </c>
    </row>
    <row r="77" spans="1:8" ht="15" customHeight="1">
      <c r="A77" s="92"/>
      <c r="B77" s="70"/>
      <c r="C77" s="93"/>
      <c r="D77" s="93"/>
      <c r="E77" s="93"/>
      <c r="F77" s="93"/>
      <c r="G77" s="93"/>
      <c r="H77" s="641"/>
    </row>
    <row r="78" spans="1:8" ht="14.25">
      <c r="A78" s="920" t="s">
        <v>444</v>
      </c>
      <c r="B78" s="924"/>
      <c r="C78" s="98" t="s">
        <v>512</v>
      </c>
      <c r="D78" s="98">
        <v>6398</v>
      </c>
      <c r="E78" s="93">
        <v>7119</v>
      </c>
      <c r="F78" s="93">
        <v>10185</v>
      </c>
      <c r="G78" s="93">
        <v>13853</v>
      </c>
      <c r="H78" s="639">
        <f>(G78-F78)/F78*100</f>
        <v>36.013745704467354</v>
      </c>
    </row>
    <row r="79" spans="1:8" ht="14.25">
      <c r="A79" s="92"/>
      <c r="B79" s="70"/>
      <c r="C79" s="93"/>
      <c r="D79" s="93"/>
      <c r="E79" s="93"/>
      <c r="F79" s="93"/>
      <c r="G79" s="93"/>
      <c r="H79" s="641"/>
    </row>
    <row r="80" spans="1:8" ht="14.25">
      <c r="A80" s="920" t="s">
        <v>516</v>
      </c>
      <c r="B80" s="924"/>
      <c r="C80" s="98" t="s">
        <v>512</v>
      </c>
      <c r="D80" s="98">
        <v>1697</v>
      </c>
      <c r="E80" s="93">
        <v>1725</v>
      </c>
      <c r="F80" s="93">
        <v>1323</v>
      </c>
      <c r="G80" s="93">
        <v>953</v>
      </c>
      <c r="H80" s="639">
        <f>(G80-F80)/F80*100</f>
        <v>-27.966742252456537</v>
      </c>
    </row>
    <row r="81" spans="1:8" ht="14.25">
      <c r="A81" s="92"/>
      <c r="B81" s="70"/>
      <c r="C81" s="93"/>
      <c r="D81" s="93"/>
      <c r="E81" s="93"/>
      <c r="F81" s="93"/>
      <c r="G81" s="93"/>
      <c r="H81" s="641"/>
    </row>
    <row r="82" spans="1:8" ht="14.25">
      <c r="A82" s="920" t="s">
        <v>517</v>
      </c>
      <c r="B82" s="924"/>
      <c r="C82" s="98" t="s">
        <v>512</v>
      </c>
      <c r="D82" s="98">
        <v>574</v>
      </c>
      <c r="E82" s="93">
        <v>926</v>
      </c>
      <c r="F82" s="93">
        <v>1033</v>
      </c>
      <c r="G82" s="93">
        <v>1072</v>
      </c>
      <c r="H82" s="639">
        <f>(G82-F82)/F82*100</f>
        <v>3.77541142303969</v>
      </c>
    </row>
    <row r="83" spans="1:8" ht="14.25">
      <c r="A83" s="92"/>
      <c r="B83" s="70"/>
      <c r="C83" s="93"/>
      <c r="D83" s="93"/>
      <c r="E83" s="93"/>
      <c r="F83" s="93"/>
      <c r="G83" s="93"/>
      <c r="H83" s="641"/>
    </row>
    <row r="84" spans="1:8" ht="14.25">
      <c r="A84" s="920" t="s">
        <v>518</v>
      </c>
      <c r="B84" s="924"/>
      <c r="C84" s="98" t="s">
        <v>512</v>
      </c>
      <c r="D84" s="98">
        <v>21208</v>
      </c>
      <c r="E84" s="93">
        <v>26918</v>
      </c>
      <c r="F84" s="93">
        <v>29391</v>
      </c>
      <c r="G84" s="93">
        <v>32064</v>
      </c>
      <c r="H84" s="639">
        <f>(G84-F84)/F84*100</f>
        <v>9.094620802286414</v>
      </c>
    </row>
    <row r="85" spans="1:8" ht="14.25">
      <c r="A85" s="92"/>
      <c r="B85" s="70"/>
      <c r="C85" s="93"/>
      <c r="D85" s="93"/>
      <c r="E85" s="93"/>
      <c r="F85" s="93"/>
      <c r="G85" s="93"/>
      <c r="H85" s="641"/>
    </row>
    <row r="86" spans="1:8" ht="14.25">
      <c r="A86" s="1034" t="s">
        <v>519</v>
      </c>
      <c r="B86" s="1035"/>
      <c r="C86" s="12">
        <v>733</v>
      </c>
      <c r="D86" s="12">
        <v>994</v>
      </c>
      <c r="E86" s="12">
        <v>1433</v>
      </c>
      <c r="F86" s="12">
        <v>1240</v>
      </c>
      <c r="G86" s="12">
        <v>1302</v>
      </c>
      <c r="H86" s="639">
        <f>(G86-F86)/F86*100</f>
        <v>5</v>
      </c>
    </row>
    <row r="87" spans="1:8" ht="18" customHeight="1">
      <c r="A87" s="62" t="s">
        <v>520</v>
      </c>
      <c r="B87" s="62"/>
      <c r="C87" s="80"/>
      <c r="D87" s="80"/>
      <c r="E87" s="80"/>
      <c r="F87" s="80"/>
      <c r="G87" s="80"/>
      <c r="H87" s="80"/>
    </row>
    <row r="88" spans="1:8" ht="14.25">
      <c r="A88" s="3" t="s">
        <v>453</v>
      </c>
      <c r="C88" s="37"/>
      <c r="D88" s="37"/>
      <c r="E88" s="37"/>
      <c r="F88" s="37"/>
      <c r="G88" s="37"/>
      <c r="H88" s="37"/>
    </row>
    <row r="89" ht="14.25">
      <c r="F89" s="100"/>
    </row>
    <row r="90" ht="14.25">
      <c r="F90" s="101"/>
    </row>
  </sheetData>
  <sheetProtection/>
  <mergeCells count="131">
    <mergeCell ref="A33:B33"/>
    <mergeCell ref="A34:B34"/>
    <mergeCell ref="A35:B35"/>
    <mergeCell ref="A21:B21"/>
    <mergeCell ref="A30:B30"/>
    <mergeCell ref="A31:B31"/>
    <mergeCell ref="A32:B32"/>
    <mergeCell ref="A5:B7"/>
    <mergeCell ref="A14:B14"/>
    <mergeCell ref="A19:B19"/>
    <mergeCell ref="A24:B24"/>
    <mergeCell ref="A8:B8"/>
    <mergeCell ref="A9:B9"/>
    <mergeCell ref="A10:B10"/>
    <mergeCell ref="A11:B11"/>
    <mergeCell ref="A12:B12"/>
    <mergeCell ref="A15:B15"/>
    <mergeCell ref="A16:B16"/>
    <mergeCell ref="A17:B17"/>
    <mergeCell ref="A50:B50"/>
    <mergeCell ref="A52:B52"/>
    <mergeCell ref="A25:B25"/>
    <mergeCell ref="A22:B22"/>
    <mergeCell ref="A29:B29"/>
    <mergeCell ref="A26:B26"/>
    <mergeCell ref="A27:B27"/>
    <mergeCell ref="A20:B20"/>
    <mergeCell ref="A54:B54"/>
    <mergeCell ref="A56:B56"/>
    <mergeCell ref="A51:B51"/>
    <mergeCell ref="A53:B53"/>
    <mergeCell ref="A55:B55"/>
    <mergeCell ref="A58:B58"/>
    <mergeCell ref="A60:B60"/>
    <mergeCell ref="A62:B62"/>
    <mergeCell ref="A64:B64"/>
    <mergeCell ref="A59:B59"/>
    <mergeCell ref="A61:B61"/>
    <mergeCell ref="A63:B63"/>
    <mergeCell ref="A68:B68"/>
    <mergeCell ref="A70:B70"/>
    <mergeCell ref="A72:B72"/>
    <mergeCell ref="A67:B67"/>
    <mergeCell ref="A69:B69"/>
    <mergeCell ref="A71:B71"/>
    <mergeCell ref="A82:B82"/>
    <mergeCell ref="A57:B57"/>
    <mergeCell ref="A65:B65"/>
    <mergeCell ref="A73:B73"/>
    <mergeCell ref="A74:B74"/>
    <mergeCell ref="A76:B76"/>
    <mergeCell ref="A78:B78"/>
    <mergeCell ref="A80:B80"/>
    <mergeCell ref="A75:B75"/>
    <mergeCell ref="A66:B66"/>
    <mergeCell ref="A84:B84"/>
    <mergeCell ref="A86:B86"/>
    <mergeCell ref="H45:H47"/>
    <mergeCell ref="S61:S62"/>
    <mergeCell ref="S50:S51"/>
    <mergeCell ref="J59:J64"/>
    <mergeCell ref="L61:L62"/>
    <mergeCell ref="N61:N62"/>
    <mergeCell ref="J48:J53"/>
    <mergeCell ref="L50:L51"/>
    <mergeCell ref="T61:T62"/>
    <mergeCell ref="U61:U62"/>
    <mergeCell ref="V61:V62"/>
    <mergeCell ref="O61:O62"/>
    <mergeCell ref="P61:P62"/>
    <mergeCell ref="Q61:Q62"/>
    <mergeCell ref="R61:R62"/>
    <mergeCell ref="T50:T51"/>
    <mergeCell ref="U50:U51"/>
    <mergeCell ref="V50:V51"/>
    <mergeCell ref="O50:O51"/>
    <mergeCell ref="P50:P51"/>
    <mergeCell ref="Q50:Q51"/>
    <mergeCell ref="R50:R51"/>
    <mergeCell ref="N50:N51"/>
    <mergeCell ref="B42:H42"/>
    <mergeCell ref="C45:C47"/>
    <mergeCell ref="D45:D47"/>
    <mergeCell ref="E45:E47"/>
    <mergeCell ref="F45:F47"/>
    <mergeCell ref="G45:G47"/>
    <mergeCell ref="A45:B47"/>
    <mergeCell ref="A48:B48"/>
    <mergeCell ref="L30:M30"/>
    <mergeCell ref="L31:M31"/>
    <mergeCell ref="J45:N45"/>
    <mergeCell ref="L32:M32"/>
    <mergeCell ref="L33:M33"/>
    <mergeCell ref="L34:M34"/>
    <mergeCell ref="L35:M35"/>
    <mergeCell ref="N6:P7"/>
    <mergeCell ref="Q6:R7"/>
    <mergeCell ref="L28:M28"/>
    <mergeCell ref="L29:M29"/>
    <mergeCell ref="L14:M14"/>
    <mergeCell ref="L15:M15"/>
    <mergeCell ref="L16:M16"/>
    <mergeCell ref="L17:M17"/>
    <mergeCell ref="L18:M18"/>
    <mergeCell ref="L19:M19"/>
    <mergeCell ref="E6:F7"/>
    <mergeCell ref="L13:M13"/>
    <mergeCell ref="J6:M7"/>
    <mergeCell ref="L8:M8"/>
    <mergeCell ref="L9:M9"/>
    <mergeCell ref="L10:M10"/>
    <mergeCell ref="L11:M11"/>
    <mergeCell ref="L12:M12"/>
    <mergeCell ref="U6:V7"/>
    <mergeCell ref="S7:T7"/>
    <mergeCell ref="B2:V2"/>
    <mergeCell ref="B3:V3"/>
    <mergeCell ref="C5:F5"/>
    <mergeCell ref="G5:I5"/>
    <mergeCell ref="J5:P5"/>
    <mergeCell ref="Q5:T5"/>
    <mergeCell ref="U5:V5"/>
    <mergeCell ref="C6:D7"/>
    <mergeCell ref="L26:M26"/>
    <mergeCell ref="L27:M27"/>
    <mergeCell ref="L20:M20"/>
    <mergeCell ref="L21:M21"/>
    <mergeCell ref="L22:M22"/>
    <mergeCell ref="L23:M23"/>
    <mergeCell ref="L24:M24"/>
    <mergeCell ref="L25:M25"/>
  </mergeCells>
  <printOptions/>
  <pageMargins left="1.5748031496062993" right="0" top="0.984251968503937" bottom="0.984251968503937" header="0.5118110236220472" footer="0.5118110236220472"/>
  <pageSetup fitToHeight="1" fitToWidth="1" horizontalDpi="300" verticalDpi="300" orientation="landscape" paperSize="8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110" zoomScaleNormal="110" zoomScalePageLayoutView="0" workbookViewId="0" topLeftCell="O1">
      <selection activeCell="P1" sqref="P1"/>
    </sheetView>
  </sheetViews>
  <sheetFormatPr defaultColWidth="10.59765625" defaultRowHeight="15"/>
  <cols>
    <col min="1" max="1" width="3" style="239" customWidth="1"/>
    <col min="2" max="2" width="2.09765625" style="239" customWidth="1"/>
    <col min="3" max="3" width="22" style="239" customWidth="1"/>
    <col min="4" max="9" width="13.8984375" style="239" customWidth="1"/>
    <col min="10" max="10" width="8.59765625" style="239" customWidth="1"/>
    <col min="11" max="11" width="2.59765625" style="239" customWidth="1"/>
    <col min="12" max="16" width="18.09765625" style="239" customWidth="1"/>
    <col min="17" max="17" width="11.09765625" style="239" customWidth="1"/>
    <col min="18" max="16384" width="10.59765625" style="239" customWidth="1"/>
  </cols>
  <sheetData>
    <row r="1" spans="1:22" s="238" customFormat="1" ht="19.5" customHeight="1">
      <c r="A1" s="1" t="s">
        <v>164</v>
      </c>
      <c r="B1" s="1"/>
      <c r="D1" s="243"/>
      <c r="P1" s="2" t="s">
        <v>165</v>
      </c>
      <c r="V1" s="2"/>
    </row>
    <row r="2" spans="1:21" ht="19.5" customHeight="1">
      <c r="A2" s="1017" t="s">
        <v>527</v>
      </c>
      <c r="B2" s="1017"/>
      <c r="C2" s="1017"/>
      <c r="D2" s="1017"/>
      <c r="E2" s="1017"/>
      <c r="F2" s="1017"/>
      <c r="G2" s="1017"/>
      <c r="H2" s="1017"/>
      <c r="I2" s="1017"/>
      <c r="K2" s="1062" t="s">
        <v>722</v>
      </c>
      <c r="L2" s="1062"/>
      <c r="M2" s="1062"/>
      <c r="N2" s="1062"/>
      <c r="O2" s="1062"/>
      <c r="P2" s="1062"/>
      <c r="Q2" s="102"/>
      <c r="R2" s="102"/>
      <c r="S2" s="102"/>
      <c r="T2" s="102"/>
      <c r="U2" s="102"/>
    </row>
    <row r="3" spans="1:9" ht="15" customHeight="1">
      <c r="A3" s="1025" t="s">
        <v>166</v>
      </c>
      <c r="B3" s="1025"/>
      <c r="C3" s="1025"/>
      <c r="D3" s="1025"/>
      <c r="E3" s="1025"/>
      <c r="F3" s="1025"/>
      <c r="G3" s="1025"/>
      <c r="H3" s="1025"/>
      <c r="I3" s="1025"/>
    </row>
    <row r="4" spans="1:9" ht="15" customHeight="1">
      <c r="A4" s="1073"/>
      <c r="B4" s="1073"/>
      <c r="C4" s="1073"/>
      <c r="D4" s="1073"/>
      <c r="E4" s="1073"/>
      <c r="F4" s="1073"/>
      <c r="G4" s="1073"/>
      <c r="H4" s="1073"/>
      <c r="I4" s="1073"/>
    </row>
    <row r="5" spans="1:21" ht="18" customHeight="1" thickBot="1">
      <c r="A5" s="311"/>
      <c r="B5" s="311"/>
      <c r="I5" s="258" t="s">
        <v>528</v>
      </c>
      <c r="K5" s="239" t="s">
        <v>167</v>
      </c>
      <c r="M5" s="312"/>
      <c r="N5" s="312"/>
      <c r="O5" s="312"/>
      <c r="P5" s="258" t="s">
        <v>168</v>
      </c>
      <c r="Q5" s="312"/>
      <c r="R5" s="312"/>
      <c r="S5" s="312"/>
      <c r="T5" s="312"/>
      <c r="U5" s="258"/>
    </row>
    <row r="6" spans="2:22" ht="15" customHeight="1">
      <c r="B6" s="248"/>
      <c r="C6" s="313" t="s">
        <v>529</v>
      </c>
      <c r="D6" s="1048" t="s">
        <v>530</v>
      </c>
      <c r="E6" s="1048" t="s">
        <v>531</v>
      </c>
      <c r="F6" s="1048" t="s">
        <v>483</v>
      </c>
      <c r="G6" s="1048" t="s">
        <v>532</v>
      </c>
      <c r="H6" s="1050" t="s">
        <v>169</v>
      </c>
      <c r="I6" s="1081" t="s">
        <v>533</v>
      </c>
      <c r="K6" s="1071" t="s">
        <v>534</v>
      </c>
      <c r="L6" s="1072"/>
      <c r="M6" s="1048" t="s">
        <v>535</v>
      </c>
      <c r="N6" s="1050" t="s">
        <v>170</v>
      </c>
      <c r="O6" s="1050" t="s">
        <v>171</v>
      </c>
      <c r="P6" s="1055" t="s">
        <v>536</v>
      </c>
      <c r="Q6" s="1047"/>
      <c r="R6" s="1047"/>
      <c r="S6" s="1047"/>
      <c r="T6" s="1047"/>
      <c r="U6" s="1047"/>
      <c r="V6" s="1047"/>
    </row>
    <row r="7" spans="1:22" ht="15" customHeight="1">
      <c r="A7" s="273" t="s">
        <v>537</v>
      </c>
      <c r="D7" s="932"/>
      <c r="E7" s="932"/>
      <c r="F7" s="932"/>
      <c r="G7" s="932"/>
      <c r="H7" s="1052"/>
      <c r="I7" s="1000"/>
      <c r="K7" s="1073"/>
      <c r="L7" s="1074"/>
      <c r="M7" s="1049"/>
      <c r="N7" s="1051"/>
      <c r="O7" s="1051"/>
      <c r="P7" s="1056"/>
      <c r="Q7" s="1047"/>
      <c r="R7" s="1047"/>
      <c r="S7" s="1047"/>
      <c r="T7" s="1047"/>
      <c r="U7" s="1047"/>
      <c r="V7" s="1047"/>
    </row>
    <row r="8" spans="1:22" ht="15" customHeight="1">
      <c r="A8" s="943" t="s">
        <v>172</v>
      </c>
      <c r="B8" s="943"/>
      <c r="C8" s="944"/>
      <c r="D8" s="654">
        <v>8868</v>
      </c>
      <c r="E8" s="601">
        <v>22069</v>
      </c>
      <c r="F8" s="601">
        <v>18846</v>
      </c>
      <c r="G8" s="601">
        <v>45465</v>
      </c>
      <c r="H8" s="601">
        <v>5929</v>
      </c>
      <c r="I8" s="655">
        <f>G8/E8</f>
        <v>2.06012959354751</v>
      </c>
      <c r="K8" s="1001"/>
      <c r="L8" s="1014"/>
      <c r="M8" s="932"/>
      <c r="N8" s="1052"/>
      <c r="O8" s="1052"/>
      <c r="P8" s="1006"/>
      <c r="Q8" s="1047"/>
      <c r="R8" s="1047"/>
      <c r="S8" s="1047"/>
      <c r="T8" s="1047"/>
      <c r="U8" s="1047"/>
      <c r="V8" s="1047"/>
    </row>
    <row r="9" spans="2:22" ht="15" customHeight="1">
      <c r="B9" s="315"/>
      <c r="C9" s="315"/>
      <c r="D9" s="656"/>
      <c r="E9" s="657"/>
      <c r="F9" s="657"/>
      <c r="G9" s="657"/>
      <c r="H9" s="657"/>
      <c r="I9" s="657"/>
      <c r="K9" s="1053" t="s">
        <v>538</v>
      </c>
      <c r="L9" s="1054"/>
      <c r="M9" s="291"/>
      <c r="N9" s="290"/>
      <c r="O9" s="290"/>
      <c r="P9" s="290"/>
      <c r="Q9" s="257"/>
      <c r="R9" s="257"/>
      <c r="S9" s="257"/>
      <c r="T9" s="257"/>
      <c r="U9" s="257"/>
      <c r="V9" s="248"/>
    </row>
    <row r="10" spans="2:21" ht="15" customHeight="1">
      <c r="B10" s="249"/>
      <c r="C10" s="253" t="s">
        <v>173</v>
      </c>
      <c r="D10" s="654">
        <v>11241</v>
      </c>
      <c r="E10" s="601">
        <v>27875</v>
      </c>
      <c r="F10" s="601">
        <v>20476</v>
      </c>
      <c r="G10" s="601">
        <v>49040</v>
      </c>
      <c r="H10" s="601">
        <v>6096</v>
      </c>
      <c r="I10" s="655">
        <f>G10/E10</f>
        <v>1.7592825112107624</v>
      </c>
      <c r="K10" s="248"/>
      <c r="L10" s="314"/>
      <c r="M10" s="316"/>
      <c r="N10" s="257"/>
      <c r="O10" s="257"/>
      <c r="P10" s="257"/>
      <c r="Q10" s="317"/>
      <c r="R10" s="257"/>
      <c r="S10" s="257"/>
      <c r="T10" s="257"/>
      <c r="U10" s="257"/>
    </row>
    <row r="11" spans="2:22" ht="15" customHeight="1">
      <c r="B11" s="315"/>
      <c r="C11" s="315"/>
      <c r="D11" s="656"/>
      <c r="E11" s="657"/>
      <c r="F11" s="657"/>
      <c r="G11" s="657"/>
      <c r="H11" s="657"/>
      <c r="I11" s="657"/>
      <c r="K11" s="241" t="s">
        <v>174</v>
      </c>
      <c r="L11" s="318"/>
      <c r="M11" s="319">
        <v>97.9</v>
      </c>
      <c r="N11" s="320">
        <v>101.3</v>
      </c>
      <c r="O11" s="320">
        <v>102.6</v>
      </c>
      <c r="P11" s="321">
        <v>99.2</v>
      </c>
      <c r="Q11" s="321"/>
      <c r="R11" s="320"/>
      <c r="S11" s="320"/>
      <c r="T11" s="320"/>
      <c r="U11" s="322"/>
      <c r="V11" s="320"/>
    </row>
    <row r="12" spans="2:22" ht="15" customHeight="1">
      <c r="B12" s="249"/>
      <c r="C12" s="253" t="s">
        <v>175</v>
      </c>
      <c r="D12" s="654">
        <v>14582</v>
      </c>
      <c r="E12" s="601">
        <v>48231</v>
      </c>
      <c r="F12" s="601">
        <v>31138</v>
      </c>
      <c r="G12" s="601">
        <v>77397</v>
      </c>
      <c r="H12" s="601">
        <v>6985</v>
      </c>
      <c r="I12" s="655">
        <f>G12/E12</f>
        <v>1.6047148099769857</v>
      </c>
      <c r="K12" s="1060" t="s">
        <v>176</v>
      </c>
      <c r="L12" s="1061"/>
      <c r="M12" s="319">
        <v>96.6</v>
      </c>
      <c r="N12" s="320">
        <v>94.3</v>
      </c>
      <c r="O12" s="320">
        <v>104.9</v>
      </c>
      <c r="P12" s="321">
        <v>102.8</v>
      </c>
      <c r="Q12" s="321"/>
      <c r="R12" s="323"/>
      <c r="S12" s="323"/>
      <c r="T12" s="323"/>
      <c r="U12" s="323"/>
      <c r="V12" s="323"/>
    </row>
    <row r="13" spans="1:22" s="3" customFormat="1" ht="15" customHeight="1">
      <c r="A13" s="239"/>
      <c r="B13" s="239"/>
      <c r="C13" s="315"/>
      <c r="D13" s="656"/>
      <c r="E13" s="657"/>
      <c r="F13" s="657"/>
      <c r="G13" s="657"/>
      <c r="H13" s="657"/>
      <c r="I13" s="657"/>
      <c r="J13" s="239"/>
      <c r="K13" s="1075" t="s">
        <v>724</v>
      </c>
      <c r="L13" s="1076"/>
      <c r="M13" s="674">
        <f>AVERAGE(M15:M20,M22:M27)</f>
        <v>92.16666666666667</v>
      </c>
      <c r="N13" s="675">
        <v>102.7</v>
      </c>
      <c r="O13" s="675">
        <f>AVERAGE(O15:O20,O22:O27)</f>
        <v>99.49166666666666</v>
      </c>
      <c r="P13" s="675">
        <f>AVERAGE(P15:P20,P22:P27)</f>
        <v>105.81666666666666</v>
      </c>
      <c r="Q13" s="107"/>
      <c r="R13" s="108"/>
      <c r="S13" s="108"/>
      <c r="T13" s="108"/>
      <c r="U13" s="108"/>
      <c r="V13" s="108"/>
    </row>
    <row r="14" spans="2:22" s="3" customFormat="1" ht="15" customHeight="1">
      <c r="B14" s="55"/>
      <c r="C14" s="56" t="s">
        <v>177</v>
      </c>
      <c r="D14" s="654">
        <v>14541</v>
      </c>
      <c r="E14" s="601">
        <v>49366</v>
      </c>
      <c r="F14" s="601">
        <v>34049</v>
      </c>
      <c r="G14" s="601">
        <v>88994</v>
      </c>
      <c r="H14" s="601">
        <v>7013</v>
      </c>
      <c r="I14" s="655">
        <f>G14/E14</f>
        <v>1.8027387270591095</v>
      </c>
      <c r="K14" s="37"/>
      <c r="L14" s="68"/>
      <c r="M14" s="63"/>
      <c r="N14" s="64"/>
      <c r="O14" s="64"/>
      <c r="P14" s="105"/>
      <c r="Q14" s="105"/>
      <c r="R14" s="64"/>
      <c r="S14" s="64"/>
      <c r="T14" s="64"/>
      <c r="U14" s="64"/>
      <c r="V14" s="64"/>
    </row>
    <row r="15" spans="2:22" s="3" customFormat="1" ht="15" customHeight="1">
      <c r="B15" s="104"/>
      <c r="D15" s="656"/>
      <c r="E15" s="657"/>
      <c r="F15" s="657"/>
      <c r="G15" s="657"/>
      <c r="H15" s="657"/>
      <c r="I15" s="657"/>
      <c r="K15" s="913" t="s">
        <v>178</v>
      </c>
      <c r="L15" s="914"/>
      <c r="M15" s="109">
        <v>81.3</v>
      </c>
      <c r="N15" s="106">
        <v>80.3</v>
      </c>
      <c r="O15" s="106">
        <v>82.8</v>
      </c>
      <c r="P15" s="106">
        <v>85.3</v>
      </c>
      <c r="Q15" s="106"/>
      <c r="R15" s="106"/>
      <c r="S15" s="106"/>
      <c r="T15" s="106"/>
      <c r="U15" s="106"/>
      <c r="V15" s="106"/>
    </row>
    <row r="16" spans="1:22" ht="15" customHeight="1">
      <c r="A16" s="15"/>
      <c r="B16" s="60"/>
      <c r="C16" s="110" t="s">
        <v>179</v>
      </c>
      <c r="D16" s="111">
        <v>14254</v>
      </c>
      <c r="E16" s="61">
        <v>49738</v>
      </c>
      <c r="F16" s="61">
        <v>35947</v>
      </c>
      <c r="G16" s="61">
        <v>95781</v>
      </c>
      <c r="H16" s="61">
        <v>6834</v>
      </c>
      <c r="I16" s="662">
        <f>G16/E16</f>
        <v>1.9257107241947806</v>
      </c>
      <c r="K16" s="324" t="s">
        <v>180</v>
      </c>
      <c r="L16" s="314"/>
      <c r="M16" s="325">
        <v>77.4</v>
      </c>
      <c r="N16" s="323">
        <v>77.5</v>
      </c>
      <c r="O16" s="323">
        <v>82.7</v>
      </c>
      <c r="P16" s="323">
        <v>75.3</v>
      </c>
      <c r="Q16" s="323"/>
      <c r="R16" s="323"/>
      <c r="S16" s="323"/>
      <c r="T16" s="323"/>
      <c r="U16" s="323"/>
      <c r="V16" s="323"/>
    </row>
    <row r="17" spans="1:22" ht="15" customHeight="1">
      <c r="A17" s="310"/>
      <c r="B17" s="310"/>
      <c r="C17" s="314"/>
      <c r="D17" s="658"/>
      <c r="E17" s="658"/>
      <c r="F17" s="658"/>
      <c r="G17" s="658"/>
      <c r="H17" s="658"/>
      <c r="I17" s="658"/>
      <c r="K17" s="324" t="s">
        <v>181</v>
      </c>
      <c r="L17" s="314"/>
      <c r="M17" s="325">
        <v>78.9</v>
      </c>
      <c r="N17" s="323">
        <v>79.2</v>
      </c>
      <c r="O17" s="323">
        <v>85.4</v>
      </c>
      <c r="P17" s="323">
        <v>77.9</v>
      </c>
      <c r="Q17" s="323"/>
      <c r="R17" s="323"/>
      <c r="S17" s="323"/>
      <c r="T17" s="323"/>
      <c r="U17" s="323"/>
      <c r="V17" s="323"/>
    </row>
    <row r="18" spans="1:22" ht="15" customHeight="1">
      <c r="A18" s="1001" t="s">
        <v>182</v>
      </c>
      <c r="B18" s="1001"/>
      <c r="C18" s="1014"/>
      <c r="D18" s="659">
        <f>(D16-D14)/D14*100</f>
        <v>-1.9737294546454853</v>
      </c>
      <c r="E18" s="660">
        <f>(E16-E14)/E14*100</f>
        <v>0.7535550783940363</v>
      </c>
      <c r="F18" s="660">
        <f>(F16-F14)/F14*100</f>
        <v>5.574319363270581</v>
      </c>
      <c r="G18" s="660">
        <f>(G16-G14)/G14*100</f>
        <v>7.626356833044924</v>
      </c>
      <c r="H18" s="660">
        <f>(H16-H14)/H14*100</f>
        <v>-2.5524026807357765</v>
      </c>
      <c r="I18" s="661" t="s">
        <v>719</v>
      </c>
      <c r="K18" s="324" t="s">
        <v>183</v>
      </c>
      <c r="L18" s="314"/>
      <c r="M18" s="325">
        <v>78.1</v>
      </c>
      <c r="N18" s="323">
        <v>79.1</v>
      </c>
      <c r="O18" s="323">
        <v>84.3</v>
      </c>
      <c r="P18" s="323">
        <v>79.9</v>
      </c>
      <c r="Q18" s="323"/>
      <c r="R18" s="323"/>
      <c r="S18" s="323"/>
      <c r="T18" s="323"/>
      <c r="U18" s="323"/>
      <c r="V18" s="323"/>
    </row>
    <row r="19" spans="1:22" ht="15" customHeight="1">
      <c r="A19" s="239" t="s">
        <v>184</v>
      </c>
      <c r="I19" s="326"/>
      <c r="K19" s="324" t="s">
        <v>185</v>
      </c>
      <c r="L19" s="314"/>
      <c r="M19" s="325">
        <v>76.8</v>
      </c>
      <c r="N19" s="323">
        <v>77.1</v>
      </c>
      <c r="O19" s="323">
        <v>83.7</v>
      </c>
      <c r="P19" s="323">
        <v>81.4</v>
      </c>
      <c r="Q19" s="323"/>
      <c r="R19" s="323"/>
      <c r="S19" s="323"/>
      <c r="T19" s="323"/>
      <c r="U19" s="323"/>
      <c r="V19" s="323"/>
    </row>
    <row r="20" spans="1:22" ht="15" customHeight="1">
      <c r="A20" s="239" t="s">
        <v>453</v>
      </c>
      <c r="I20" s="327"/>
      <c r="K20" s="324" t="s">
        <v>186</v>
      </c>
      <c r="L20" s="314"/>
      <c r="M20" s="325">
        <v>123.5</v>
      </c>
      <c r="N20" s="323">
        <v>91.1</v>
      </c>
      <c r="O20" s="323">
        <v>123.4</v>
      </c>
      <c r="P20" s="323">
        <v>235.1</v>
      </c>
      <c r="Q20" s="323"/>
      <c r="R20" s="323"/>
      <c r="S20" s="323"/>
      <c r="T20" s="323"/>
      <c r="U20" s="323"/>
      <c r="V20" s="323"/>
    </row>
    <row r="21" spans="11:22" ht="15" customHeight="1">
      <c r="K21" s="248"/>
      <c r="L21" s="314" t="s">
        <v>187</v>
      </c>
      <c r="M21" s="316"/>
      <c r="N21" s="257"/>
      <c r="O21" s="257"/>
      <c r="P21" s="323"/>
      <c r="Q21" s="323"/>
      <c r="R21" s="257"/>
      <c r="S21" s="257"/>
      <c r="T21" s="257"/>
      <c r="U21" s="257"/>
      <c r="V21" s="257"/>
    </row>
    <row r="22" spans="11:22" ht="15" customHeight="1">
      <c r="K22" s="324" t="s">
        <v>188</v>
      </c>
      <c r="L22" s="314"/>
      <c r="M22" s="325">
        <v>114.4</v>
      </c>
      <c r="N22" s="323">
        <v>109.2</v>
      </c>
      <c r="O22" s="323">
        <v>135.7</v>
      </c>
      <c r="P22" s="323">
        <v>79.9</v>
      </c>
      <c r="Q22" s="323"/>
      <c r="R22" s="323"/>
      <c r="S22" s="323"/>
      <c r="T22" s="323"/>
      <c r="U22" s="323"/>
      <c r="V22" s="323"/>
    </row>
    <row r="23" spans="5:22" ht="15" customHeight="1">
      <c r="E23" s="248"/>
      <c r="K23" s="324" t="s">
        <v>189</v>
      </c>
      <c r="L23" s="314"/>
      <c r="M23" s="325">
        <v>78.3</v>
      </c>
      <c r="N23" s="323">
        <v>86.7</v>
      </c>
      <c r="O23" s="323">
        <v>85.9</v>
      </c>
      <c r="P23" s="323">
        <v>81</v>
      </c>
      <c r="Q23" s="323"/>
      <c r="R23" s="323"/>
      <c r="S23" s="323"/>
      <c r="T23" s="323"/>
      <c r="U23" s="323"/>
      <c r="V23" s="323"/>
    </row>
    <row r="24" spans="5:22" ht="15" customHeight="1">
      <c r="E24" s="243"/>
      <c r="K24" s="324" t="s">
        <v>190</v>
      </c>
      <c r="L24" s="314"/>
      <c r="M24" s="325">
        <v>75.3</v>
      </c>
      <c r="N24" s="323">
        <v>78.8</v>
      </c>
      <c r="O24" s="323">
        <v>82</v>
      </c>
      <c r="P24" s="323">
        <v>80.8</v>
      </c>
      <c r="Q24" s="323"/>
      <c r="R24" s="323"/>
      <c r="S24" s="323"/>
      <c r="T24" s="323"/>
      <c r="U24" s="323"/>
      <c r="V24" s="323"/>
    </row>
    <row r="25" spans="11:22" ht="15" customHeight="1">
      <c r="K25" s="324" t="s">
        <v>191</v>
      </c>
      <c r="L25" s="314"/>
      <c r="M25" s="325">
        <v>76.1</v>
      </c>
      <c r="N25" s="323">
        <v>83</v>
      </c>
      <c r="O25" s="323">
        <v>80.3</v>
      </c>
      <c r="P25" s="323">
        <v>81.2</v>
      </c>
      <c r="Q25" s="323"/>
      <c r="R25" s="323"/>
      <c r="S25" s="323"/>
      <c r="T25" s="323"/>
      <c r="U25" s="323"/>
      <c r="V25" s="323"/>
    </row>
    <row r="26" spans="11:22" ht="15" customHeight="1">
      <c r="K26" s="324" t="s">
        <v>192</v>
      </c>
      <c r="L26" s="314"/>
      <c r="M26" s="325">
        <v>79.4</v>
      </c>
      <c r="N26" s="323">
        <v>78.5</v>
      </c>
      <c r="O26" s="323">
        <v>94.9</v>
      </c>
      <c r="P26" s="323">
        <v>81.4</v>
      </c>
      <c r="Q26" s="323"/>
      <c r="R26" s="323"/>
      <c r="S26" s="323"/>
      <c r="T26" s="323"/>
      <c r="U26" s="323"/>
      <c r="V26" s="323"/>
    </row>
    <row r="27" spans="11:22" ht="15" customHeight="1">
      <c r="K27" s="324" t="s">
        <v>193</v>
      </c>
      <c r="L27" s="314"/>
      <c r="M27" s="325">
        <v>166.5</v>
      </c>
      <c r="N27" s="323">
        <v>131.4</v>
      </c>
      <c r="O27" s="323">
        <v>172.8</v>
      </c>
      <c r="P27" s="323">
        <v>230.6</v>
      </c>
      <c r="Q27" s="323"/>
      <c r="R27" s="323"/>
      <c r="S27" s="323"/>
      <c r="T27" s="323"/>
      <c r="U27" s="323"/>
      <c r="V27" s="323"/>
    </row>
    <row r="28" spans="11:22" ht="15" customHeight="1">
      <c r="K28" s="248"/>
      <c r="L28" s="314"/>
      <c r="M28" s="316"/>
      <c r="N28" s="257"/>
      <c r="O28" s="257"/>
      <c r="P28" s="323"/>
      <c r="Q28" s="323"/>
      <c r="R28" s="257"/>
      <c r="S28" s="257"/>
      <c r="T28" s="257"/>
      <c r="U28" s="257"/>
      <c r="V28" s="257"/>
    </row>
    <row r="29" spans="11:22" ht="15" customHeight="1">
      <c r="K29" s="1069" t="s">
        <v>539</v>
      </c>
      <c r="L29" s="1070"/>
      <c r="M29" s="316"/>
      <c r="N29" s="257"/>
      <c r="O29" s="257"/>
      <c r="P29" s="323"/>
      <c r="Q29" s="323"/>
      <c r="R29" s="257"/>
      <c r="S29" s="257"/>
      <c r="T29" s="257"/>
      <c r="U29" s="257"/>
      <c r="V29" s="257"/>
    </row>
    <row r="30" spans="11:22" ht="15" customHeight="1">
      <c r="K30" s="248"/>
      <c r="L30" s="314"/>
      <c r="M30" s="316"/>
      <c r="N30" s="257"/>
      <c r="O30" s="257"/>
      <c r="P30" s="323"/>
      <c r="Q30" s="323"/>
      <c r="R30" s="257"/>
      <c r="S30" s="257"/>
      <c r="T30" s="257"/>
      <c r="U30" s="257"/>
      <c r="V30" s="257"/>
    </row>
    <row r="31" spans="1:22" ht="15" customHeight="1">
      <c r="A31" s="1017" t="s">
        <v>527</v>
      </c>
      <c r="B31" s="1017"/>
      <c r="C31" s="1017"/>
      <c r="D31" s="1017"/>
      <c r="E31" s="1017"/>
      <c r="F31" s="1017"/>
      <c r="G31" s="1017"/>
      <c r="H31" s="1017"/>
      <c r="I31" s="1017"/>
      <c r="K31" s="241" t="s">
        <v>555</v>
      </c>
      <c r="L31" s="318"/>
      <c r="M31" s="319">
        <v>99.1</v>
      </c>
      <c r="N31" s="323">
        <v>102.5</v>
      </c>
      <c r="O31" s="323">
        <v>103.8</v>
      </c>
      <c r="P31" s="323">
        <v>100.4</v>
      </c>
      <c r="Q31" s="323"/>
      <c r="R31" s="323"/>
      <c r="S31" s="323"/>
      <c r="T31" s="323"/>
      <c r="U31" s="322"/>
      <c r="V31" s="323"/>
    </row>
    <row r="32" spans="1:22" ht="15" customHeight="1">
      <c r="A32" s="1025" t="s">
        <v>540</v>
      </c>
      <c r="B32" s="1025"/>
      <c r="C32" s="1025"/>
      <c r="D32" s="1025"/>
      <c r="E32" s="1025"/>
      <c r="F32" s="1025"/>
      <c r="G32" s="1025"/>
      <c r="H32" s="1025"/>
      <c r="I32" s="1025"/>
      <c r="K32" s="1060" t="s">
        <v>556</v>
      </c>
      <c r="L32" s="1061"/>
      <c r="M32" s="319">
        <v>98</v>
      </c>
      <c r="N32" s="323">
        <v>95.7</v>
      </c>
      <c r="O32" s="323">
        <v>106.5</v>
      </c>
      <c r="P32" s="323">
        <v>104.4</v>
      </c>
      <c r="Q32" s="323"/>
      <c r="R32" s="323"/>
      <c r="S32" s="323"/>
      <c r="T32" s="323"/>
      <c r="U32" s="322"/>
      <c r="V32" s="323"/>
    </row>
    <row r="33" spans="1:22" s="3" customFormat="1" ht="15" customHeight="1" thickBot="1">
      <c r="A33" s="239"/>
      <c r="B33" s="239"/>
      <c r="C33" s="239"/>
      <c r="D33" s="239"/>
      <c r="E33" s="239"/>
      <c r="F33" s="239"/>
      <c r="G33" s="239"/>
      <c r="H33" s="239"/>
      <c r="I33" s="305" t="s">
        <v>541</v>
      </c>
      <c r="J33" s="239"/>
      <c r="K33" s="21" t="s">
        <v>194</v>
      </c>
      <c r="L33" s="673"/>
      <c r="M33" s="674">
        <v>91.9</v>
      </c>
      <c r="N33" s="676">
        <v>102.4</v>
      </c>
      <c r="O33" s="676">
        <v>99.2</v>
      </c>
      <c r="P33" s="676">
        <v>105.5</v>
      </c>
      <c r="Q33" s="108"/>
      <c r="R33" s="108"/>
      <c r="S33" s="108"/>
      <c r="T33" s="108"/>
      <c r="U33" s="108"/>
      <c r="V33" s="108"/>
    </row>
    <row r="34" spans="1:22" s="3" customFormat="1" ht="15" customHeight="1">
      <c r="A34" s="113"/>
      <c r="B34" s="113"/>
      <c r="C34" s="103" t="s">
        <v>195</v>
      </c>
      <c r="D34" s="1077" t="s">
        <v>542</v>
      </c>
      <c r="E34" s="1078" t="s">
        <v>196</v>
      </c>
      <c r="F34" s="1078" t="s">
        <v>197</v>
      </c>
      <c r="G34" s="1078" t="s">
        <v>198</v>
      </c>
      <c r="H34" s="1063" t="s">
        <v>199</v>
      </c>
      <c r="I34" s="114"/>
      <c r="K34" s="37"/>
      <c r="L34" s="68"/>
      <c r="M34" s="63"/>
      <c r="N34" s="64"/>
      <c r="O34" s="64"/>
      <c r="P34" s="106"/>
      <c r="Q34" s="106"/>
      <c r="R34" s="64"/>
      <c r="S34" s="64"/>
      <c r="T34" s="64"/>
      <c r="U34" s="64"/>
      <c r="V34" s="64"/>
    </row>
    <row r="35" spans="3:22" s="3" customFormat="1" ht="15" customHeight="1">
      <c r="C35" s="73"/>
      <c r="D35" s="1064"/>
      <c r="E35" s="1079"/>
      <c r="F35" s="1079"/>
      <c r="G35" s="1064"/>
      <c r="H35" s="1064"/>
      <c r="I35" s="1066" t="s">
        <v>543</v>
      </c>
      <c r="K35" s="913" t="s">
        <v>200</v>
      </c>
      <c r="L35" s="914"/>
      <c r="M35" s="109">
        <v>82.3</v>
      </c>
      <c r="N35" s="106">
        <v>81.3</v>
      </c>
      <c r="O35" s="106">
        <v>84.3</v>
      </c>
      <c r="P35" s="106">
        <v>86.3</v>
      </c>
      <c r="Q35" s="106"/>
      <c r="R35" s="106"/>
      <c r="S35" s="106"/>
      <c r="T35" s="106"/>
      <c r="U35" s="106"/>
      <c r="V35" s="106"/>
    </row>
    <row r="36" spans="1:22" s="3" customFormat="1" ht="15" customHeight="1">
      <c r="A36" s="74" t="s">
        <v>201</v>
      </c>
      <c r="B36" s="74"/>
      <c r="C36" s="115"/>
      <c r="D36" s="1065"/>
      <c r="E36" s="1080"/>
      <c r="F36" s="1080"/>
      <c r="G36" s="1065"/>
      <c r="H36" s="1065"/>
      <c r="I36" s="1067"/>
      <c r="K36" s="112" t="s">
        <v>202</v>
      </c>
      <c r="L36" s="68"/>
      <c r="M36" s="109">
        <v>78.6</v>
      </c>
      <c r="N36" s="106">
        <v>78.6</v>
      </c>
      <c r="O36" s="106">
        <v>83.9</v>
      </c>
      <c r="P36" s="106">
        <v>76.5</v>
      </c>
      <c r="Q36" s="106"/>
      <c r="R36" s="106"/>
      <c r="S36" s="106"/>
      <c r="T36" s="106"/>
      <c r="U36" s="106"/>
      <c r="V36" s="106"/>
    </row>
    <row r="37" spans="1:22" s="3" customFormat="1" ht="15" customHeight="1">
      <c r="A37" s="43"/>
      <c r="B37" s="43"/>
      <c r="C37" s="116" t="s">
        <v>544</v>
      </c>
      <c r="D37" s="663">
        <v>77767</v>
      </c>
      <c r="E37" s="663">
        <v>74883</v>
      </c>
      <c r="F37" s="663">
        <v>70039</v>
      </c>
      <c r="G37" s="663">
        <v>71944</v>
      </c>
      <c r="H37" s="663">
        <v>66121</v>
      </c>
      <c r="I37" s="664">
        <f>(H37-G37)/G37*100</f>
        <v>-8.093795174024242</v>
      </c>
      <c r="K37" s="112" t="s">
        <v>203</v>
      </c>
      <c r="L37" s="68"/>
      <c r="M37" s="109">
        <v>79.9</v>
      </c>
      <c r="N37" s="106">
        <v>80.2</v>
      </c>
      <c r="O37" s="106">
        <v>86.4</v>
      </c>
      <c r="P37" s="106">
        <v>78.9</v>
      </c>
      <c r="Q37" s="106"/>
      <c r="R37" s="106"/>
      <c r="S37" s="106"/>
      <c r="T37" s="106"/>
      <c r="U37" s="106"/>
      <c r="V37" s="106"/>
    </row>
    <row r="38" spans="1:22" s="3" customFormat="1" ht="15" customHeight="1">
      <c r="A38" s="37"/>
      <c r="B38" s="37"/>
      <c r="C38" s="117"/>
      <c r="D38" s="657"/>
      <c r="E38" s="657"/>
      <c r="F38" s="657"/>
      <c r="G38" s="657"/>
      <c r="H38" s="657"/>
      <c r="I38" s="665"/>
      <c r="K38" s="112" t="s">
        <v>204</v>
      </c>
      <c r="L38" s="68"/>
      <c r="M38" s="109">
        <v>78.6</v>
      </c>
      <c r="N38" s="106">
        <v>79.7</v>
      </c>
      <c r="O38" s="106">
        <v>84.9</v>
      </c>
      <c r="P38" s="106">
        <v>80.5</v>
      </c>
      <c r="Q38" s="106"/>
      <c r="R38" s="106"/>
      <c r="S38" s="106"/>
      <c r="T38" s="106"/>
      <c r="U38" s="106"/>
      <c r="V38" s="106"/>
    </row>
    <row r="39" spans="1:22" s="3" customFormat="1" ht="15" customHeight="1">
      <c r="A39" s="37"/>
      <c r="B39" s="37"/>
      <c r="C39" s="70" t="s">
        <v>545</v>
      </c>
      <c r="D39" s="601">
        <v>30618</v>
      </c>
      <c r="E39" s="601">
        <v>28224</v>
      </c>
      <c r="F39" s="601">
        <v>25530</v>
      </c>
      <c r="G39" s="601">
        <v>25393</v>
      </c>
      <c r="H39" s="601">
        <v>23112</v>
      </c>
      <c r="I39" s="666">
        <f>(H39-G39)/G39*100</f>
        <v>-8.982790532824007</v>
      </c>
      <c r="K39" s="112" t="s">
        <v>205</v>
      </c>
      <c r="L39" s="68"/>
      <c r="M39" s="109">
        <v>77.2</v>
      </c>
      <c r="N39" s="106">
        <v>77.4</v>
      </c>
      <c r="O39" s="106">
        <v>84</v>
      </c>
      <c r="P39" s="106">
        <v>81.8</v>
      </c>
      <c r="Q39" s="106"/>
      <c r="R39" s="106"/>
      <c r="S39" s="106"/>
      <c r="T39" s="106"/>
      <c r="U39" s="106"/>
      <c r="V39" s="106"/>
    </row>
    <row r="40" spans="1:22" s="3" customFormat="1" ht="15" customHeight="1">
      <c r="A40" s="1068" t="s">
        <v>546</v>
      </c>
      <c r="B40" s="37"/>
      <c r="C40" s="117"/>
      <c r="D40" s="657"/>
      <c r="E40" s="657"/>
      <c r="F40" s="657"/>
      <c r="G40" s="657"/>
      <c r="H40" s="657"/>
      <c r="I40" s="665"/>
      <c r="K40" s="112" t="s">
        <v>206</v>
      </c>
      <c r="L40" s="68"/>
      <c r="M40" s="109">
        <v>124.2</v>
      </c>
      <c r="N40" s="106">
        <v>91.6</v>
      </c>
      <c r="O40" s="106">
        <v>124.1</v>
      </c>
      <c r="P40" s="106">
        <v>236.5</v>
      </c>
      <c r="Q40" s="106"/>
      <c r="R40" s="106"/>
      <c r="S40" s="106"/>
      <c r="T40" s="106"/>
      <c r="U40" s="106"/>
      <c r="V40" s="106"/>
    </row>
    <row r="41" spans="1:22" s="3" customFormat="1" ht="15" customHeight="1">
      <c r="A41" s="1058"/>
      <c r="B41" s="37"/>
      <c r="C41" s="119" t="s">
        <v>207</v>
      </c>
      <c r="D41" s="601">
        <v>23483</v>
      </c>
      <c r="E41" s="601">
        <v>20550</v>
      </c>
      <c r="F41" s="601">
        <v>16142</v>
      </c>
      <c r="G41" s="601">
        <v>15954</v>
      </c>
      <c r="H41" s="601">
        <v>14379</v>
      </c>
      <c r="I41" s="666">
        <f>(H41-G41)/G41*100</f>
        <v>-9.872132380594207</v>
      </c>
      <c r="K41" s="37"/>
      <c r="L41" s="68" t="s">
        <v>208</v>
      </c>
      <c r="M41" s="63"/>
      <c r="N41" s="64"/>
      <c r="O41" s="64"/>
      <c r="P41" s="106"/>
      <c r="Q41" s="106"/>
      <c r="R41" s="64"/>
      <c r="S41" s="64"/>
      <c r="T41" s="64"/>
      <c r="U41" s="64"/>
      <c r="V41" s="64"/>
    </row>
    <row r="42" spans="1:22" s="3" customFormat="1" ht="15" customHeight="1">
      <c r="A42" s="1058"/>
      <c r="B42" s="37"/>
      <c r="C42" s="119"/>
      <c r="D42" s="657"/>
      <c r="E42" s="657"/>
      <c r="F42" s="657"/>
      <c r="G42" s="657"/>
      <c r="H42" s="657"/>
      <c r="I42" s="665"/>
      <c r="K42" s="112" t="s">
        <v>209</v>
      </c>
      <c r="L42" s="68"/>
      <c r="M42" s="109">
        <v>115.8</v>
      </c>
      <c r="N42" s="106">
        <v>110.5</v>
      </c>
      <c r="O42" s="106">
        <v>137.4</v>
      </c>
      <c r="P42" s="106">
        <v>80.9</v>
      </c>
      <c r="Q42" s="106"/>
      <c r="R42" s="106"/>
      <c r="S42" s="106"/>
      <c r="T42" s="106"/>
      <c r="U42" s="106"/>
      <c r="V42" s="106"/>
    </row>
    <row r="43" spans="1:22" s="3" customFormat="1" ht="15" customHeight="1">
      <c r="A43" s="1058"/>
      <c r="B43" s="37"/>
      <c r="C43" s="119" t="s">
        <v>210</v>
      </c>
      <c r="D43" s="601">
        <v>3790</v>
      </c>
      <c r="E43" s="601">
        <v>3244</v>
      </c>
      <c r="F43" s="601">
        <v>2941</v>
      </c>
      <c r="G43" s="601">
        <v>3000</v>
      </c>
      <c r="H43" s="601">
        <v>2188</v>
      </c>
      <c r="I43" s="666">
        <f>(H43-G43)/G43*100</f>
        <v>-27.066666666666666</v>
      </c>
      <c r="K43" s="112" t="s">
        <v>211</v>
      </c>
      <c r="L43" s="68"/>
      <c r="M43" s="109">
        <v>78.7</v>
      </c>
      <c r="N43" s="106">
        <v>87.2</v>
      </c>
      <c r="O43" s="106">
        <v>86.3</v>
      </c>
      <c r="P43" s="106">
        <v>81.4</v>
      </c>
      <c r="Q43" s="106"/>
      <c r="R43" s="106"/>
      <c r="S43" s="106"/>
      <c r="T43" s="106"/>
      <c r="U43" s="106"/>
      <c r="V43" s="106"/>
    </row>
    <row r="44" spans="1:22" s="3" customFormat="1" ht="15" customHeight="1">
      <c r="A44" s="1058"/>
      <c r="B44" s="37"/>
      <c r="C44" s="73"/>
      <c r="D44" s="646"/>
      <c r="E44" s="646"/>
      <c r="F44" s="646"/>
      <c r="G44" s="646"/>
      <c r="H44" s="646"/>
      <c r="I44" s="667"/>
      <c r="K44" s="112" t="s">
        <v>212</v>
      </c>
      <c r="L44" s="68"/>
      <c r="M44" s="109">
        <v>75.4</v>
      </c>
      <c r="N44" s="106">
        <v>78.9</v>
      </c>
      <c r="O44" s="106">
        <v>82.1</v>
      </c>
      <c r="P44" s="106">
        <v>80.9</v>
      </c>
      <c r="Q44" s="106"/>
      <c r="R44" s="106"/>
      <c r="S44" s="106"/>
      <c r="T44" s="106"/>
      <c r="U44" s="106"/>
      <c r="V44" s="106"/>
    </row>
    <row r="45" spans="1:22" s="3" customFormat="1" ht="15" customHeight="1">
      <c r="A45" s="1058"/>
      <c r="B45" s="37"/>
      <c r="C45" s="119" t="s">
        <v>213</v>
      </c>
      <c r="D45" s="601">
        <v>3345</v>
      </c>
      <c r="E45" s="601">
        <v>4430</v>
      </c>
      <c r="F45" s="601">
        <v>6447</v>
      </c>
      <c r="G45" s="601">
        <v>6439</v>
      </c>
      <c r="H45" s="601">
        <v>6545</v>
      </c>
      <c r="I45" s="666">
        <f>(H45-G45)/G45*100</f>
        <v>1.6462183568877156</v>
      </c>
      <c r="K45" s="112" t="s">
        <v>214</v>
      </c>
      <c r="L45" s="68"/>
      <c r="M45" s="109">
        <v>76.2</v>
      </c>
      <c r="N45" s="106">
        <v>83.2</v>
      </c>
      <c r="O45" s="106">
        <v>80.5</v>
      </c>
      <c r="P45" s="106">
        <v>81.4</v>
      </c>
      <c r="Q45" s="106"/>
      <c r="R45" s="106"/>
      <c r="S45" s="106"/>
      <c r="T45" s="106"/>
      <c r="U45" s="106"/>
      <c r="V45" s="106"/>
    </row>
    <row r="46" spans="1:22" s="3" customFormat="1" ht="15" customHeight="1">
      <c r="A46" s="1058"/>
      <c r="B46" s="37"/>
      <c r="C46" s="119"/>
      <c r="D46" s="657"/>
      <c r="E46" s="657"/>
      <c r="F46" s="657"/>
      <c r="G46" s="657"/>
      <c r="H46" s="657"/>
      <c r="I46" s="668"/>
      <c r="K46" s="112" t="s">
        <v>215</v>
      </c>
      <c r="L46" s="68"/>
      <c r="M46" s="109">
        <v>79.7</v>
      </c>
      <c r="N46" s="106">
        <v>78.8</v>
      </c>
      <c r="O46" s="106">
        <v>95.3</v>
      </c>
      <c r="P46" s="106">
        <v>81.7</v>
      </c>
      <c r="Q46" s="106"/>
      <c r="R46" s="106"/>
      <c r="S46" s="106"/>
      <c r="T46" s="106"/>
      <c r="U46" s="106"/>
      <c r="V46" s="106"/>
    </row>
    <row r="47" spans="1:22" s="3" customFormat="1" ht="15" customHeight="1">
      <c r="A47" s="37"/>
      <c r="B47" s="37"/>
      <c r="C47" s="1059" t="s">
        <v>547</v>
      </c>
      <c r="D47" s="657"/>
      <c r="E47" s="657"/>
      <c r="F47" s="657"/>
      <c r="G47" s="657"/>
      <c r="H47" s="657"/>
      <c r="I47" s="668"/>
      <c r="K47" s="112" t="s">
        <v>216</v>
      </c>
      <c r="L47" s="68"/>
      <c r="M47" s="109">
        <v>167.4</v>
      </c>
      <c r="N47" s="106">
        <v>132</v>
      </c>
      <c r="O47" s="106">
        <v>173.6</v>
      </c>
      <c r="P47" s="106">
        <v>231.7</v>
      </c>
      <c r="Q47" s="106"/>
      <c r="R47" s="106"/>
      <c r="S47" s="106"/>
      <c r="T47" s="106"/>
      <c r="U47" s="106"/>
      <c r="V47" s="106"/>
    </row>
    <row r="48" spans="1:22" s="3" customFormat="1" ht="15" customHeight="1">
      <c r="A48" s="37"/>
      <c r="B48" s="37"/>
      <c r="C48" s="1059"/>
      <c r="D48" s="669">
        <f>D39/D37*100</f>
        <v>39.371455758869445</v>
      </c>
      <c r="E48" s="669">
        <f>E39/E37*100</f>
        <v>37.690797644325144</v>
      </c>
      <c r="F48" s="669">
        <f>F39/F37*100</f>
        <v>36.45112009023544</v>
      </c>
      <c r="G48" s="669">
        <f>G39/G37*100</f>
        <v>35.29550761703547</v>
      </c>
      <c r="H48" s="669">
        <f>H39/H37*100</f>
        <v>34.95409930279336</v>
      </c>
      <c r="I48" s="670" t="s">
        <v>720</v>
      </c>
      <c r="K48" s="37"/>
      <c r="L48" s="68"/>
      <c r="M48" s="63"/>
      <c r="N48" s="64"/>
      <c r="O48" s="64"/>
      <c r="P48" s="106"/>
      <c r="Q48" s="106"/>
      <c r="R48" s="64"/>
      <c r="S48" s="64"/>
      <c r="T48" s="64"/>
      <c r="U48" s="64"/>
      <c r="V48" s="64"/>
    </row>
    <row r="49" spans="1:22" ht="15" customHeight="1">
      <c r="A49" s="37"/>
      <c r="B49" s="37"/>
      <c r="C49" s="1059"/>
      <c r="D49" s="657"/>
      <c r="E49" s="657"/>
      <c r="F49" s="657"/>
      <c r="G49" s="657"/>
      <c r="H49" s="657"/>
      <c r="I49" s="668"/>
      <c r="J49" s="3"/>
      <c r="K49" s="1069" t="s">
        <v>548</v>
      </c>
      <c r="L49" s="1070"/>
      <c r="M49" s="316"/>
      <c r="N49" s="257"/>
      <c r="O49" s="257"/>
      <c r="P49" s="323"/>
      <c r="Q49" s="323"/>
      <c r="R49" s="257"/>
      <c r="S49" s="257"/>
      <c r="T49" s="257"/>
      <c r="U49" s="257"/>
      <c r="V49" s="257"/>
    </row>
    <row r="50" spans="1:22" ht="15" customHeight="1">
      <c r="A50" s="248"/>
      <c r="B50" s="248"/>
      <c r="C50" s="259" t="s">
        <v>549</v>
      </c>
      <c r="D50" s="601">
        <v>27190</v>
      </c>
      <c r="E50" s="601">
        <v>28683</v>
      </c>
      <c r="F50" s="601">
        <v>28603</v>
      </c>
      <c r="G50" s="601">
        <v>28426</v>
      </c>
      <c r="H50" s="601">
        <v>26753</v>
      </c>
      <c r="I50" s="666">
        <f>(H50-G50)/G50*100</f>
        <v>-5.88545697600788</v>
      </c>
      <c r="K50" s="248"/>
      <c r="L50" s="314"/>
      <c r="M50" s="316"/>
      <c r="N50" s="257"/>
      <c r="O50" s="257"/>
      <c r="P50" s="323"/>
      <c r="Q50" s="323"/>
      <c r="R50" s="257"/>
      <c r="S50" s="257"/>
      <c r="T50" s="257"/>
      <c r="U50" s="257"/>
      <c r="V50" s="257"/>
    </row>
    <row r="51" spans="1:22" ht="15" customHeight="1">
      <c r="A51" s="248"/>
      <c r="B51" s="248"/>
      <c r="C51" s="328"/>
      <c r="D51" s="657"/>
      <c r="E51" s="657"/>
      <c r="F51" s="657"/>
      <c r="G51" s="657"/>
      <c r="H51" s="657"/>
      <c r="I51" s="665"/>
      <c r="K51" s="241" t="s">
        <v>217</v>
      </c>
      <c r="L51" s="318"/>
      <c r="M51" s="319">
        <v>97.7</v>
      </c>
      <c r="N51" s="323">
        <v>82.7</v>
      </c>
      <c r="O51" s="323">
        <v>88.2</v>
      </c>
      <c r="P51" s="323">
        <v>89.6</v>
      </c>
      <c r="Q51" s="323"/>
      <c r="R51" s="323"/>
      <c r="S51" s="323"/>
      <c r="T51" s="323"/>
      <c r="U51" s="322"/>
      <c r="V51" s="323"/>
    </row>
    <row r="52" spans="1:22" ht="15" customHeight="1">
      <c r="A52" s="248"/>
      <c r="B52" s="248"/>
      <c r="C52" s="259" t="s">
        <v>545</v>
      </c>
      <c r="D52" s="601">
        <v>10101</v>
      </c>
      <c r="E52" s="601">
        <v>10507</v>
      </c>
      <c r="F52" s="601">
        <v>10130</v>
      </c>
      <c r="G52" s="601">
        <v>9674</v>
      </c>
      <c r="H52" s="601">
        <v>8764</v>
      </c>
      <c r="I52" s="666">
        <f>(H52-G52)/G52*100</f>
        <v>-9.406657018813313</v>
      </c>
      <c r="K52" s="1060" t="s">
        <v>218</v>
      </c>
      <c r="L52" s="1061"/>
      <c r="M52" s="319">
        <v>97.8</v>
      </c>
      <c r="N52" s="323">
        <v>79.1</v>
      </c>
      <c r="O52" s="323">
        <v>85</v>
      </c>
      <c r="P52" s="323">
        <v>68.6</v>
      </c>
      <c r="Q52" s="323"/>
      <c r="R52" s="323"/>
      <c r="S52" s="323"/>
      <c r="T52" s="323"/>
      <c r="U52" s="322"/>
      <c r="V52" s="323"/>
    </row>
    <row r="53" spans="1:22" s="3" customFormat="1" ht="15" customHeight="1">
      <c r="A53" s="1057" t="s">
        <v>550</v>
      </c>
      <c r="B53" s="248"/>
      <c r="C53" s="328"/>
      <c r="D53" s="657"/>
      <c r="E53" s="657"/>
      <c r="F53" s="657"/>
      <c r="G53" s="657"/>
      <c r="H53" s="657"/>
      <c r="I53" s="665"/>
      <c r="J53" s="239"/>
      <c r="K53" s="21" t="s">
        <v>219</v>
      </c>
      <c r="L53" s="673"/>
      <c r="M53" s="674">
        <f>AVERAGE(M55:M60,M62:M67)</f>
        <v>99.10833333333333</v>
      </c>
      <c r="N53" s="675">
        <f>AVERAGE(N55:N60,N62:N67)</f>
        <v>78.13333333333333</v>
      </c>
      <c r="O53" s="675">
        <f>AVERAGE(O55:O60,O62:O67)</f>
        <v>88.21666666666668</v>
      </c>
      <c r="P53" s="675">
        <f>AVERAGE(P55:P60,P62:P67)</f>
        <v>68.7</v>
      </c>
      <c r="Q53" s="108"/>
      <c r="R53" s="108"/>
      <c r="S53" s="108"/>
      <c r="T53" s="108"/>
      <c r="U53" s="108"/>
      <c r="V53" s="108"/>
    </row>
    <row r="54" spans="1:22" s="3" customFormat="1" ht="15" customHeight="1">
      <c r="A54" s="1058"/>
      <c r="B54" s="37"/>
      <c r="C54" s="119" t="s">
        <v>220</v>
      </c>
      <c r="D54" s="601">
        <v>5093</v>
      </c>
      <c r="E54" s="601">
        <v>5766</v>
      </c>
      <c r="F54" s="601">
        <v>5124</v>
      </c>
      <c r="G54" s="601">
        <v>4750</v>
      </c>
      <c r="H54" s="601">
        <v>4438</v>
      </c>
      <c r="I54" s="666">
        <f>(H54-G54)/G54*100</f>
        <v>-6.568421052631579</v>
      </c>
      <c r="K54" s="37"/>
      <c r="L54" s="68"/>
      <c r="M54" s="63"/>
      <c r="N54" s="64"/>
      <c r="O54" s="64"/>
      <c r="P54" s="106"/>
      <c r="Q54" s="106"/>
      <c r="R54" s="64"/>
      <c r="S54" s="64"/>
      <c r="T54" s="64"/>
      <c r="U54" s="64"/>
      <c r="V54" s="64"/>
    </row>
    <row r="55" spans="1:22" s="3" customFormat="1" ht="15" customHeight="1">
      <c r="A55" s="1058"/>
      <c r="B55" s="37"/>
      <c r="C55" s="119"/>
      <c r="D55" s="657"/>
      <c r="E55" s="657"/>
      <c r="F55" s="657"/>
      <c r="G55" s="657"/>
      <c r="H55" s="657"/>
      <c r="I55" s="665"/>
      <c r="K55" s="913" t="s">
        <v>221</v>
      </c>
      <c r="L55" s="914"/>
      <c r="M55" s="109">
        <v>97.3</v>
      </c>
      <c r="N55" s="106">
        <v>77.3</v>
      </c>
      <c r="O55" s="106">
        <v>85.2</v>
      </c>
      <c r="P55" s="106">
        <v>68.8</v>
      </c>
      <c r="Q55" s="106"/>
      <c r="R55" s="106"/>
      <c r="S55" s="106"/>
      <c r="T55" s="106"/>
      <c r="U55" s="106"/>
      <c r="V55" s="106"/>
    </row>
    <row r="56" spans="1:22" s="3" customFormat="1" ht="15" customHeight="1">
      <c r="A56" s="1058"/>
      <c r="B56" s="37"/>
      <c r="C56" s="119" t="s">
        <v>222</v>
      </c>
      <c r="D56" s="601">
        <v>2845</v>
      </c>
      <c r="E56" s="601">
        <v>2557</v>
      </c>
      <c r="F56" s="601">
        <v>2219</v>
      </c>
      <c r="G56" s="601">
        <v>2123</v>
      </c>
      <c r="H56" s="601">
        <v>1517</v>
      </c>
      <c r="I56" s="666">
        <f>(H56-G56)/G56*100</f>
        <v>-28.544512482336316</v>
      </c>
      <c r="K56" s="112" t="s">
        <v>223</v>
      </c>
      <c r="L56" s="68"/>
      <c r="M56" s="109">
        <v>97.2</v>
      </c>
      <c r="N56" s="106">
        <v>77.4</v>
      </c>
      <c r="O56" s="106">
        <v>85.2</v>
      </c>
      <c r="P56" s="106">
        <v>68.7</v>
      </c>
      <c r="Q56" s="106"/>
      <c r="R56" s="106"/>
      <c r="S56" s="106"/>
      <c r="T56" s="106"/>
      <c r="U56" s="106"/>
      <c r="V56" s="106"/>
    </row>
    <row r="57" spans="1:22" s="3" customFormat="1" ht="15" customHeight="1">
      <c r="A57" s="1058"/>
      <c r="B57" s="37"/>
      <c r="C57" s="73"/>
      <c r="D57" s="657"/>
      <c r="E57" s="657"/>
      <c r="F57" s="657"/>
      <c r="G57" s="657"/>
      <c r="H57" s="657"/>
      <c r="I57" s="665"/>
      <c r="K57" s="112" t="s">
        <v>224</v>
      </c>
      <c r="L57" s="68"/>
      <c r="M57" s="109">
        <v>97.1</v>
      </c>
      <c r="N57" s="106">
        <v>77.4</v>
      </c>
      <c r="O57" s="106">
        <v>85.8</v>
      </c>
      <c r="P57" s="106">
        <v>68.5</v>
      </c>
      <c r="Q57" s="106"/>
      <c r="R57" s="106"/>
      <c r="S57" s="106"/>
      <c r="T57" s="106"/>
      <c r="U57" s="106"/>
      <c r="V57" s="106"/>
    </row>
    <row r="58" spans="1:22" s="3" customFormat="1" ht="15" customHeight="1">
      <c r="A58" s="1058"/>
      <c r="B58" s="37"/>
      <c r="C58" s="119" t="s">
        <v>225</v>
      </c>
      <c r="D58" s="601">
        <v>2163</v>
      </c>
      <c r="E58" s="601">
        <v>2184</v>
      </c>
      <c r="F58" s="601">
        <v>2787</v>
      </c>
      <c r="G58" s="601">
        <v>2801</v>
      </c>
      <c r="H58" s="601">
        <v>2809</v>
      </c>
      <c r="I58" s="666">
        <f>(H58-G58)/G58*100</f>
        <v>0.28561228132809713</v>
      </c>
      <c r="K58" s="112" t="s">
        <v>226</v>
      </c>
      <c r="L58" s="68"/>
      <c r="M58" s="109">
        <v>98</v>
      </c>
      <c r="N58" s="106">
        <v>78.5</v>
      </c>
      <c r="O58" s="106">
        <v>87</v>
      </c>
      <c r="P58" s="106">
        <v>67.4</v>
      </c>
      <c r="Q58" s="106"/>
      <c r="R58" s="106"/>
      <c r="S58" s="106"/>
      <c r="T58" s="106"/>
      <c r="U58" s="106"/>
      <c r="V58" s="106"/>
    </row>
    <row r="59" spans="1:22" s="3" customFormat="1" ht="15" customHeight="1">
      <c r="A59" s="1058"/>
      <c r="B59" s="37"/>
      <c r="C59" s="119"/>
      <c r="D59" s="657"/>
      <c r="E59" s="657"/>
      <c r="F59" s="657"/>
      <c r="G59" s="657"/>
      <c r="H59" s="657"/>
      <c r="I59" s="671"/>
      <c r="K59" s="112" t="s">
        <v>227</v>
      </c>
      <c r="L59" s="68"/>
      <c r="M59" s="109">
        <v>98.5</v>
      </c>
      <c r="N59" s="106">
        <v>77.6</v>
      </c>
      <c r="O59" s="106">
        <v>86.9</v>
      </c>
      <c r="P59" s="106">
        <v>69.5</v>
      </c>
      <c r="Q59" s="106"/>
      <c r="R59" s="106"/>
      <c r="S59" s="106"/>
      <c r="T59" s="106"/>
      <c r="U59" s="106"/>
      <c r="V59" s="106"/>
    </row>
    <row r="60" spans="1:22" s="3" customFormat="1" ht="15" customHeight="1">
      <c r="A60" s="1058"/>
      <c r="B60" s="37"/>
      <c r="C60" s="1059" t="s">
        <v>547</v>
      </c>
      <c r="D60" s="646"/>
      <c r="E60" s="646"/>
      <c r="F60" s="646"/>
      <c r="G60" s="646"/>
      <c r="H60" s="646"/>
      <c r="I60" s="672"/>
      <c r="K60" s="112" t="s">
        <v>228</v>
      </c>
      <c r="L60" s="68"/>
      <c r="M60" s="109">
        <v>98.9</v>
      </c>
      <c r="N60" s="106">
        <v>76.6</v>
      </c>
      <c r="O60" s="106">
        <v>86.7</v>
      </c>
      <c r="P60" s="106">
        <v>69.8</v>
      </c>
      <c r="Q60" s="106"/>
      <c r="R60" s="106"/>
      <c r="S60" s="106"/>
      <c r="T60" s="106"/>
      <c r="U60" s="106"/>
      <c r="V60" s="106"/>
    </row>
    <row r="61" spans="1:22" s="3" customFormat="1" ht="15" customHeight="1">
      <c r="A61" s="118"/>
      <c r="B61" s="37"/>
      <c r="C61" s="1059"/>
      <c r="D61" s="669">
        <f>D52/D50*100</f>
        <v>37.14968738506804</v>
      </c>
      <c r="E61" s="669">
        <f>E52/E50*100</f>
        <v>36.63145417146045</v>
      </c>
      <c r="F61" s="669">
        <f>F52/F50*100</f>
        <v>35.41586546865713</v>
      </c>
      <c r="G61" s="669">
        <f>G52/G50*100</f>
        <v>34.03222402026314</v>
      </c>
      <c r="H61" s="669">
        <f>H52/H50*100</f>
        <v>32.758942922289094</v>
      </c>
      <c r="I61" s="670" t="s">
        <v>721</v>
      </c>
      <c r="K61" s="37"/>
      <c r="L61" s="68" t="s">
        <v>229</v>
      </c>
      <c r="M61" s="63"/>
      <c r="N61" s="64"/>
      <c r="O61" s="64"/>
      <c r="P61" s="106"/>
      <c r="Q61" s="106"/>
      <c r="R61" s="64"/>
      <c r="S61" s="64"/>
      <c r="T61" s="64"/>
      <c r="U61" s="64"/>
      <c r="V61" s="64"/>
    </row>
    <row r="62" spans="1:22" s="3" customFormat="1" ht="15" customHeight="1">
      <c r="A62" s="37"/>
      <c r="B62" s="37"/>
      <c r="C62" s="1059"/>
      <c r="D62" s="64"/>
      <c r="E62" s="64"/>
      <c r="F62" s="64"/>
      <c r="G62" s="64"/>
      <c r="H62" s="64"/>
      <c r="I62" s="120"/>
      <c r="K62" s="112" t="s">
        <v>230</v>
      </c>
      <c r="L62" s="68"/>
      <c r="M62" s="109">
        <v>99.9</v>
      </c>
      <c r="N62" s="106">
        <v>77.3</v>
      </c>
      <c r="O62" s="106">
        <v>90.3</v>
      </c>
      <c r="P62" s="106">
        <v>69</v>
      </c>
      <c r="Q62" s="106"/>
      <c r="R62" s="106"/>
      <c r="S62" s="106"/>
      <c r="T62" s="106"/>
      <c r="U62" s="106"/>
      <c r="V62" s="106"/>
    </row>
    <row r="63" spans="1:22" s="3" customFormat="1" ht="15" customHeight="1">
      <c r="A63" s="74"/>
      <c r="B63" s="74"/>
      <c r="C63" s="121" t="s">
        <v>551</v>
      </c>
      <c r="D63" s="122">
        <v>32.990397805212616</v>
      </c>
      <c r="E63" s="122">
        <v>37.2</v>
      </c>
      <c r="F63" s="122">
        <v>39.7</v>
      </c>
      <c r="G63" s="122">
        <v>38.1</v>
      </c>
      <c r="H63" s="122">
        <v>37.9</v>
      </c>
      <c r="I63" s="329" t="s">
        <v>231</v>
      </c>
      <c r="K63" s="112" t="s">
        <v>232</v>
      </c>
      <c r="L63" s="68"/>
      <c r="M63" s="109">
        <v>100.2</v>
      </c>
      <c r="N63" s="106">
        <v>78.9</v>
      </c>
      <c r="O63" s="106">
        <v>89.9</v>
      </c>
      <c r="P63" s="106">
        <v>68.4</v>
      </c>
      <c r="Q63" s="106"/>
      <c r="R63" s="106"/>
      <c r="S63" s="106"/>
      <c r="T63" s="106"/>
      <c r="U63" s="106"/>
      <c r="V63" s="106"/>
    </row>
    <row r="64" spans="1:22" ht="15" customHeight="1">
      <c r="A64" s="91" t="s">
        <v>552</v>
      </c>
      <c r="B64" s="123"/>
      <c r="I64" s="326"/>
      <c r="K64" s="324" t="s">
        <v>233</v>
      </c>
      <c r="L64" s="314"/>
      <c r="M64" s="325">
        <v>100.3</v>
      </c>
      <c r="N64" s="323">
        <v>80.3</v>
      </c>
      <c r="O64" s="323">
        <v>90.2</v>
      </c>
      <c r="P64" s="323">
        <v>68.1</v>
      </c>
      <c r="Q64" s="323"/>
      <c r="R64" s="323"/>
      <c r="S64" s="323"/>
      <c r="T64" s="323"/>
      <c r="U64" s="323"/>
      <c r="V64" s="323"/>
    </row>
    <row r="65" spans="1:22" ht="15" customHeight="1">
      <c r="A65" s="303" t="s">
        <v>553</v>
      </c>
      <c r="K65" s="324" t="s">
        <v>214</v>
      </c>
      <c r="L65" s="314"/>
      <c r="M65" s="325">
        <v>100.7</v>
      </c>
      <c r="N65" s="323">
        <v>79.6</v>
      </c>
      <c r="O65" s="323">
        <v>90.2</v>
      </c>
      <c r="P65" s="323">
        <v>68.8</v>
      </c>
      <c r="Q65" s="323"/>
      <c r="R65" s="323"/>
      <c r="S65" s="323"/>
      <c r="T65" s="323"/>
      <c r="U65" s="323"/>
      <c r="V65" s="323"/>
    </row>
    <row r="66" spans="1:22" ht="15" customHeight="1">
      <c r="A66" s="315" t="s">
        <v>234</v>
      </c>
      <c r="I66" s="330"/>
      <c r="K66" s="324" t="s">
        <v>215</v>
      </c>
      <c r="L66" s="314"/>
      <c r="M66" s="325">
        <v>101</v>
      </c>
      <c r="N66" s="323">
        <v>79.4</v>
      </c>
      <c r="O66" s="323">
        <v>90.7</v>
      </c>
      <c r="P66" s="323">
        <v>68.6</v>
      </c>
      <c r="Q66" s="323"/>
      <c r="R66" s="323"/>
      <c r="S66" s="323"/>
      <c r="T66" s="323"/>
      <c r="U66" s="323"/>
      <c r="V66" s="323"/>
    </row>
    <row r="67" spans="1:22" ht="15" customHeight="1">
      <c r="A67" s="239" t="s">
        <v>453</v>
      </c>
      <c r="K67" s="324" t="s">
        <v>193</v>
      </c>
      <c r="L67" s="314"/>
      <c r="M67" s="325">
        <v>100.2</v>
      </c>
      <c r="N67" s="323">
        <v>77.3</v>
      </c>
      <c r="O67" s="323">
        <v>90.5</v>
      </c>
      <c r="P67" s="323">
        <v>68.8</v>
      </c>
      <c r="Q67" s="323"/>
      <c r="R67" s="323"/>
      <c r="S67" s="323"/>
      <c r="T67" s="323"/>
      <c r="U67" s="323"/>
      <c r="V67" s="323"/>
    </row>
    <row r="68" spans="11:23" ht="15" customHeight="1">
      <c r="K68" s="273"/>
      <c r="L68" s="293"/>
      <c r="M68" s="292"/>
      <c r="N68" s="266"/>
      <c r="O68" s="266"/>
      <c r="P68" s="266"/>
      <c r="Q68" s="317"/>
      <c r="R68" s="257"/>
      <c r="S68" s="257"/>
      <c r="T68" s="257"/>
      <c r="U68" s="257"/>
      <c r="V68" s="248"/>
      <c r="W68" s="248"/>
    </row>
    <row r="69" spans="11:22" ht="15" customHeight="1">
      <c r="K69" s="239" t="s">
        <v>235</v>
      </c>
      <c r="P69" s="331"/>
      <c r="Q69" s="332"/>
      <c r="R69" s="332"/>
      <c r="S69" s="331"/>
      <c r="T69" s="331"/>
      <c r="U69" s="331"/>
      <c r="V69" s="331"/>
    </row>
    <row r="70" spans="11:22" ht="14.25">
      <c r="K70" s="239" t="s">
        <v>236</v>
      </c>
      <c r="P70" s="331"/>
      <c r="Q70" s="331"/>
      <c r="R70" s="331"/>
      <c r="S70" s="331"/>
      <c r="T70" s="331"/>
      <c r="U70" s="331"/>
      <c r="V70" s="331"/>
    </row>
    <row r="71" ht="14.25">
      <c r="K71" s="239" t="s">
        <v>554</v>
      </c>
    </row>
  </sheetData>
  <sheetProtection/>
  <mergeCells count="44">
    <mergeCell ref="A18:C18"/>
    <mergeCell ref="A2:I2"/>
    <mergeCell ref="A3:I4"/>
    <mergeCell ref="D6:D7"/>
    <mergeCell ref="E6:E7"/>
    <mergeCell ref="F6:F7"/>
    <mergeCell ref="G6:G7"/>
    <mergeCell ref="I6:I7"/>
    <mergeCell ref="C47:C49"/>
    <mergeCell ref="D34:D36"/>
    <mergeCell ref="E34:E36"/>
    <mergeCell ref="F34:F36"/>
    <mergeCell ref="G34:G36"/>
    <mergeCell ref="A31:I31"/>
    <mergeCell ref="A32:I32"/>
    <mergeCell ref="U6:U8"/>
    <mergeCell ref="R6:R8"/>
    <mergeCell ref="K12:L12"/>
    <mergeCell ref="K32:L32"/>
    <mergeCell ref="Q6:Q8"/>
    <mergeCell ref="K49:L49"/>
    <mergeCell ref="K29:L29"/>
    <mergeCell ref="K6:L8"/>
    <mergeCell ref="K13:L13"/>
    <mergeCell ref="A53:A60"/>
    <mergeCell ref="C60:C62"/>
    <mergeCell ref="K55:L55"/>
    <mergeCell ref="K52:L52"/>
    <mergeCell ref="K2:P2"/>
    <mergeCell ref="K35:L35"/>
    <mergeCell ref="H34:H36"/>
    <mergeCell ref="I35:I36"/>
    <mergeCell ref="A40:A46"/>
    <mergeCell ref="H6:H7"/>
    <mergeCell ref="V6:V8"/>
    <mergeCell ref="A8:C8"/>
    <mergeCell ref="K15:L15"/>
    <mergeCell ref="S6:S8"/>
    <mergeCell ref="T6:T8"/>
    <mergeCell ref="M6:M8"/>
    <mergeCell ref="N6:N8"/>
    <mergeCell ref="K9:L9"/>
    <mergeCell ref="O6:O8"/>
    <mergeCell ref="P6:P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PageLayoutView="0" workbookViewId="0" topLeftCell="N1">
      <selection activeCell="Y1" sqref="Y1"/>
    </sheetView>
  </sheetViews>
  <sheetFormatPr defaultColWidth="11" defaultRowHeight="15"/>
  <cols>
    <col min="1" max="1" width="19" style="335" customWidth="1"/>
    <col min="2" max="2" width="12.69921875" style="335" customWidth="1"/>
    <col min="3" max="4" width="11" style="335" customWidth="1"/>
    <col min="5" max="5" width="12.5" style="335" customWidth="1"/>
    <col min="6" max="7" width="11" style="335" customWidth="1"/>
    <col min="8" max="8" width="12.3984375" style="335" customWidth="1"/>
    <col min="9" max="10" width="11" style="335" customWidth="1"/>
    <col min="11" max="11" width="12.59765625" style="335" customWidth="1"/>
    <col min="12" max="13" width="11" style="335" customWidth="1"/>
    <col min="14" max="14" width="12.59765625" style="335" customWidth="1"/>
    <col min="15" max="16" width="11" style="335" customWidth="1"/>
    <col min="17" max="17" width="12.19921875" style="690" customWidth="1"/>
    <col min="18" max="19" width="11" style="335" customWidth="1"/>
    <col min="20" max="20" width="12.59765625" style="335" customWidth="1"/>
    <col min="21" max="22" width="11" style="335" customWidth="1"/>
    <col min="23" max="23" width="12.59765625" style="335" customWidth="1"/>
    <col min="24" max="16384" width="11" style="335" customWidth="1"/>
  </cols>
  <sheetData>
    <row r="1" spans="1:25" ht="17.25" customHeight="1">
      <c r="A1" s="124" t="s">
        <v>237</v>
      </c>
      <c r="B1" s="124"/>
      <c r="C1" s="333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691"/>
      <c r="R1" s="334"/>
      <c r="S1" s="334"/>
      <c r="T1" s="334"/>
      <c r="U1" s="334"/>
      <c r="V1" s="334"/>
      <c r="W1" s="334"/>
      <c r="X1" s="333"/>
      <c r="Y1" s="125" t="s">
        <v>238</v>
      </c>
    </row>
    <row r="2" spans="1:25" ht="22.5" customHeight="1">
      <c r="A2" s="1088" t="s">
        <v>579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  <c r="R2" s="1088"/>
      <c r="S2" s="1088"/>
      <c r="T2" s="1088"/>
      <c r="U2" s="1088"/>
      <c r="V2" s="1088"/>
      <c r="W2" s="1088"/>
      <c r="X2" s="1088"/>
      <c r="Y2" s="1088"/>
    </row>
    <row r="3" spans="1:25" ht="17.25" customHeight="1" thickBot="1">
      <c r="A3" s="336" t="s">
        <v>557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7"/>
      <c r="Q3" s="692"/>
      <c r="R3" s="338"/>
      <c r="S3" s="338"/>
      <c r="T3" s="338"/>
      <c r="U3" s="338"/>
      <c r="V3" s="338"/>
      <c r="W3" s="338"/>
      <c r="X3" s="338"/>
      <c r="Y3" s="337" t="s">
        <v>239</v>
      </c>
    </row>
    <row r="4" spans="1:26" ht="17.25">
      <c r="A4" s="339" t="s">
        <v>558</v>
      </c>
      <c r="B4" s="1089" t="s">
        <v>240</v>
      </c>
      <c r="C4" s="1090"/>
      <c r="D4" s="1091"/>
      <c r="E4" s="1089" t="s">
        <v>241</v>
      </c>
      <c r="F4" s="1090"/>
      <c r="G4" s="1091"/>
      <c r="H4" s="340"/>
      <c r="I4" s="341"/>
      <c r="J4" s="341"/>
      <c r="K4" s="341"/>
      <c r="L4" s="341"/>
      <c r="M4" s="341" t="s">
        <v>580</v>
      </c>
      <c r="N4" s="341"/>
      <c r="O4" s="341"/>
      <c r="P4" s="341"/>
      <c r="Q4" s="693" t="s">
        <v>581</v>
      </c>
      <c r="R4" s="341"/>
      <c r="S4" s="341"/>
      <c r="T4" s="341"/>
      <c r="U4" s="341" t="s">
        <v>582</v>
      </c>
      <c r="V4" s="341"/>
      <c r="W4" s="341"/>
      <c r="X4" s="341"/>
      <c r="Y4" s="341"/>
      <c r="Z4" s="342"/>
    </row>
    <row r="5" spans="1:25" ht="17.25">
      <c r="A5" s="126" t="s">
        <v>559</v>
      </c>
      <c r="B5" s="1092"/>
      <c r="C5" s="1093"/>
      <c r="D5" s="1094"/>
      <c r="E5" s="1092"/>
      <c r="F5" s="1093"/>
      <c r="G5" s="1094"/>
      <c r="H5" s="1095" t="s">
        <v>560</v>
      </c>
      <c r="I5" s="1095"/>
      <c r="J5" s="1095"/>
      <c r="K5" s="1085" t="s">
        <v>242</v>
      </c>
      <c r="L5" s="1086"/>
      <c r="M5" s="1087"/>
      <c r="N5" s="1096" t="s">
        <v>243</v>
      </c>
      <c r="O5" s="1097"/>
      <c r="P5" s="1097"/>
      <c r="Q5" s="1082" t="s">
        <v>561</v>
      </c>
      <c r="R5" s="1083"/>
      <c r="S5" s="1084"/>
      <c r="T5" s="1085" t="s">
        <v>244</v>
      </c>
      <c r="U5" s="1086"/>
      <c r="V5" s="1087"/>
      <c r="W5" s="1085" t="s">
        <v>562</v>
      </c>
      <c r="X5" s="1086"/>
      <c r="Y5" s="1086"/>
    </row>
    <row r="6" spans="1:25" ht="17.25">
      <c r="A6" s="127" t="s">
        <v>563</v>
      </c>
      <c r="B6" s="344" t="s">
        <v>591</v>
      </c>
      <c r="C6" s="345" t="s">
        <v>564</v>
      </c>
      <c r="D6" s="345" t="s">
        <v>565</v>
      </c>
      <c r="E6" s="344" t="s">
        <v>591</v>
      </c>
      <c r="F6" s="345" t="s">
        <v>564</v>
      </c>
      <c r="G6" s="345" t="s">
        <v>565</v>
      </c>
      <c r="H6" s="344" t="s">
        <v>591</v>
      </c>
      <c r="I6" s="345" t="s">
        <v>564</v>
      </c>
      <c r="J6" s="345" t="s">
        <v>565</v>
      </c>
      <c r="K6" s="344" t="s">
        <v>591</v>
      </c>
      <c r="L6" s="345" t="s">
        <v>564</v>
      </c>
      <c r="M6" s="345" t="s">
        <v>565</v>
      </c>
      <c r="N6" s="344" t="s">
        <v>591</v>
      </c>
      <c r="O6" s="345" t="s">
        <v>564</v>
      </c>
      <c r="P6" s="345" t="s">
        <v>565</v>
      </c>
      <c r="Q6" s="694" t="s">
        <v>591</v>
      </c>
      <c r="R6" s="343" t="s">
        <v>564</v>
      </c>
      <c r="S6" s="343" t="s">
        <v>565</v>
      </c>
      <c r="T6" s="346" t="s">
        <v>591</v>
      </c>
      <c r="U6" s="343" t="s">
        <v>564</v>
      </c>
      <c r="V6" s="343" t="s">
        <v>565</v>
      </c>
      <c r="W6" s="346" t="s">
        <v>591</v>
      </c>
      <c r="X6" s="343" t="s">
        <v>564</v>
      </c>
      <c r="Y6" s="343" t="s">
        <v>565</v>
      </c>
    </row>
    <row r="7" spans="1:25" ht="17.25">
      <c r="A7" s="680" t="s">
        <v>583</v>
      </c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695"/>
      <c r="R7" s="350"/>
      <c r="S7" s="350"/>
      <c r="T7" s="350"/>
      <c r="U7" s="350"/>
      <c r="V7" s="350"/>
      <c r="W7" s="350"/>
      <c r="X7" s="350"/>
      <c r="Y7" s="350"/>
    </row>
    <row r="8" spans="1:25" ht="17.25">
      <c r="A8" s="677" t="s">
        <v>584</v>
      </c>
      <c r="B8" s="678">
        <f>AVERAGE(B10:B21)</f>
        <v>312617.8333333333</v>
      </c>
      <c r="C8" s="679">
        <f>AVERAGE(C10:C21)</f>
        <v>258001.83333333334</v>
      </c>
      <c r="D8" s="679">
        <f>AVERAGE(D10:D21)</f>
        <v>54616</v>
      </c>
      <c r="E8" s="679">
        <f>SUM(F8:G8)</f>
        <v>332119.9166666667</v>
      </c>
      <c r="F8" s="679">
        <v>295594</v>
      </c>
      <c r="G8" s="679">
        <f>AVERAGE(G10:G21)</f>
        <v>36525.916666666664</v>
      </c>
      <c r="H8" s="679">
        <f>AVERAGE(H10:H21)</f>
        <v>325499.6666666667</v>
      </c>
      <c r="I8" s="679">
        <f>AVERAGE(I10:I21)</f>
        <v>266567.9166666667</v>
      </c>
      <c r="J8" s="679">
        <f>AVERAGE(J10:J21)</f>
        <v>58931.75</v>
      </c>
      <c r="K8" s="679">
        <v>213660</v>
      </c>
      <c r="L8" s="679">
        <v>184147</v>
      </c>
      <c r="M8" s="679">
        <f>AVERAGE(M10:M21)</f>
        <v>29512.833333333332</v>
      </c>
      <c r="N8" s="679">
        <v>268428</v>
      </c>
      <c r="O8" s="679">
        <v>229649</v>
      </c>
      <c r="P8" s="679">
        <f aca="true" t="shared" si="0" ref="P8:Y8">AVERAGE(P10:P21)</f>
        <v>38778.5</v>
      </c>
      <c r="Q8" s="679">
        <f t="shared" si="0"/>
        <v>174567.75</v>
      </c>
      <c r="R8" s="679">
        <f t="shared" si="0"/>
        <v>163939.41666666666</v>
      </c>
      <c r="S8" s="679">
        <f t="shared" si="0"/>
        <v>10628.333333333334</v>
      </c>
      <c r="T8" s="679">
        <f t="shared" si="0"/>
        <v>305754.0833333333</v>
      </c>
      <c r="U8" s="679">
        <f t="shared" si="0"/>
        <v>264747.8333333333</v>
      </c>
      <c r="V8" s="679">
        <f t="shared" si="0"/>
        <v>41006.25</v>
      </c>
      <c r="W8" s="679">
        <f t="shared" si="0"/>
        <v>281554</v>
      </c>
      <c r="X8" s="679">
        <f t="shared" si="0"/>
        <v>241594.58333333334</v>
      </c>
      <c r="Y8" s="679">
        <f t="shared" si="0"/>
        <v>39959.416666666664</v>
      </c>
    </row>
    <row r="9" spans="1:25" ht="17.25">
      <c r="A9" s="350"/>
      <c r="B9" s="595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696"/>
      <c r="R9" s="351"/>
      <c r="S9" s="351"/>
      <c r="T9" s="351"/>
      <c r="U9" s="351"/>
      <c r="V9" s="351"/>
      <c r="W9" s="351"/>
      <c r="X9" s="351"/>
      <c r="Y9" s="351"/>
    </row>
    <row r="10" spans="1:25" ht="17.25">
      <c r="A10" s="126" t="s">
        <v>645</v>
      </c>
      <c r="B10" s="681">
        <f aca="true" t="shared" si="1" ref="B10:B21">SUM(C10:D10)</f>
        <v>275696</v>
      </c>
      <c r="C10" s="682">
        <v>262276</v>
      </c>
      <c r="D10" s="682">
        <v>13420</v>
      </c>
      <c r="E10" s="682">
        <f>SUM(F10:G10)</f>
        <v>304301</v>
      </c>
      <c r="F10" s="682">
        <v>289413</v>
      </c>
      <c r="G10" s="682">
        <v>14888</v>
      </c>
      <c r="H10" s="682">
        <f aca="true" t="shared" si="2" ref="H10:H21">SUM(I10:J10)</f>
        <v>270800</v>
      </c>
      <c r="I10" s="682">
        <v>266315</v>
      </c>
      <c r="J10" s="682">
        <v>4485</v>
      </c>
      <c r="K10" s="682">
        <f aca="true" t="shared" si="3" ref="K10:K21">SUM(L10:M10)</f>
        <v>181652</v>
      </c>
      <c r="L10" s="682">
        <v>181500</v>
      </c>
      <c r="M10" s="682">
        <v>152</v>
      </c>
      <c r="N10" s="682">
        <f aca="true" t="shared" si="4" ref="N10:N21">SUM(O10:P10)</f>
        <v>228298</v>
      </c>
      <c r="O10" s="682">
        <v>226552</v>
      </c>
      <c r="P10" s="682">
        <v>1746</v>
      </c>
      <c r="Q10" s="682">
        <f aca="true" t="shared" si="5" ref="Q10:Q21">SUM(R10:S10)</f>
        <v>156035</v>
      </c>
      <c r="R10" s="682">
        <v>156035</v>
      </c>
      <c r="S10" s="683">
        <v>0</v>
      </c>
      <c r="T10" s="682">
        <f aca="true" t="shared" si="6" ref="T10:T21">SUM(U10:V10)</f>
        <v>317842</v>
      </c>
      <c r="U10" s="682">
        <v>264708</v>
      </c>
      <c r="V10" s="682">
        <v>53134</v>
      </c>
      <c r="W10" s="682">
        <f aca="true" t="shared" si="7" ref="W10:W21">SUM(X10:Y10)</f>
        <v>268780</v>
      </c>
      <c r="X10" s="682">
        <v>268780</v>
      </c>
      <c r="Y10" s="683">
        <v>0</v>
      </c>
    </row>
    <row r="11" spans="1:25" ht="17.25">
      <c r="A11" s="126" t="s">
        <v>566</v>
      </c>
      <c r="B11" s="681">
        <f t="shared" si="1"/>
        <v>262629</v>
      </c>
      <c r="C11" s="682">
        <v>261138</v>
      </c>
      <c r="D11" s="682">
        <v>1491</v>
      </c>
      <c r="E11" s="682">
        <f aca="true" t="shared" si="8" ref="E11:E21">SUM(F11:G11)</f>
        <v>293455</v>
      </c>
      <c r="F11" s="682">
        <v>293430</v>
      </c>
      <c r="G11" s="682">
        <v>25</v>
      </c>
      <c r="H11" s="682">
        <f t="shared" si="2"/>
        <v>270508</v>
      </c>
      <c r="I11" s="682">
        <v>270490</v>
      </c>
      <c r="J11" s="682">
        <v>18</v>
      </c>
      <c r="K11" s="682">
        <f t="shared" si="3"/>
        <v>182450</v>
      </c>
      <c r="L11" s="682">
        <v>182450</v>
      </c>
      <c r="M11" s="683">
        <v>0</v>
      </c>
      <c r="N11" s="682">
        <f t="shared" si="4"/>
        <v>225854</v>
      </c>
      <c r="O11" s="682">
        <v>225854</v>
      </c>
      <c r="P11" s="683">
        <v>0</v>
      </c>
      <c r="Q11" s="682">
        <f t="shared" si="5"/>
        <v>167694</v>
      </c>
      <c r="R11" s="682">
        <v>167694</v>
      </c>
      <c r="S11" s="682">
        <v>0</v>
      </c>
      <c r="T11" s="682">
        <f t="shared" si="6"/>
        <v>273742</v>
      </c>
      <c r="U11" s="682">
        <v>273742</v>
      </c>
      <c r="V11" s="683">
        <v>0</v>
      </c>
      <c r="W11" s="682">
        <f t="shared" si="7"/>
        <v>274228</v>
      </c>
      <c r="X11" s="682">
        <v>274228</v>
      </c>
      <c r="Y11" s="683">
        <v>0</v>
      </c>
    </row>
    <row r="12" spans="1:25" ht="17.25">
      <c r="A12" s="126" t="s">
        <v>567</v>
      </c>
      <c r="B12" s="681">
        <f t="shared" si="1"/>
        <v>267682</v>
      </c>
      <c r="C12" s="682">
        <v>261387</v>
      </c>
      <c r="D12" s="682">
        <v>6295</v>
      </c>
      <c r="E12" s="682">
        <f t="shared" si="8"/>
        <v>300224</v>
      </c>
      <c r="F12" s="682">
        <v>300090</v>
      </c>
      <c r="G12" s="682">
        <v>134</v>
      </c>
      <c r="H12" s="682">
        <f t="shared" si="2"/>
        <v>279415</v>
      </c>
      <c r="I12" s="682">
        <v>273038</v>
      </c>
      <c r="J12" s="682">
        <v>6377</v>
      </c>
      <c r="K12" s="682">
        <f t="shared" si="3"/>
        <v>179489</v>
      </c>
      <c r="L12" s="682">
        <v>179489</v>
      </c>
      <c r="M12" s="683">
        <v>0</v>
      </c>
      <c r="N12" s="682">
        <f t="shared" si="4"/>
        <v>231544</v>
      </c>
      <c r="O12" s="682">
        <v>231544</v>
      </c>
      <c r="P12" s="683">
        <v>0</v>
      </c>
      <c r="Q12" s="682">
        <f t="shared" si="5"/>
        <v>165371</v>
      </c>
      <c r="R12" s="682">
        <v>165371</v>
      </c>
      <c r="S12" s="683">
        <v>0</v>
      </c>
      <c r="T12" s="682">
        <f t="shared" si="6"/>
        <v>275564</v>
      </c>
      <c r="U12" s="682">
        <v>275564</v>
      </c>
      <c r="V12" s="683">
        <v>0</v>
      </c>
      <c r="W12" s="682">
        <f t="shared" si="7"/>
        <v>276972</v>
      </c>
      <c r="X12" s="682">
        <v>276972</v>
      </c>
      <c r="Y12" s="683">
        <v>0</v>
      </c>
    </row>
    <row r="13" spans="1:25" ht="17.25">
      <c r="A13" s="126" t="s">
        <v>568</v>
      </c>
      <c r="B13" s="681">
        <f t="shared" si="1"/>
        <v>264758</v>
      </c>
      <c r="C13" s="682">
        <v>262956</v>
      </c>
      <c r="D13" s="682">
        <v>1802</v>
      </c>
      <c r="E13" s="682">
        <f t="shared" si="8"/>
        <v>299760</v>
      </c>
      <c r="F13" s="682">
        <v>299683</v>
      </c>
      <c r="G13" s="682">
        <v>77</v>
      </c>
      <c r="H13" s="682">
        <f t="shared" si="2"/>
        <v>275874</v>
      </c>
      <c r="I13" s="682">
        <v>274006</v>
      </c>
      <c r="J13" s="682">
        <v>1868</v>
      </c>
      <c r="K13" s="682">
        <f t="shared" si="3"/>
        <v>180890</v>
      </c>
      <c r="L13" s="682">
        <v>180890</v>
      </c>
      <c r="M13" s="683">
        <v>0</v>
      </c>
      <c r="N13" s="682">
        <f t="shared" si="4"/>
        <v>230836</v>
      </c>
      <c r="O13" s="682">
        <v>230836</v>
      </c>
      <c r="P13" s="683">
        <v>0</v>
      </c>
      <c r="Q13" s="682">
        <f t="shared" si="5"/>
        <v>161468</v>
      </c>
      <c r="R13" s="682">
        <v>161468</v>
      </c>
      <c r="S13" s="683">
        <v>0</v>
      </c>
      <c r="T13" s="682">
        <f t="shared" si="6"/>
        <v>280284</v>
      </c>
      <c r="U13" s="682">
        <v>280284</v>
      </c>
      <c r="V13" s="683">
        <v>0</v>
      </c>
      <c r="W13" s="682">
        <f t="shared" si="7"/>
        <v>283686</v>
      </c>
      <c r="X13" s="682">
        <v>283686</v>
      </c>
      <c r="Y13" s="683">
        <v>0</v>
      </c>
    </row>
    <row r="14" spans="1:25" ht="17.25">
      <c r="A14" s="126" t="s">
        <v>569</v>
      </c>
      <c r="B14" s="681">
        <f t="shared" si="1"/>
        <v>260614</v>
      </c>
      <c r="C14" s="682">
        <v>258541</v>
      </c>
      <c r="D14" s="682">
        <v>2073</v>
      </c>
      <c r="E14" s="682">
        <f t="shared" si="8"/>
        <v>292154</v>
      </c>
      <c r="F14" s="682">
        <v>288074</v>
      </c>
      <c r="G14" s="682">
        <v>4080</v>
      </c>
      <c r="H14" s="682">
        <f t="shared" si="2"/>
        <v>273820</v>
      </c>
      <c r="I14" s="682">
        <v>271103</v>
      </c>
      <c r="J14" s="682">
        <v>2717</v>
      </c>
      <c r="K14" s="682">
        <f t="shared" si="3"/>
        <v>175060</v>
      </c>
      <c r="L14" s="682">
        <v>175060</v>
      </c>
      <c r="M14" s="683">
        <v>0</v>
      </c>
      <c r="N14" s="682">
        <f t="shared" si="4"/>
        <v>224980</v>
      </c>
      <c r="O14" s="682">
        <v>224980</v>
      </c>
      <c r="P14" s="683">
        <v>0</v>
      </c>
      <c r="Q14" s="682">
        <f t="shared" si="5"/>
        <v>161209</v>
      </c>
      <c r="R14" s="682">
        <v>161031</v>
      </c>
      <c r="S14" s="682">
        <v>178</v>
      </c>
      <c r="T14" s="682">
        <f t="shared" si="6"/>
        <v>266240</v>
      </c>
      <c r="U14" s="682">
        <v>266240</v>
      </c>
      <c r="V14" s="683">
        <v>0</v>
      </c>
      <c r="W14" s="682">
        <f t="shared" si="7"/>
        <v>279473</v>
      </c>
      <c r="X14" s="682">
        <v>278025</v>
      </c>
      <c r="Y14" s="682">
        <v>1448</v>
      </c>
    </row>
    <row r="15" spans="1:25" ht="17.25">
      <c r="A15" s="126" t="s">
        <v>570</v>
      </c>
      <c r="B15" s="681">
        <f t="shared" si="1"/>
        <v>418803</v>
      </c>
      <c r="C15" s="682">
        <v>261064</v>
      </c>
      <c r="D15" s="682">
        <v>157739</v>
      </c>
      <c r="E15" s="682">
        <f t="shared" si="8"/>
        <v>345047</v>
      </c>
      <c r="F15" s="682">
        <v>298749</v>
      </c>
      <c r="G15" s="682">
        <v>46298</v>
      </c>
      <c r="H15" s="682">
        <f t="shared" si="2"/>
        <v>403721</v>
      </c>
      <c r="I15" s="682">
        <v>275142</v>
      </c>
      <c r="J15" s="682">
        <v>128579</v>
      </c>
      <c r="K15" s="682">
        <f t="shared" si="3"/>
        <v>226217</v>
      </c>
      <c r="L15" s="682">
        <v>178045</v>
      </c>
      <c r="M15" s="682">
        <v>48172</v>
      </c>
      <c r="N15" s="682">
        <f t="shared" si="4"/>
        <v>339584</v>
      </c>
      <c r="O15" s="682">
        <v>230247</v>
      </c>
      <c r="P15" s="682">
        <v>109337</v>
      </c>
      <c r="Q15" s="682">
        <f t="shared" si="5"/>
        <v>172316</v>
      </c>
      <c r="R15" s="682">
        <v>162305</v>
      </c>
      <c r="S15" s="682">
        <v>10011</v>
      </c>
      <c r="T15" s="682">
        <f t="shared" si="6"/>
        <v>378652</v>
      </c>
      <c r="U15" s="682">
        <v>275802</v>
      </c>
      <c r="V15" s="682">
        <v>102850</v>
      </c>
      <c r="W15" s="682">
        <f t="shared" si="7"/>
        <v>396245</v>
      </c>
      <c r="X15" s="682">
        <v>281704</v>
      </c>
      <c r="Y15" s="682">
        <v>114541</v>
      </c>
    </row>
    <row r="16" spans="1:25" ht="17.25">
      <c r="A16" s="126" t="s">
        <v>571</v>
      </c>
      <c r="B16" s="681">
        <f t="shared" si="1"/>
        <v>388125</v>
      </c>
      <c r="C16" s="682">
        <v>254367</v>
      </c>
      <c r="D16" s="682">
        <v>133758</v>
      </c>
      <c r="E16" s="682">
        <f t="shared" si="8"/>
        <v>413635</v>
      </c>
      <c r="F16" s="682">
        <v>298547</v>
      </c>
      <c r="G16" s="682">
        <v>115088</v>
      </c>
      <c r="H16" s="682">
        <f t="shared" si="2"/>
        <v>444015</v>
      </c>
      <c r="I16" s="682">
        <v>262675</v>
      </c>
      <c r="J16" s="682">
        <v>181340</v>
      </c>
      <c r="K16" s="682">
        <f t="shared" si="3"/>
        <v>232621</v>
      </c>
      <c r="L16" s="682">
        <v>175306</v>
      </c>
      <c r="M16" s="682">
        <v>57315</v>
      </c>
      <c r="N16" s="682">
        <f t="shared" si="4"/>
        <v>280688</v>
      </c>
      <c r="O16" s="682">
        <v>232734</v>
      </c>
      <c r="P16" s="682">
        <v>47954</v>
      </c>
      <c r="Q16" s="682">
        <f t="shared" si="5"/>
        <v>185328</v>
      </c>
      <c r="R16" s="682">
        <v>164001</v>
      </c>
      <c r="S16" s="682">
        <v>21327</v>
      </c>
      <c r="T16" s="682">
        <f t="shared" si="6"/>
        <v>384246</v>
      </c>
      <c r="U16" s="682">
        <v>261774</v>
      </c>
      <c r="V16" s="682">
        <v>122472</v>
      </c>
      <c r="W16" s="682">
        <f t="shared" si="7"/>
        <v>347172</v>
      </c>
      <c r="X16" s="682">
        <v>194269</v>
      </c>
      <c r="Y16" s="682">
        <v>152903</v>
      </c>
    </row>
    <row r="17" spans="1:25" ht="17.25">
      <c r="A17" s="126" t="s">
        <v>572</v>
      </c>
      <c r="B17" s="681">
        <f t="shared" si="1"/>
        <v>265510</v>
      </c>
      <c r="C17" s="682">
        <v>253802</v>
      </c>
      <c r="D17" s="682">
        <v>11708</v>
      </c>
      <c r="E17" s="682">
        <f t="shared" si="8"/>
        <v>328547</v>
      </c>
      <c r="F17" s="682">
        <v>285681</v>
      </c>
      <c r="G17" s="682">
        <v>42866</v>
      </c>
      <c r="H17" s="682">
        <f t="shared" si="2"/>
        <v>281049</v>
      </c>
      <c r="I17" s="682">
        <v>260275</v>
      </c>
      <c r="J17" s="682">
        <v>20774</v>
      </c>
      <c r="K17" s="682">
        <f t="shared" si="3"/>
        <v>177514</v>
      </c>
      <c r="L17" s="682">
        <v>176001</v>
      </c>
      <c r="M17" s="682">
        <v>1513</v>
      </c>
      <c r="N17" s="682">
        <f t="shared" si="4"/>
        <v>236093</v>
      </c>
      <c r="O17" s="682">
        <v>227739</v>
      </c>
      <c r="P17" s="682">
        <v>8354</v>
      </c>
      <c r="Q17" s="682">
        <f t="shared" si="5"/>
        <v>166756</v>
      </c>
      <c r="R17" s="682">
        <v>161036</v>
      </c>
      <c r="S17" s="682">
        <v>5720</v>
      </c>
      <c r="T17" s="682">
        <f t="shared" si="6"/>
        <v>270821</v>
      </c>
      <c r="U17" s="682">
        <v>254724</v>
      </c>
      <c r="V17" s="682">
        <v>16097</v>
      </c>
      <c r="W17" s="682">
        <f t="shared" si="7"/>
        <v>204678</v>
      </c>
      <c r="X17" s="682">
        <v>204678</v>
      </c>
      <c r="Y17" s="683">
        <v>0</v>
      </c>
    </row>
    <row r="18" spans="1:25" ht="17.25">
      <c r="A18" s="126" t="s">
        <v>573</v>
      </c>
      <c r="B18" s="681">
        <f t="shared" si="1"/>
        <v>255388</v>
      </c>
      <c r="C18" s="683">
        <v>253508</v>
      </c>
      <c r="D18" s="683">
        <v>1880</v>
      </c>
      <c r="E18" s="682">
        <f t="shared" si="8"/>
        <v>298641</v>
      </c>
      <c r="F18" s="683">
        <v>298529</v>
      </c>
      <c r="G18" s="683">
        <v>112</v>
      </c>
      <c r="H18" s="682">
        <f t="shared" si="2"/>
        <v>268309</v>
      </c>
      <c r="I18" s="683">
        <v>262656</v>
      </c>
      <c r="J18" s="683">
        <v>5653</v>
      </c>
      <c r="K18" s="682">
        <f t="shared" si="3"/>
        <v>181514</v>
      </c>
      <c r="L18" s="683">
        <v>181514</v>
      </c>
      <c r="M18" s="683">
        <v>0</v>
      </c>
      <c r="N18" s="682">
        <f t="shared" si="4"/>
        <v>228133</v>
      </c>
      <c r="O18" s="683">
        <v>228133</v>
      </c>
      <c r="P18" s="683">
        <v>0</v>
      </c>
      <c r="Q18" s="682">
        <f t="shared" si="5"/>
        <v>214731</v>
      </c>
      <c r="R18" s="682">
        <v>167689</v>
      </c>
      <c r="S18" s="682">
        <v>47042</v>
      </c>
      <c r="T18" s="682">
        <f t="shared" si="6"/>
        <v>255502</v>
      </c>
      <c r="U18" s="682">
        <v>255502</v>
      </c>
      <c r="V18" s="683">
        <v>0</v>
      </c>
      <c r="W18" s="682">
        <f t="shared" si="7"/>
        <v>211409</v>
      </c>
      <c r="X18" s="682">
        <v>211409</v>
      </c>
      <c r="Y18" s="683">
        <v>0</v>
      </c>
    </row>
    <row r="19" spans="1:25" ht="17.25">
      <c r="A19" s="126" t="s">
        <v>574</v>
      </c>
      <c r="B19" s="681">
        <f t="shared" si="1"/>
        <v>258066</v>
      </c>
      <c r="C19" s="683">
        <v>255399</v>
      </c>
      <c r="D19" s="683">
        <v>2667</v>
      </c>
      <c r="E19" s="682">
        <f t="shared" si="8"/>
        <v>314628</v>
      </c>
      <c r="F19" s="683">
        <v>298373</v>
      </c>
      <c r="G19" s="683">
        <v>16255</v>
      </c>
      <c r="H19" s="682">
        <f t="shared" si="2"/>
        <v>262808</v>
      </c>
      <c r="I19" s="683">
        <v>262803</v>
      </c>
      <c r="J19" s="683">
        <v>5</v>
      </c>
      <c r="K19" s="682">
        <f t="shared" si="3"/>
        <v>185014</v>
      </c>
      <c r="L19" s="682">
        <v>185014</v>
      </c>
      <c r="M19" s="683">
        <v>0</v>
      </c>
      <c r="N19" s="682">
        <f t="shared" si="4"/>
        <v>185014</v>
      </c>
      <c r="O19" s="683">
        <v>185014</v>
      </c>
      <c r="P19" s="683">
        <v>0</v>
      </c>
      <c r="Q19" s="682">
        <f t="shared" si="5"/>
        <v>165612</v>
      </c>
      <c r="R19" s="682">
        <v>165612</v>
      </c>
      <c r="S19" s="683">
        <v>0</v>
      </c>
      <c r="T19" s="682">
        <f t="shared" si="6"/>
        <v>252741</v>
      </c>
      <c r="U19" s="682">
        <v>252741</v>
      </c>
      <c r="V19" s="683">
        <v>0</v>
      </c>
      <c r="W19" s="682">
        <f t="shared" si="7"/>
        <v>207262</v>
      </c>
      <c r="X19" s="682">
        <v>207262</v>
      </c>
      <c r="Y19" s="683">
        <v>0</v>
      </c>
    </row>
    <row r="20" spans="1:25" ht="17.25">
      <c r="A20" s="126" t="s">
        <v>575</v>
      </c>
      <c r="B20" s="681">
        <f t="shared" si="1"/>
        <v>269362</v>
      </c>
      <c r="C20" s="683">
        <v>255788</v>
      </c>
      <c r="D20" s="683">
        <v>13574</v>
      </c>
      <c r="E20" s="682">
        <f t="shared" si="8"/>
        <v>297350</v>
      </c>
      <c r="F20" s="683">
        <v>296916</v>
      </c>
      <c r="G20" s="683">
        <v>434</v>
      </c>
      <c r="H20" s="682">
        <f t="shared" si="2"/>
        <v>310458</v>
      </c>
      <c r="I20" s="683">
        <v>262004</v>
      </c>
      <c r="J20" s="683">
        <v>48454</v>
      </c>
      <c r="K20" s="682">
        <f t="shared" si="3"/>
        <v>183527</v>
      </c>
      <c r="L20" s="683">
        <v>183527</v>
      </c>
      <c r="M20" s="683">
        <v>0</v>
      </c>
      <c r="N20" s="682">
        <f t="shared" si="4"/>
        <v>316147</v>
      </c>
      <c r="O20" s="683">
        <v>228660</v>
      </c>
      <c r="P20" s="683">
        <v>87487</v>
      </c>
      <c r="Q20" s="682">
        <f t="shared" si="5"/>
        <v>186362</v>
      </c>
      <c r="R20" s="682">
        <v>168453</v>
      </c>
      <c r="S20" s="682">
        <v>17909</v>
      </c>
      <c r="T20" s="682">
        <f t="shared" si="6"/>
        <v>257431</v>
      </c>
      <c r="U20" s="682">
        <v>257431</v>
      </c>
      <c r="V20" s="683">
        <v>0</v>
      </c>
      <c r="W20" s="682">
        <f t="shared" si="7"/>
        <v>211084</v>
      </c>
      <c r="X20" s="682">
        <v>211084</v>
      </c>
      <c r="Y20" s="683">
        <v>0</v>
      </c>
    </row>
    <row r="21" spans="1:25" ht="17.25">
      <c r="A21" s="126" t="s">
        <v>576</v>
      </c>
      <c r="B21" s="681">
        <f t="shared" si="1"/>
        <v>564781</v>
      </c>
      <c r="C21" s="683">
        <v>255796</v>
      </c>
      <c r="D21" s="683">
        <v>308985</v>
      </c>
      <c r="E21" s="682">
        <f t="shared" si="8"/>
        <v>497690</v>
      </c>
      <c r="F21" s="683">
        <v>299636</v>
      </c>
      <c r="G21" s="683">
        <v>198054</v>
      </c>
      <c r="H21" s="682">
        <f t="shared" si="2"/>
        <v>565219</v>
      </c>
      <c r="I21" s="683">
        <v>258308</v>
      </c>
      <c r="J21" s="683">
        <v>306911</v>
      </c>
      <c r="K21" s="682">
        <f t="shared" si="3"/>
        <v>477963</v>
      </c>
      <c r="L21" s="683">
        <v>230961</v>
      </c>
      <c r="M21" s="683">
        <v>247002</v>
      </c>
      <c r="N21" s="682">
        <f t="shared" si="4"/>
        <v>493951</v>
      </c>
      <c r="O21" s="683">
        <v>283487</v>
      </c>
      <c r="P21" s="683">
        <v>210464</v>
      </c>
      <c r="Q21" s="682">
        <f t="shared" si="5"/>
        <v>191931</v>
      </c>
      <c r="R21" s="682">
        <v>166578</v>
      </c>
      <c r="S21" s="682">
        <v>25353</v>
      </c>
      <c r="T21" s="682">
        <f t="shared" si="6"/>
        <v>455984</v>
      </c>
      <c r="U21" s="682">
        <v>258462</v>
      </c>
      <c r="V21" s="682">
        <v>197522</v>
      </c>
      <c r="W21" s="682">
        <f t="shared" si="7"/>
        <v>417659</v>
      </c>
      <c r="X21" s="682">
        <v>207038</v>
      </c>
      <c r="Y21" s="682">
        <v>210621</v>
      </c>
    </row>
    <row r="22" spans="1:25" ht="17.25">
      <c r="A22" s="350"/>
      <c r="B22" s="595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696"/>
      <c r="R22" s="351"/>
      <c r="S22" s="351"/>
      <c r="T22" s="351"/>
      <c r="U22" s="351"/>
      <c r="V22" s="351"/>
      <c r="W22" s="351"/>
      <c r="X22" s="351"/>
      <c r="Y22" s="351"/>
    </row>
    <row r="23" spans="1:25" ht="17.25">
      <c r="A23" s="677" t="s">
        <v>577</v>
      </c>
      <c r="B23" s="684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</row>
    <row r="24" spans="1:25" ht="17.25">
      <c r="A24" s="677" t="s">
        <v>584</v>
      </c>
      <c r="B24" s="684">
        <v>390459</v>
      </c>
      <c r="C24" s="679">
        <f>AVERAGE(C26:C37)</f>
        <v>320364.75</v>
      </c>
      <c r="D24" s="679">
        <f>AVERAGE(D26:D37)</f>
        <v>70093.66666666667</v>
      </c>
      <c r="E24" s="679">
        <f>AVERAGE(E26:E37)</f>
        <v>360212.5</v>
      </c>
      <c r="F24" s="679">
        <f>AVERAGE(F26:F37)</f>
        <v>321917.6666666667</v>
      </c>
      <c r="G24" s="679">
        <f>AVERAGE(G26:G37)</f>
        <v>38294.833333333336</v>
      </c>
      <c r="H24" s="679">
        <f>SUM(I24:J24)</f>
        <v>408403</v>
      </c>
      <c r="I24" s="679">
        <v>328547</v>
      </c>
      <c r="J24" s="679">
        <v>79856</v>
      </c>
      <c r="K24" s="679">
        <f>AVERAGE(K26:K37)</f>
        <v>294918.9166666667</v>
      </c>
      <c r="L24" s="679">
        <f>AVERAGE(L26:L37)</f>
        <v>253434</v>
      </c>
      <c r="M24" s="679">
        <f>AVERAGE(M26:M37)</f>
        <v>41484.916666666664</v>
      </c>
      <c r="N24" s="679">
        <v>347478</v>
      </c>
      <c r="O24" s="679">
        <f aca="true" t="shared" si="9" ref="O24:Y24">AVERAGE(O26:O37)</f>
        <v>301027.9166666667</v>
      </c>
      <c r="P24" s="679">
        <f t="shared" si="9"/>
        <v>46449.5</v>
      </c>
      <c r="Q24" s="679">
        <f t="shared" si="9"/>
        <v>325007.5</v>
      </c>
      <c r="R24" s="679">
        <f t="shared" si="9"/>
        <v>306664.1666666667</v>
      </c>
      <c r="S24" s="679">
        <f t="shared" si="9"/>
        <v>18343.333333333332</v>
      </c>
      <c r="T24" s="679">
        <f t="shared" si="9"/>
        <v>384935.75</v>
      </c>
      <c r="U24" s="679">
        <f t="shared" si="9"/>
        <v>328969.5</v>
      </c>
      <c r="V24" s="679">
        <f t="shared" si="9"/>
        <v>55966.25</v>
      </c>
      <c r="W24" s="679">
        <f t="shared" si="9"/>
        <v>343492.3333333333</v>
      </c>
      <c r="X24" s="679">
        <f t="shared" si="9"/>
        <v>293356.0833333333</v>
      </c>
      <c r="Y24" s="679">
        <f t="shared" si="9"/>
        <v>50136.25</v>
      </c>
    </row>
    <row r="25" spans="1:25" ht="17.25">
      <c r="A25" s="350"/>
      <c r="B25" s="595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696"/>
      <c r="R25" s="351"/>
      <c r="S25" s="351"/>
      <c r="T25" s="351"/>
      <c r="U25" s="351"/>
      <c r="V25" s="351"/>
      <c r="W25" s="351"/>
      <c r="X25" s="351"/>
      <c r="Y25" s="351"/>
    </row>
    <row r="26" spans="1:25" ht="17.25">
      <c r="A26" s="126" t="s">
        <v>645</v>
      </c>
      <c r="B26" s="681">
        <f aca="true" t="shared" si="10" ref="B26:B37">SUM(C26:D26)</f>
        <v>348805</v>
      </c>
      <c r="C26" s="682">
        <v>327431</v>
      </c>
      <c r="D26" s="682">
        <v>21374</v>
      </c>
      <c r="E26" s="682">
        <f aca="true" t="shared" si="11" ref="E26:E37">SUM(F26:G26)</f>
        <v>332133</v>
      </c>
      <c r="F26" s="682">
        <v>315755</v>
      </c>
      <c r="G26" s="682">
        <v>16378</v>
      </c>
      <c r="H26" s="682">
        <f aca="true" t="shared" si="12" ref="H26:H37">SUM(I26:J26)</f>
        <v>329276</v>
      </c>
      <c r="I26" s="682">
        <v>324335</v>
      </c>
      <c r="J26" s="682">
        <v>4941</v>
      </c>
      <c r="K26" s="682">
        <f aca="true" t="shared" si="13" ref="K26:K37">SUM(L26:M26)</f>
        <v>248248</v>
      </c>
      <c r="L26" s="682">
        <v>248087</v>
      </c>
      <c r="M26" s="682">
        <v>161</v>
      </c>
      <c r="N26" s="682">
        <f aca="true" t="shared" si="14" ref="N26:N37">SUM(O26:P26)</f>
        <v>301491</v>
      </c>
      <c r="O26" s="682">
        <v>298737</v>
      </c>
      <c r="P26" s="682">
        <v>2754</v>
      </c>
      <c r="Q26" s="682">
        <f aca="true" t="shared" si="15" ref="Q26:Q37">SUM(R26:S26)</f>
        <v>299731</v>
      </c>
      <c r="R26" s="682">
        <v>299731</v>
      </c>
      <c r="S26" s="682">
        <v>0</v>
      </c>
      <c r="T26" s="682">
        <f aca="true" t="shared" si="16" ref="T26:T37">SUM(U26:V26)</f>
        <v>401427</v>
      </c>
      <c r="U26" s="682">
        <v>332133</v>
      </c>
      <c r="V26" s="682">
        <v>69294</v>
      </c>
      <c r="W26" s="682">
        <f aca="true" t="shared" si="17" ref="W26:W37">SUM(X26:Y26)</f>
        <v>317470</v>
      </c>
      <c r="X26" s="682">
        <v>317470</v>
      </c>
      <c r="Y26" s="682">
        <v>0</v>
      </c>
    </row>
    <row r="27" spans="1:25" ht="17.25">
      <c r="A27" s="126" t="s">
        <v>566</v>
      </c>
      <c r="B27" s="681">
        <f t="shared" si="10"/>
        <v>325284</v>
      </c>
      <c r="C27" s="682">
        <v>323406</v>
      </c>
      <c r="D27" s="682">
        <v>1878</v>
      </c>
      <c r="E27" s="682">
        <f t="shared" si="11"/>
        <v>322618</v>
      </c>
      <c r="F27" s="682">
        <v>322587</v>
      </c>
      <c r="G27" s="682">
        <v>31</v>
      </c>
      <c r="H27" s="682">
        <f t="shared" si="12"/>
        <v>328574</v>
      </c>
      <c r="I27" s="682">
        <v>328549</v>
      </c>
      <c r="J27" s="682">
        <v>25</v>
      </c>
      <c r="K27" s="682">
        <f t="shared" si="13"/>
        <v>250139</v>
      </c>
      <c r="L27" s="682">
        <v>250139</v>
      </c>
      <c r="M27" s="682">
        <v>0</v>
      </c>
      <c r="N27" s="682">
        <f t="shared" si="14"/>
        <v>303758</v>
      </c>
      <c r="O27" s="682">
        <v>303758</v>
      </c>
      <c r="P27" s="682">
        <v>0</v>
      </c>
      <c r="Q27" s="682">
        <f t="shared" si="15"/>
        <v>308447</v>
      </c>
      <c r="R27" s="682">
        <v>308447</v>
      </c>
      <c r="S27" s="683">
        <v>0</v>
      </c>
      <c r="T27" s="682">
        <f t="shared" si="16"/>
        <v>337697</v>
      </c>
      <c r="U27" s="682">
        <v>337697</v>
      </c>
      <c r="V27" s="683">
        <v>0</v>
      </c>
      <c r="W27" s="682">
        <f t="shared" si="17"/>
        <v>323820</v>
      </c>
      <c r="X27" s="682">
        <v>323820</v>
      </c>
      <c r="Y27" s="683">
        <v>0</v>
      </c>
    </row>
    <row r="28" spans="1:25" ht="17.25">
      <c r="A28" s="126" t="s">
        <v>567</v>
      </c>
      <c r="B28" s="681">
        <f t="shared" si="10"/>
        <v>331980</v>
      </c>
      <c r="C28" s="682">
        <v>323440</v>
      </c>
      <c r="D28" s="682">
        <v>8540</v>
      </c>
      <c r="E28" s="682">
        <f t="shared" si="11"/>
        <v>329159</v>
      </c>
      <c r="F28" s="682">
        <v>329112</v>
      </c>
      <c r="G28" s="682">
        <v>47</v>
      </c>
      <c r="H28" s="682">
        <f t="shared" si="12"/>
        <v>340237</v>
      </c>
      <c r="I28" s="682">
        <v>332409</v>
      </c>
      <c r="J28" s="682">
        <v>7828</v>
      </c>
      <c r="K28" s="682">
        <f t="shared" si="13"/>
        <v>248520</v>
      </c>
      <c r="L28" s="682">
        <v>248520</v>
      </c>
      <c r="M28" s="682">
        <v>0</v>
      </c>
      <c r="N28" s="682">
        <f t="shared" si="14"/>
        <v>310696</v>
      </c>
      <c r="O28" s="682">
        <v>310696</v>
      </c>
      <c r="P28" s="682">
        <v>0</v>
      </c>
      <c r="Q28" s="682">
        <f t="shared" si="15"/>
        <v>297842</v>
      </c>
      <c r="R28" s="682">
        <v>297842</v>
      </c>
      <c r="S28" s="682">
        <v>0</v>
      </c>
      <c r="T28" s="682">
        <f t="shared" si="16"/>
        <v>339440</v>
      </c>
      <c r="U28" s="682">
        <v>339440</v>
      </c>
      <c r="V28" s="682">
        <v>0</v>
      </c>
      <c r="W28" s="682">
        <f t="shared" si="17"/>
        <v>324438</v>
      </c>
      <c r="X28" s="682">
        <v>324438</v>
      </c>
      <c r="Y28" s="682">
        <v>0</v>
      </c>
    </row>
    <row r="29" spans="1:25" ht="17.25">
      <c r="A29" s="126" t="s">
        <v>568</v>
      </c>
      <c r="B29" s="681">
        <f t="shared" si="10"/>
        <v>326479</v>
      </c>
      <c r="C29" s="682">
        <v>324372</v>
      </c>
      <c r="D29" s="682">
        <v>2107</v>
      </c>
      <c r="E29" s="682">
        <f t="shared" si="11"/>
        <v>326309</v>
      </c>
      <c r="F29" s="682">
        <v>326309</v>
      </c>
      <c r="G29" s="682">
        <v>0</v>
      </c>
      <c r="H29" s="682">
        <f t="shared" si="12"/>
        <v>336567</v>
      </c>
      <c r="I29" s="682">
        <v>333926</v>
      </c>
      <c r="J29" s="682">
        <v>2641</v>
      </c>
      <c r="K29" s="682">
        <f t="shared" si="13"/>
        <v>255458</v>
      </c>
      <c r="L29" s="682">
        <v>255458</v>
      </c>
      <c r="M29" s="682">
        <v>0</v>
      </c>
      <c r="N29" s="682">
        <f t="shared" si="14"/>
        <v>309543</v>
      </c>
      <c r="O29" s="682">
        <v>309543</v>
      </c>
      <c r="P29" s="682">
        <v>0</v>
      </c>
      <c r="Q29" s="682">
        <f t="shared" si="15"/>
        <v>299040</v>
      </c>
      <c r="R29" s="682">
        <v>299040</v>
      </c>
      <c r="S29" s="683">
        <v>0</v>
      </c>
      <c r="T29" s="682">
        <f t="shared" si="16"/>
        <v>346828</v>
      </c>
      <c r="U29" s="682">
        <v>346828</v>
      </c>
      <c r="V29" s="683">
        <v>0</v>
      </c>
      <c r="W29" s="682">
        <f t="shared" si="17"/>
        <v>331772</v>
      </c>
      <c r="X29" s="682">
        <v>331772</v>
      </c>
      <c r="Y29" s="683">
        <v>0</v>
      </c>
    </row>
    <row r="30" spans="1:25" ht="17.25">
      <c r="A30" s="126" t="s">
        <v>569</v>
      </c>
      <c r="B30" s="681">
        <f t="shared" si="10"/>
        <v>323341</v>
      </c>
      <c r="C30" s="682">
        <v>320117</v>
      </c>
      <c r="D30" s="682">
        <v>3224</v>
      </c>
      <c r="E30" s="682">
        <f t="shared" si="11"/>
        <v>319825</v>
      </c>
      <c r="F30" s="682">
        <v>315005</v>
      </c>
      <c r="G30" s="682">
        <v>4820</v>
      </c>
      <c r="H30" s="682">
        <f t="shared" si="12"/>
        <v>319825</v>
      </c>
      <c r="I30" s="682">
        <v>315005</v>
      </c>
      <c r="J30" s="682">
        <v>4820</v>
      </c>
      <c r="K30" s="682">
        <f t="shared" si="13"/>
        <v>251079</v>
      </c>
      <c r="L30" s="682">
        <v>251079</v>
      </c>
      <c r="M30" s="683">
        <v>0</v>
      </c>
      <c r="N30" s="682">
        <f t="shared" si="14"/>
        <v>299368</v>
      </c>
      <c r="O30" s="682">
        <v>299368</v>
      </c>
      <c r="P30" s="683">
        <v>0</v>
      </c>
      <c r="Q30" s="682">
        <f t="shared" si="15"/>
        <v>296531</v>
      </c>
      <c r="R30" s="682">
        <v>296404</v>
      </c>
      <c r="S30" s="682">
        <v>127</v>
      </c>
      <c r="T30" s="682">
        <f t="shared" si="16"/>
        <v>332729</v>
      </c>
      <c r="U30" s="682">
        <v>332729</v>
      </c>
      <c r="V30" s="682">
        <v>0</v>
      </c>
      <c r="W30" s="682">
        <f t="shared" si="17"/>
        <v>330070</v>
      </c>
      <c r="X30" s="682">
        <v>328428</v>
      </c>
      <c r="Y30" s="682">
        <v>1642</v>
      </c>
    </row>
    <row r="31" spans="1:25" ht="17.25">
      <c r="A31" s="126" t="s">
        <v>570</v>
      </c>
      <c r="B31" s="681">
        <f t="shared" si="10"/>
        <v>508985</v>
      </c>
      <c r="C31" s="682">
        <v>323599</v>
      </c>
      <c r="D31" s="682">
        <v>185386</v>
      </c>
      <c r="E31" s="682">
        <f t="shared" si="11"/>
        <v>379837</v>
      </c>
      <c r="F31" s="682">
        <v>326909</v>
      </c>
      <c r="G31" s="682">
        <v>52928</v>
      </c>
      <c r="H31" s="682">
        <f t="shared" si="12"/>
        <v>505024</v>
      </c>
      <c r="I31" s="682">
        <v>334764</v>
      </c>
      <c r="J31" s="682">
        <v>170260</v>
      </c>
      <c r="K31" s="682">
        <f t="shared" si="13"/>
        <v>339822</v>
      </c>
      <c r="L31" s="682">
        <v>254104</v>
      </c>
      <c r="M31" s="682">
        <v>85718</v>
      </c>
      <c r="N31" s="682">
        <f t="shared" si="14"/>
        <v>462397</v>
      </c>
      <c r="O31" s="682">
        <v>302951</v>
      </c>
      <c r="P31" s="682">
        <v>159446</v>
      </c>
      <c r="Q31" s="682">
        <f t="shared" si="15"/>
        <v>314446</v>
      </c>
      <c r="R31" s="682">
        <v>297582</v>
      </c>
      <c r="S31" s="682">
        <v>16864</v>
      </c>
      <c r="T31" s="682">
        <f t="shared" si="16"/>
        <v>485963</v>
      </c>
      <c r="U31" s="682">
        <v>339620</v>
      </c>
      <c r="V31" s="682">
        <v>146343</v>
      </c>
      <c r="W31" s="682">
        <f t="shared" si="17"/>
        <v>447792</v>
      </c>
      <c r="X31" s="682">
        <v>331045</v>
      </c>
      <c r="Y31" s="682">
        <v>116747</v>
      </c>
    </row>
    <row r="32" spans="1:25" ht="17.25">
      <c r="A32" s="126" t="s">
        <v>571</v>
      </c>
      <c r="B32" s="681">
        <f t="shared" si="10"/>
        <v>500134</v>
      </c>
      <c r="C32" s="682">
        <v>317116</v>
      </c>
      <c r="D32" s="682">
        <v>183018</v>
      </c>
      <c r="E32" s="682">
        <f t="shared" si="11"/>
        <v>450609</v>
      </c>
      <c r="F32" s="682">
        <v>323640</v>
      </c>
      <c r="G32" s="682">
        <v>126969</v>
      </c>
      <c r="H32" s="682">
        <f t="shared" si="12"/>
        <v>571613</v>
      </c>
      <c r="I32" s="682">
        <v>330909</v>
      </c>
      <c r="J32" s="682">
        <v>240704</v>
      </c>
      <c r="K32" s="682">
        <f t="shared" si="13"/>
        <v>358077</v>
      </c>
      <c r="L32" s="682">
        <v>263926</v>
      </c>
      <c r="M32" s="682">
        <v>94151</v>
      </c>
      <c r="N32" s="682">
        <f t="shared" si="14"/>
        <v>375348</v>
      </c>
      <c r="O32" s="682">
        <v>308979</v>
      </c>
      <c r="P32" s="682">
        <v>66369</v>
      </c>
      <c r="Q32" s="682">
        <f t="shared" si="15"/>
        <v>323531</v>
      </c>
      <c r="R32" s="682">
        <v>306438</v>
      </c>
      <c r="S32" s="682">
        <v>17093</v>
      </c>
      <c r="T32" s="682">
        <f t="shared" si="16"/>
        <v>497071</v>
      </c>
      <c r="U32" s="682">
        <v>325379</v>
      </c>
      <c r="V32" s="682">
        <v>171692</v>
      </c>
      <c r="W32" s="682">
        <f t="shared" si="17"/>
        <v>455235</v>
      </c>
      <c r="X32" s="682">
        <v>247688</v>
      </c>
      <c r="Y32" s="682">
        <v>207547</v>
      </c>
    </row>
    <row r="33" spans="1:25" ht="17.25">
      <c r="A33" s="126" t="s">
        <v>572</v>
      </c>
      <c r="B33" s="681">
        <f t="shared" si="10"/>
        <v>331650</v>
      </c>
      <c r="C33" s="682">
        <v>313597</v>
      </c>
      <c r="D33" s="682">
        <v>18053</v>
      </c>
      <c r="E33" s="682">
        <f t="shared" si="11"/>
        <v>331650</v>
      </c>
      <c r="F33" s="682">
        <v>313597</v>
      </c>
      <c r="G33" s="682">
        <v>18053</v>
      </c>
      <c r="H33" s="682">
        <f t="shared" si="12"/>
        <v>357945</v>
      </c>
      <c r="I33" s="682">
        <v>328789</v>
      </c>
      <c r="J33" s="682">
        <v>29156</v>
      </c>
      <c r="K33" s="682">
        <f t="shared" si="13"/>
        <v>262834</v>
      </c>
      <c r="L33" s="682">
        <v>262030</v>
      </c>
      <c r="M33" s="682">
        <v>804</v>
      </c>
      <c r="N33" s="682">
        <f t="shared" si="14"/>
        <v>316769</v>
      </c>
      <c r="O33" s="682">
        <v>307531</v>
      </c>
      <c r="P33" s="682">
        <v>9238</v>
      </c>
      <c r="Q33" s="682">
        <f t="shared" si="15"/>
        <v>307656</v>
      </c>
      <c r="R33" s="682">
        <v>303203</v>
      </c>
      <c r="S33" s="682">
        <v>4453</v>
      </c>
      <c r="T33" s="682">
        <f t="shared" si="16"/>
        <v>334304</v>
      </c>
      <c r="U33" s="682">
        <v>317917</v>
      </c>
      <c r="V33" s="682">
        <v>16387</v>
      </c>
      <c r="W33" s="682">
        <f t="shared" si="17"/>
        <v>258775</v>
      </c>
      <c r="X33" s="682">
        <v>258775</v>
      </c>
      <c r="Y33" s="682">
        <v>0</v>
      </c>
    </row>
    <row r="34" spans="1:25" ht="17.25">
      <c r="A34" s="126" t="s">
        <v>573</v>
      </c>
      <c r="B34" s="681">
        <f t="shared" si="10"/>
        <v>318389</v>
      </c>
      <c r="C34" s="683">
        <v>316112</v>
      </c>
      <c r="D34" s="683">
        <v>2277</v>
      </c>
      <c r="E34" s="682">
        <f t="shared" si="11"/>
        <v>323198</v>
      </c>
      <c r="F34" s="683">
        <v>323175</v>
      </c>
      <c r="G34" s="683">
        <v>23</v>
      </c>
      <c r="H34" s="682">
        <f t="shared" si="12"/>
        <v>337148</v>
      </c>
      <c r="I34" s="683">
        <v>330458</v>
      </c>
      <c r="J34" s="683">
        <v>6690</v>
      </c>
      <c r="K34" s="682">
        <f t="shared" si="13"/>
        <v>270923</v>
      </c>
      <c r="L34" s="683">
        <v>270923</v>
      </c>
      <c r="M34" s="683">
        <v>0</v>
      </c>
      <c r="N34" s="682">
        <f t="shared" si="14"/>
        <v>306682</v>
      </c>
      <c r="O34" s="683">
        <v>306682</v>
      </c>
      <c r="P34" s="683">
        <v>0</v>
      </c>
      <c r="Q34" s="682">
        <f t="shared" si="15"/>
        <v>442423</v>
      </c>
      <c r="R34" s="682">
        <v>314315</v>
      </c>
      <c r="S34" s="682">
        <v>128108</v>
      </c>
      <c r="T34" s="682">
        <f t="shared" si="16"/>
        <v>316221</v>
      </c>
      <c r="U34" s="682">
        <v>316221</v>
      </c>
      <c r="V34" s="683">
        <v>0</v>
      </c>
      <c r="W34" s="682">
        <f t="shared" si="17"/>
        <v>267014</v>
      </c>
      <c r="X34" s="682">
        <v>267014</v>
      </c>
      <c r="Y34" s="683">
        <v>0</v>
      </c>
    </row>
    <row r="35" spans="1:25" ht="17.25">
      <c r="A35" s="126" t="s">
        <v>574</v>
      </c>
      <c r="B35" s="681">
        <f t="shared" si="10"/>
        <v>322631</v>
      </c>
      <c r="C35" s="683">
        <v>318881</v>
      </c>
      <c r="D35" s="683">
        <v>3750</v>
      </c>
      <c r="E35" s="682">
        <f t="shared" si="11"/>
        <v>341078</v>
      </c>
      <c r="F35" s="683">
        <v>322349</v>
      </c>
      <c r="G35" s="683">
        <v>18729</v>
      </c>
      <c r="H35" s="682">
        <f t="shared" si="12"/>
        <v>330145</v>
      </c>
      <c r="I35" s="683">
        <v>330137</v>
      </c>
      <c r="J35" s="683">
        <v>8</v>
      </c>
      <c r="K35" s="682">
        <f t="shared" si="13"/>
        <v>271401</v>
      </c>
      <c r="L35" s="683">
        <v>271401</v>
      </c>
      <c r="M35" s="683">
        <v>0</v>
      </c>
      <c r="N35" s="682">
        <f t="shared" si="14"/>
        <v>308602</v>
      </c>
      <c r="O35" s="683">
        <v>308602</v>
      </c>
      <c r="P35" s="683">
        <v>0</v>
      </c>
      <c r="Q35" s="682">
        <f t="shared" si="15"/>
        <v>313037</v>
      </c>
      <c r="R35" s="682">
        <v>313037</v>
      </c>
      <c r="S35" s="683">
        <v>0</v>
      </c>
      <c r="T35" s="682">
        <f t="shared" si="16"/>
        <v>316359</v>
      </c>
      <c r="U35" s="682">
        <v>316359</v>
      </c>
      <c r="V35" s="683">
        <v>0</v>
      </c>
      <c r="W35" s="682">
        <f t="shared" si="17"/>
        <v>262442</v>
      </c>
      <c r="X35" s="682">
        <v>262442</v>
      </c>
      <c r="Y35" s="683">
        <v>0</v>
      </c>
    </row>
    <row r="36" spans="1:25" ht="17.25">
      <c r="A36" s="126" t="s">
        <v>575</v>
      </c>
      <c r="B36" s="681">
        <f t="shared" si="10"/>
        <v>337673</v>
      </c>
      <c r="C36" s="683">
        <v>317937</v>
      </c>
      <c r="D36" s="683">
        <v>19736</v>
      </c>
      <c r="E36" s="682">
        <f t="shared" si="11"/>
        <v>321255</v>
      </c>
      <c r="F36" s="683">
        <v>320739</v>
      </c>
      <c r="G36" s="683">
        <v>516</v>
      </c>
      <c r="H36" s="682">
        <f t="shared" si="12"/>
        <v>397275</v>
      </c>
      <c r="I36" s="683">
        <v>328193</v>
      </c>
      <c r="J36" s="683">
        <v>69082</v>
      </c>
      <c r="K36" s="682">
        <f t="shared" si="13"/>
        <v>183527</v>
      </c>
      <c r="L36" s="683">
        <v>183527</v>
      </c>
      <c r="M36" s="683">
        <v>0</v>
      </c>
      <c r="N36" s="682">
        <f t="shared" si="14"/>
        <v>316147</v>
      </c>
      <c r="O36" s="683">
        <v>228660</v>
      </c>
      <c r="P36" s="683">
        <v>87487</v>
      </c>
      <c r="Q36" s="682">
        <f t="shared" si="15"/>
        <v>359717</v>
      </c>
      <c r="R36" s="682">
        <v>326632</v>
      </c>
      <c r="S36" s="682">
        <v>33085</v>
      </c>
      <c r="T36" s="682">
        <f t="shared" si="16"/>
        <v>321507</v>
      </c>
      <c r="U36" s="682">
        <v>321507</v>
      </c>
      <c r="V36" s="683">
        <v>0</v>
      </c>
      <c r="W36" s="682">
        <f t="shared" si="17"/>
        <v>264102</v>
      </c>
      <c r="X36" s="682">
        <v>264102</v>
      </c>
      <c r="Y36" s="683">
        <v>0</v>
      </c>
    </row>
    <row r="37" spans="1:25" ht="17.25">
      <c r="A37" s="126" t="s">
        <v>576</v>
      </c>
      <c r="B37" s="681">
        <f t="shared" si="10"/>
        <v>710150</v>
      </c>
      <c r="C37" s="683">
        <v>318369</v>
      </c>
      <c r="D37" s="683">
        <v>391781</v>
      </c>
      <c r="E37" s="682">
        <f t="shared" si="11"/>
        <v>544879</v>
      </c>
      <c r="F37" s="683">
        <v>323835</v>
      </c>
      <c r="G37" s="683">
        <v>221044</v>
      </c>
      <c r="H37" s="682">
        <f t="shared" si="12"/>
        <v>747190</v>
      </c>
      <c r="I37" s="683">
        <v>325081</v>
      </c>
      <c r="J37" s="683">
        <v>422109</v>
      </c>
      <c r="K37" s="682">
        <f t="shared" si="13"/>
        <v>598999</v>
      </c>
      <c r="L37" s="683">
        <v>282014</v>
      </c>
      <c r="M37" s="683">
        <v>316985</v>
      </c>
      <c r="N37" s="682">
        <f t="shared" si="14"/>
        <v>558928</v>
      </c>
      <c r="O37" s="683">
        <v>326828</v>
      </c>
      <c r="P37" s="683">
        <v>232100</v>
      </c>
      <c r="Q37" s="682">
        <f t="shared" si="15"/>
        <v>337689</v>
      </c>
      <c r="R37" s="682">
        <v>317299</v>
      </c>
      <c r="S37" s="682">
        <v>20390</v>
      </c>
      <c r="T37" s="682">
        <f t="shared" si="16"/>
        <v>589683</v>
      </c>
      <c r="U37" s="682">
        <v>321804</v>
      </c>
      <c r="V37" s="682">
        <v>267879</v>
      </c>
      <c r="W37" s="682">
        <f t="shared" si="17"/>
        <v>538978</v>
      </c>
      <c r="X37" s="682">
        <v>263279</v>
      </c>
      <c r="Y37" s="682">
        <v>275699</v>
      </c>
    </row>
    <row r="38" spans="1:25" ht="17.25">
      <c r="A38" s="350"/>
      <c r="B38" s="595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696"/>
      <c r="R38" s="351"/>
      <c r="S38" s="351"/>
      <c r="T38" s="351"/>
      <c r="U38" s="351"/>
      <c r="V38" s="351"/>
      <c r="W38" s="351"/>
      <c r="X38" s="351"/>
      <c r="Y38" s="351"/>
    </row>
    <row r="39" spans="1:25" ht="17.25">
      <c r="A39" s="677" t="s">
        <v>578</v>
      </c>
      <c r="B39" s="684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</row>
    <row r="40" spans="1:25" ht="17.25">
      <c r="A40" s="677" t="s">
        <v>584</v>
      </c>
      <c r="B40" s="684">
        <f>SUM(C40:D40)</f>
        <v>218169</v>
      </c>
      <c r="C40" s="679">
        <f>AVERAGE(C42:C53)</f>
        <v>182067</v>
      </c>
      <c r="D40" s="679">
        <v>36102</v>
      </c>
      <c r="E40" s="679">
        <v>193920</v>
      </c>
      <c r="F40" s="679">
        <f>AVERAGE(F42:F53)</f>
        <v>176190.5</v>
      </c>
      <c r="G40" s="679">
        <f>AVERAGE(G42:G53)</f>
        <v>17728.5</v>
      </c>
      <c r="H40" s="679">
        <f>SUM(I40:J40)</f>
        <v>191701.58333333334</v>
      </c>
      <c r="I40" s="679">
        <f>AVERAGE(I42:I53)</f>
        <v>164460.58333333334</v>
      </c>
      <c r="J40" s="679">
        <v>27241</v>
      </c>
      <c r="K40" s="679">
        <v>156579</v>
      </c>
      <c r="L40" s="679">
        <f>AVERAGE(L42:L53)</f>
        <v>136418.5</v>
      </c>
      <c r="M40" s="679">
        <f>AVERAGE(M42:M53)</f>
        <v>20159.666666666668</v>
      </c>
      <c r="N40" s="679">
        <f>SUM(O40:P40)</f>
        <v>183267</v>
      </c>
      <c r="O40" s="679">
        <f>AVERAGE(O42:O53)</f>
        <v>157894</v>
      </c>
      <c r="P40" s="679">
        <v>25373</v>
      </c>
      <c r="Q40" s="679">
        <f aca="true" t="shared" si="18" ref="Q40:Y40">AVERAGE(Q42:Q53)</f>
        <v>131213.16666666666</v>
      </c>
      <c r="R40" s="679">
        <f t="shared" si="18"/>
        <v>122721.75</v>
      </c>
      <c r="S40" s="679">
        <f t="shared" si="18"/>
        <v>8491.416666666666</v>
      </c>
      <c r="T40" s="679">
        <f t="shared" si="18"/>
        <v>197948.91666666666</v>
      </c>
      <c r="U40" s="679">
        <f t="shared" si="18"/>
        <v>177608.83333333334</v>
      </c>
      <c r="V40" s="679">
        <f t="shared" si="18"/>
        <v>20340.083333333332</v>
      </c>
      <c r="W40" s="679">
        <f t="shared" si="18"/>
        <v>221369.16666666666</v>
      </c>
      <c r="X40" s="679">
        <f t="shared" si="18"/>
        <v>189227</v>
      </c>
      <c r="Y40" s="679">
        <f t="shared" si="18"/>
        <v>32142.166666666668</v>
      </c>
    </row>
    <row r="41" spans="1:25" ht="17.25">
      <c r="A41" s="350"/>
      <c r="B41" s="595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696"/>
      <c r="R41" s="351"/>
      <c r="S41" s="351"/>
      <c r="T41" s="351"/>
      <c r="U41" s="351"/>
      <c r="V41" s="351"/>
      <c r="W41" s="351"/>
      <c r="X41" s="351"/>
      <c r="Y41" s="351"/>
    </row>
    <row r="42" spans="1:25" ht="17.25">
      <c r="A42" s="126" t="s">
        <v>645</v>
      </c>
      <c r="B42" s="681">
        <f aca="true" t="shared" si="19" ref="B42:B53">SUM(C42:D42)</f>
        <v>184057</v>
      </c>
      <c r="C42" s="682">
        <v>180607</v>
      </c>
      <c r="D42" s="682">
        <v>3450</v>
      </c>
      <c r="E42" s="682">
        <f aca="true" t="shared" si="20" ref="E42:E53">SUM(F42:G42)</f>
        <v>187639</v>
      </c>
      <c r="F42" s="682">
        <v>178999</v>
      </c>
      <c r="G42" s="682">
        <v>8640</v>
      </c>
      <c r="H42" s="682">
        <f aca="true" t="shared" si="21" ref="H42:H53">SUM(I42:J42)</f>
        <v>168260</v>
      </c>
      <c r="I42" s="682">
        <v>164575</v>
      </c>
      <c r="J42" s="682">
        <v>3685</v>
      </c>
      <c r="K42" s="682">
        <f aca="true" t="shared" si="22" ref="K42:K53">SUM(L42:M42)</f>
        <v>139526</v>
      </c>
      <c r="L42" s="682">
        <v>139380</v>
      </c>
      <c r="M42" s="682">
        <v>146</v>
      </c>
      <c r="N42" s="682">
        <f aca="true" t="shared" si="23" ref="N42:N53">SUM(O42:P42)</f>
        <v>154027</v>
      </c>
      <c r="O42" s="682">
        <v>153305</v>
      </c>
      <c r="P42" s="682">
        <v>722</v>
      </c>
      <c r="Q42" s="682">
        <f aca="true" t="shared" si="24" ref="Q42:Q53">SUM(R42:S42)</f>
        <v>112556</v>
      </c>
      <c r="R42" s="682">
        <v>112556</v>
      </c>
      <c r="S42" s="682">
        <v>0</v>
      </c>
      <c r="T42" s="682">
        <f aca="true" t="shared" si="25" ref="T42:T53">SUM(U42:V42)</f>
        <v>212777</v>
      </c>
      <c r="U42" s="682">
        <v>179955</v>
      </c>
      <c r="V42" s="682">
        <v>32822</v>
      </c>
      <c r="W42" s="682">
        <f aca="true" t="shared" si="26" ref="W42:W53">SUM(X42:Y42)</f>
        <v>206600</v>
      </c>
      <c r="X42" s="682">
        <v>206600</v>
      </c>
      <c r="Y42" s="682">
        <v>0</v>
      </c>
    </row>
    <row r="43" spans="1:25" ht="17.25">
      <c r="A43" s="126" t="s">
        <v>566</v>
      </c>
      <c r="B43" s="681">
        <f t="shared" si="19"/>
        <v>183941</v>
      </c>
      <c r="C43" s="682">
        <v>182936</v>
      </c>
      <c r="D43" s="682">
        <v>1005</v>
      </c>
      <c r="E43" s="682">
        <f t="shared" si="20"/>
        <v>174781</v>
      </c>
      <c r="F43" s="682">
        <v>174781</v>
      </c>
      <c r="G43" s="682">
        <v>0</v>
      </c>
      <c r="H43" s="682">
        <f t="shared" si="21"/>
        <v>168383</v>
      </c>
      <c r="I43" s="682">
        <v>168379</v>
      </c>
      <c r="J43" s="682">
        <v>4</v>
      </c>
      <c r="K43" s="682">
        <f t="shared" si="22"/>
        <v>139377</v>
      </c>
      <c r="L43" s="682">
        <v>139377</v>
      </c>
      <c r="M43" s="682">
        <v>0</v>
      </c>
      <c r="N43" s="682">
        <f t="shared" si="23"/>
        <v>148098</v>
      </c>
      <c r="O43" s="682">
        <v>148098</v>
      </c>
      <c r="P43" s="682">
        <v>0</v>
      </c>
      <c r="Q43" s="682">
        <f t="shared" si="24"/>
        <v>124538</v>
      </c>
      <c r="R43" s="682">
        <v>124538</v>
      </c>
      <c r="S43" s="683">
        <v>0</v>
      </c>
      <c r="T43" s="682">
        <f t="shared" si="25"/>
        <v>192942</v>
      </c>
      <c r="U43" s="682">
        <v>192942</v>
      </c>
      <c r="V43" s="683">
        <v>0</v>
      </c>
      <c r="W43" s="682">
        <f t="shared" si="26"/>
        <v>210926</v>
      </c>
      <c r="X43" s="682">
        <v>210926</v>
      </c>
      <c r="Y43" s="683">
        <v>0</v>
      </c>
    </row>
    <row r="44" spans="1:25" ht="17.25">
      <c r="A44" s="126" t="s">
        <v>567</v>
      </c>
      <c r="B44" s="681">
        <f t="shared" si="19"/>
        <v>186546</v>
      </c>
      <c r="C44" s="682">
        <v>183083</v>
      </c>
      <c r="D44" s="682">
        <v>3463</v>
      </c>
      <c r="E44" s="682">
        <f t="shared" si="20"/>
        <v>171467</v>
      </c>
      <c r="F44" s="682">
        <v>170948</v>
      </c>
      <c r="G44" s="682">
        <v>519</v>
      </c>
      <c r="H44" s="682">
        <f t="shared" si="21"/>
        <v>173000</v>
      </c>
      <c r="I44" s="682">
        <v>169160</v>
      </c>
      <c r="J44" s="682">
        <v>3840</v>
      </c>
      <c r="K44" s="682">
        <f t="shared" si="22"/>
        <v>137069</v>
      </c>
      <c r="L44" s="682">
        <v>137069</v>
      </c>
      <c r="M44" s="682">
        <v>0</v>
      </c>
      <c r="N44" s="682">
        <f t="shared" si="23"/>
        <v>151625</v>
      </c>
      <c r="O44" s="682">
        <v>151625</v>
      </c>
      <c r="P44" s="682">
        <v>0</v>
      </c>
      <c r="Q44" s="682">
        <f t="shared" si="24"/>
        <v>124528</v>
      </c>
      <c r="R44" s="682">
        <v>124528</v>
      </c>
      <c r="S44" s="682">
        <v>0</v>
      </c>
      <c r="T44" s="682">
        <f t="shared" si="25"/>
        <v>194973</v>
      </c>
      <c r="U44" s="682">
        <v>194973</v>
      </c>
      <c r="V44" s="682">
        <v>0</v>
      </c>
      <c r="W44" s="682">
        <f t="shared" si="26"/>
        <v>215966</v>
      </c>
      <c r="X44" s="682">
        <v>215966</v>
      </c>
      <c r="Y44" s="682">
        <v>0</v>
      </c>
    </row>
    <row r="45" spans="1:25" ht="17.25">
      <c r="A45" s="126" t="s">
        <v>568</v>
      </c>
      <c r="B45" s="681">
        <f t="shared" si="19"/>
        <v>187718</v>
      </c>
      <c r="C45" s="682">
        <v>186298</v>
      </c>
      <c r="D45" s="682">
        <v>1420</v>
      </c>
      <c r="E45" s="682">
        <f t="shared" si="20"/>
        <v>178325</v>
      </c>
      <c r="F45" s="682">
        <v>177898</v>
      </c>
      <c r="G45" s="682">
        <v>427</v>
      </c>
      <c r="H45" s="682">
        <f t="shared" si="21"/>
        <v>170172</v>
      </c>
      <c r="I45" s="682">
        <v>169650</v>
      </c>
      <c r="J45" s="682">
        <v>522</v>
      </c>
      <c r="K45" s="682">
        <f t="shared" si="22"/>
        <v>136557</v>
      </c>
      <c r="L45" s="682">
        <v>136557</v>
      </c>
      <c r="M45" s="682">
        <v>0</v>
      </c>
      <c r="N45" s="682">
        <f t="shared" si="23"/>
        <v>151200</v>
      </c>
      <c r="O45" s="682">
        <v>151200</v>
      </c>
      <c r="P45" s="682">
        <v>0</v>
      </c>
      <c r="Q45" s="682">
        <f t="shared" si="24"/>
        <v>119138</v>
      </c>
      <c r="R45" s="682">
        <v>119138</v>
      </c>
      <c r="S45" s="682">
        <v>0</v>
      </c>
      <c r="T45" s="682">
        <f t="shared" si="25"/>
        <v>196511</v>
      </c>
      <c r="U45" s="682">
        <v>196511</v>
      </c>
      <c r="V45" s="683">
        <v>0</v>
      </c>
      <c r="W45" s="682">
        <f t="shared" si="26"/>
        <v>222539</v>
      </c>
      <c r="X45" s="682">
        <v>222539</v>
      </c>
      <c r="Y45" s="683">
        <v>0</v>
      </c>
    </row>
    <row r="46" spans="1:25" ht="17.25">
      <c r="A46" s="126" t="s">
        <v>569</v>
      </c>
      <c r="B46" s="681">
        <f t="shared" si="19"/>
        <v>183121</v>
      </c>
      <c r="C46" s="682">
        <v>182470</v>
      </c>
      <c r="D46" s="682">
        <v>651</v>
      </c>
      <c r="E46" s="682">
        <f t="shared" si="20"/>
        <v>168152</v>
      </c>
      <c r="F46" s="682">
        <v>167386</v>
      </c>
      <c r="G46" s="682">
        <v>766</v>
      </c>
      <c r="H46" s="682">
        <f t="shared" si="21"/>
        <v>164675</v>
      </c>
      <c r="I46" s="682">
        <v>164110</v>
      </c>
      <c r="J46" s="682">
        <v>565</v>
      </c>
      <c r="K46" s="682">
        <f t="shared" si="22"/>
        <v>129313</v>
      </c>
      <c r="L46" s="682">
        <v>129313</v>
      </c>
      <c r="M46" s="683">
        <v>0</v>
      </c>
      <c r="N46" s="682">
        <f t="shared" si="23"/>
        <v>148695</v>
      </c>
      <c r="O46" s="682">
        <v>148695</v>
      </c>
      <c r="P46" s="683">
        <v>0</v>
      </c>
      <c r="Q46" s="682">
        <f t="shared" si="24"/>
        <v>119649</v>
      </c>
      <c r="R46" s="682">
        <v>119455</v>
      </c>
      <c r="S46" s="682">
        <v>194</v>
      </c>
      <c r="T46" s="682">
        <f t="shared" si="25"/>
        <v>181962</v>
      </c>
      <c r="U46" s="682">
        <v>181962</v>
      </c>
      <c r="V46" s="683">
        <v>0</v>
      </c>
      <c r="W46" s="682">
        <f t="shared" si="26"/>
        <v>215917</v>
      </c>
      <c r="X46" s="682">
        <v>214712</v>
      </c>
      <c r="Y46" s="682">
        <v>1205</v>
      </c>
    </row>
    <row r="47" spans="1:25" ht="17.25">
      <c r="A47" s="126" t="s">
        <v>570</v>
      </c>
      <c r="B47" s="681">
        <f t="shared" si="19"/>
        <v>308381</v>
      </c>
      <c r="C47" s="682">
        <v>184495</v>
      </c>
      <c r="D47" s="682">
        <v>123886</v>
      </c>
      <c r="E47" s="682">
        <f t="shared" si="20"/>
        <v>190917</v>
      </c>
      <c r="F47" s="682">
        <v>173992</v>
      </c>
      <c r="G47" s="682">
        <v>16925</v>
      </c>
      <c r="H47" s="682">
        <f t="shared" si="21"/>
        <v>224333</v>
      </c>
      <c r="I47" s="682">
        <v>169564</v>
      </c>
      <c r="J47" s="682">
        <v>54769</v>
      </c>
      <c r="K47" s="682">
        <f t="shared" si="22"/>
        <v>157609</v>
      </c>
      <c r="L47" s="682">
        <v>132112</v>
      </c>
      <c r="M47" s="682">
        <v>25497</v>
      </c>
      <c r="N47" s="682">
        <f t="shared" si="23"/>
        <v>212062</v>
      </c>
      <c r="O47" s="682">
        <v>154756</v>
      </c>
      <c r="P47" s="682">
        <v>57306</v>
      </c>
      <c r="Q47" s="682">
        <f t="shared" si="24"/>
        <v>128935</v>
      </c>
      <c r="R47" s="682">
        <v>121015</v>
      </c>
      <c r="S47" s="682">
        <v>7920</v>
      </c>
      <c r="T47" s="682">
        <f t="shared" si="25"/>
        <v>241496</v>
      </c>
      <c r="U47" s="682">
        <v>194236</v>
      </c>
      <c r="V47" s="682">
        <v>47260</v>
      </c>
      <c r="W47" s="682">
        <f t="shared" si="26"/>
        <v>330484</v>
      </c>
      <c r="X47" s="682">
        <v>218756</v>
      </c>
      <c r="Y47" s="682">
        <v>111728</v>
      </c>
    </row>
    <row r="48" spans="1:25" ht="17.25">
      <c r="A48" s="126" t="s">
        <v>571</v>
      </c>
      <c r="B48" s="681">
        <f t="shared" si="19"/>
        <v>255390</v>
      </c>
      <c r="C48" s="682">
        <v>180007</v>
      </c>
      <c r="D48" s="682">
        <v>75383</v>
      </c>
      <c r="E48" s="682">
        <f t="shared" si="20"/>
        <v>239050</v>
      </c>
      <c r="F48" s="682">
        <v>180061</v>
      </c>
      <c r="G48" s="682">
        <v>58989</v>
      </c>
      <c r="H48" s="682">
        <f t="shared" si="21"/>
        <v>253656</v>
      </c>
      <c r="I48" s="682">
        <v>160880</v>
      </c>
      <c r="J48" s="682">
        <v>92776</v>
      </c>
      <c r="K48" s="682">
        <f t="shared" si="22"/>
        <v>159275</v>
      </c>
      <c r="L48" s="682">
        <v>123496</v>
      </c>
      <c r="M48" s="682">
        <v>35779</v>
      </c>
      <c r="N48" s="682">
        <f t="shared" si="23"/>
        <v>194288</v>
      </c>
      <c r="O48" s="682">
        <v>163142</v>
      </c>
      <c r="P48" s="682">
        <v>31146</v>
      </c>
      <c r="Q48" s="682">
        <f t="shared" si="24"/>
        <v>147437</v>
      </c>
      <c r="R48" s="682">
        <v>124949</v>
      </c>
      <c r="S48" s="682">
        <v>22488</v>
      </c>
      <c r="T48" s="682">
        <f t="shared" si="25"/>
        <v>217963</v>
      </c>
      <c r="U48" s="682">
        <v>168033</v>
      </c>
      <c r="V48" s="682">
        <v>49930</v>
      </c>
      <c r="W48" s="682">
        <f t="shared" si="26"/>
        <v>268688</v>
      </c>
      <c r="X48" s="682">
        <v>155471</v>
      </c>
      <c r="Y48" s="682">
        <v>113217</v>
      </c>
    </row>
    <row r="49" spans="1:25" ht="17.25">
      <c r="A49" s="126" t="s">
        <v>572</v>
      </c>
      <c r="B49" s="681">
        <f t="shared" si="19"/>
        <v>186260</v>
      </c>
      <c r="C49" s="682">
        <v>182155</v>
      </c>
      <c r="D49" s="682">
        <v>4105</v>
      </c>
      <c r="E49" s="682">
        <f t="shared" si="20"/>
        <v>209755</v>
      </c>
      <c r="F49" s="682">
        <v>174458</v>
      </c>
      <c r="G49" s="682">
        <v>35297</v>
      </c>
      <c r="H49" s="682">
        <f t="shared" si="21"/>
        <v>165939</v>
      </c>
      <c r="I49" s="682">
        <v>157712</v>
      </c>
      <c r="J49" s="682">
        <v>8227</v>
      </c>
      <c r="K49" s="682">
        <f t="shared" si="22"/>
        <v>125995</v>
      </c>
      <c r="L49" s="682">
        <v>124054</v>
      </c>
      <c r="M49" s="682">
        <v>1941</v>
      </c>
      <c r="N49" s="682">
        <f t="shared" si="23"/>
        <v>163532</v>
      </c>
      <c r="O49" s="682">
        <v>155972</v>
      </c>
      <c r="P49" s="682">
        <v>7560</v>
      </c>
      <c r="Q49" s="682">
        <f t="shared" si="24"/>
        <v>127738</v>
      </c>
      <c r="R49" s="682">
        <v>121667</v>
      </c>
      <c r="S49" s="682">
        <v>6071</v>
      </c>
      <c r="T49" s="682">
        <f t="shared" si="25"/>
        <v>175833</v>
      </c>
      <c r="U49" s="682">
        <v>160170</v>
      </c>
      <c r="V49" s="682">
        <v>15663</v>
      </c>
      <c r="W49" s="682">
        <f t="shared" si="26"/>
        <v>162086</v>
      </c>
      <c r="X49" s="682">
        <v>162086</v>
      </c>
      <c r="Y49" s="682">
        <v>0</v>
      </c>
    </row>
    <row r="50" spans="1:25" ht="17.25">
      <c r="A50" s="126" t="s">
        <v>573</v>
      </c>
      <c r="B50" s="681">
        <f t="shared" si="19"/>
        <v>180637</v>
      </c>
      <c r="C50" s="683">
        <v>179228</v>
      </c>
      <c r="D50" s="683">
        <v>1409</v>
      </c>
      <c r="E50" s="682">
        <f t="shared" si="20"/>
        <v>176034</v>
      </c>
      <c r="F50" s="683">
        <v>175479</v>
      </c>
      <c r="G50" s="683">
        <v>555</v>
      </c>
      <c r="H50" s="682">
        <f t="shared" si="21"/>
        <v>165709</v>
      </c>
      <c r="I50" s="683">
        <v>161602</v>
      </c>
      <c r="J50" s="683">
        <v>4107</v>
      </c>
      <c r="K50" s="682">
        <f t="shared" si="22"/>
        <v>127076</v>
      </c>
      <c r="L50" s="683">
        <v>127076</v>
      </c>
      <c r="M50" s="683">
        <v>0</v>
      </c>
      <c r="N50" s="682">
        <f t="shared" si="23"/>
        <v>158401</v>
      </c>
      <c r="O50" s="683">
        <v>158401</v>
      </c>
      <c r="P50" s="683">
        <v>0</v>
      </c>
      <c r="Q50" s="682">
        <f t="shared" si="24"/>
        <v>152157</v>
      </c>
      <c r="R50" s="682">
        <v>127393</v>
      </c>
      <c r="S50" s="682">
        <v>24764</v>
      </c>
      <c r="T50" s="682">
        <f t="shared" si="25"/>
        <v>166007</v>
      </c>
      <c r="U50" s="682">
        <v>166007</v>
      </c>
      <c r="V50" s="683">
        <v>0</v>
      </c>
      <c r="W50" s="682">
        <f t="shared" si="26"/>
        <v>167622</v>
      </c>
      <c r="X50" s="682">
        <v>167622</v>
      </c>
      <c r="Y50" s="683">
        <v>0</v>
      </c>
    </row>
    <row r="51" spans="1:25" ht="17.25">
      <c r="A51" s="126" t="s">
        <v>574</v>
      </c>
      <c r="B51" s="681">
        <f t="shared" si="19"/>
        <v>181436</v>
      </c>
      <c r="C51" s="683">
        <v>180055</v>
      </c>
      <c r="D51" s="683">
        <v>1381</v>
      </c>
      <c r="E51" s="682">
        <f t="shared" si="20"/>
        <v>182125</v>
      </c>
      <c r="F51" s="683">
        <v>178267</v>
      </c>
      <c r="G51" s="683">
        <v>3858</v>
      </c>
      <c r="H51" s="682">
        <f t="shared" si="21"/>
        <v>162612</v>
      </c>
      <c r="I51" s="683">
        <v>162612</v>
      </c>
      <c r="J51" s="683">
        <v>0</v>
      </c>
      <c r="K51" s="682">
        <f t="shared" si="22"/>
        <v>133883</v>
      </c>
      <c r="L51" s="683">
        <v>133883</v>
      </c>
      <c r="M51" s="683">
        <v>0</v>
      </c>
      <c r="N51" s="682">
        <f t="shared" si="23"/>
        <v>157733</v>
      </c>
      <c r="O51" s="683">
        <v>157733</v>
      </c>
      <c r="P51" s="683">
        <v>0</v>
      </c>
      <c r="Q51" s="682">
        <f t="shared" si="24"/>
        <v>125727</v>
      </c>
      <c r="R51" s="682">
        <v>125727</v>
      </c>
      <c r="S51" s="683">
        <v>0</v>
      </c>
      <c r="T51" s="682">
        <f t="shared" si="25"/>
        <v>161191</v>
      </c>
      <c r="U51" s="682">
        <v>161191</v>
      </c>
      <c r="V51" s="683">
        <v>0</v>
      </c>
      <c r="W51" s="682">
        <f t="shared" si="26"/>
        <v>163712</v>
      </c>
      <c r="X51" s="682">
        <v>163712</v>
      </c>
      <c r="Y51" s="683">
        <v>0</v>
      </c>
    </row>
    <row r="52" spans="1:25" ht="17.25">
      <c r="A52" s="126" t="s">
        <v>575</v>
      </c>
      <c r="B52" s="681">
        <f t="shared" si="19"/>
        <v>188106</v>
      </c>
      <c r="C52" s="683">
        <v>181863</v>
      </c>
      <c r="D52" s="683">
        <v>6243</v>
      </c>
      <c r="E52" s="682">
        <f t="shared" si="20"/>
        <v>179579</v>
      </c>
      <c r="F52" s="683">
        <v>179551</v>
      </c>
      <c r="G52" s="683">
        <v>28</v>
      </c>
      <c r="H52" s="682">
        <f t="shared" si="21"/>
        <v>181026</v>
      </c>
      <c r="I52" s="683">
        <v>163325</v>
      </c>
      <c r="J52" s="683">
        <v>17701</v>
      </c>
      <c r="K52" s="682">
        <f t="shared" si="22"/>
        <v>133679</v>
      </c>
      <c r="L52" s="683">
        <v>133679</v>
      </c>
      <c r="M52" s="683">
        <v>0</v>
      </c>
      <c r="N52" s="682">
        <f t="shared" si="23"/>
        <v>200671</v>
      </c>
      <c r="O52" s="683">
        <v>158421</v>
      </c>
      <c r="P52" s="683">
        <v>42250</v>
      </c>
      <c r="Q52" s="682">
        <f t="shared" si="24"/>
        <v>139185</v>
      </c>
      <c r="R52" s="682">
        <v>125405</v>
      </c>
      <c r="S52" s="682">
        <v>13780</v>
      </c>
      <c r="T52" s="682">
        <f t="shared" si="25"/>
        <v>166099</v>
      </c>
      <c r="U52" s="682">
        <v>166099</v>
      </c>
      <c r="V52" s="683">
        <v>0</v>
      </c>
      <c r="W52" s="682">
        <f t="shared" si="26"/>
        <v>169427</v>
      </c>
      <c r="X52" s="682">
        <v>169427</v>
      </c>
      <c r="Y52" s="683">
        <v>0</v>
      </c>
    </row>
    <row r="53" spans="1:25" ht="17.25">
      <c r="A53" s="127" t="s">
        <v>576</v>
      </c>
      <c r="B53" s="685">
        <f t="shared" si="19"/>
        <v>392425</v>
      </c>
      <c r="C53" s="686">
        <v>181607</v>
      </c>
      <c r="D53" s="686">
        <v>210818</v>
      </c>
      <c r="E53" s="687">
        <f t="shared" si="20"/>
        <v>269204</v>
      </c>
      <c r="F53" s="686">
        <v>182466</v>
      </c>
      <c r="G53" s="686">
        <v>86738</v>
      </c>
      <c r="H53" s="687">
        <f t="shared" si="21"/>
        <v>302646</v>
      </c>
      <c r="I53" s="686">
        <v>161958</v>
      </c>
      <c r="J53" s="686">
        <v>140688</v>
      </c>
      <c r="K53" s="687">
        <f t="shared" si="22"/>
        <v>359579</v>
      </c>
      <c r="L53" s="686">
        <v>181026</v>
      </c>
      <c r="M53" s="686">
        <v>178553</v>
      </c>
      <c r="N53" s="687">
        <f t="shared" si="23"/>
        <v>358863</v>
      </c>
      <c r="O53" s="686">
        <v>193380</v>
      </c>
      <c r="P53" s="686">
        <v>165483</v>
      </c>
      <c r="Q53" s="687">
        <f t="shared" si="24"/>
        <v>152970</v>
      </c>
      <c r="R53" s="687">
        <v>126290</v>
      </c>
      <c r="S53" s="687">
        <v>26680</v>
      </c>
      <c r="T53" s="687">
        <f t="shared" si="25"/>
        <v>267633</v>
      </c>
      <c r="U53" s="686">
        <v>169227</v>
      </c>
      <c r="V53" s="686">
        <v>98406</v>
      </c>
      <c r="W53" s="687">
        <f t="shared" si="26"/>
        <v>322463</v>
      </c>
      <c r="X53" s="687">
        <v>162907</v>
      </c>
      <c r="Y53" s="688">
        <v>159556</v>
      </c>
    </row>
    <row r="54" spans="1:25" ht="17.25">
      <c r="A54" s="350" t="s">
        <v>585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49"/>
      <c r="Q54" s="689"/>
      <c r="R54" s="350"/>
      <c r="S54" s="350"/>
      <c r="T54" s="350"/>
      <c r="U54" s="350"/>
      <c r="V54" s="350"/>
      <c r="W54" s="350"/>
      <c r="X54" s="350"/>
      <c r="Y54" s="350"/>
    </row>
    <row r="55" spans="1:16" ht="17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352"/>
    </row>
    <row r="56" ht="17.25">
      <c r="P56" s="353"/>
    </row>
    <row r="57" ht="17.25">
      <c r="P57" s="353"/>
    </row>
    <row r="58" ht="17.25">
      <c r="P58" s="353"/>
    </row>
    <row r="59" ht="17.25">
      <c r="P59" s="353"/>
    </row>
    <row r="60" ht="17.25">
      <c r="P60" s="353"/>
    </row>
    <row r="61" ht="17.25">
      <c r="P61" s="353"/>
    </row>
    <row r="62" ht="17.25">
      <c r="P62" s="353"/>
    </row>
    <row r="63" ht="17.25">
      <c r="P63" s="353"/>
    </row>
    <row r="64" ht="17.25">
      <c r="P64" s="353"/>
    </row>
    <row r="65" ht="17.25">
      <c r="P65" s="353"/>
    </row>
    <row r="66" ht="17.25">
      <c r="P66" s="353"/>
    </row>
    <row r="67" ht="17.25">
      <c r="P67" s="353"/>
    </row>
    <row r="68" ht="17.25">
      <c r="P68" s="353"/>
    </row>
    <row r="69" ht="17.25">
      <c r="P69" s="353"/>
    </row>
    <row r="70" ht="17.25">
      <c r="P70" s="353"/>
    </row>
    <row r="71" ht="17.25">
      <c r="P71" s="353"/>
    </row>
    <row r="72" ht="17.25">
      <c r="P72" s="353"/>
    </row>
    <row r="73" ht="17.25">
      <c r="P73" s="353"/>
    </row>
    <row r="74" ht="17.25">
      <c r="P74" s="353"/>
    </row>
    <row r="75" ht="17.25">
      <c r="P75" s="353"/>
    </row>
  </sheetData>
  <sheetProtection/>
  <mergeCells count="9">
    <mergeCell ref="Q5:S5"/>
    <mergeCell ref="T5:V5"/>
    <mergeCell ref="W5:Y5"/>
    <mergeCell ref="A2:Y2"/>
    <mergeCell ref="B4:D5"/>
    <mergeCell ref="E4:G5"/>
    <mergeCell ref="H5:J5"/>
    <mergeCell ref="K5:M5"/>
    <mergeCell ref="N5:P5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18.19921875" style="356" customWidth="1"/>
    <col min="2" max="2" width="12.5" style="356" customWidth="1"/>
    <col min="3" max="4" width="11" style="356" customWidth="1"/>
    <col min="5" max="5" width="12.8984375" style="356" customWidth="1"/>
    <col min="6" max="7" width="11" style="356" customWidth="1"/>
    <col min="8" max="8" width="12.19921875" style="356" customWidth="1"/>
    <col min="9" max="10" width="11" style="356" customWidth="1"/>
    <col min="11" max="11" width="12.69921875" style="356" customWidth="1"/>
    <col min="12" max="19" width="11" style="356" customWidth="1"/>
    <col min="20" max="20" width="12.69921875" style="356" customWidth="1"/>
    <col min="21" max="22" width="11" style="356" customWidth="1"/>
    <col min="23" max="23" width="12.69921875" style="356" customWidth="1"/>
    <col min="24" max="16384" width="11" style="356" customWidth="1"/>
  </cols>
  <sheetData>
    <row r="1" spans="1:25" ht="21">
      <c r="A1" s="128" t="s">
        <v>245</v>
      </c>
      <c r="B1" s="1098"/>
      <c r="C1" s="1098"/>
      <c r="D1" s="1098"/>
      <c r="E1" s="1098"/>
      <c r="F1" s="1098"/>
      <c r="G1" s="354"/>
      <c r="H1" s="355"/>
      <c r="I1" s="355"/>
      <c r="J1" s="355"/>
      <c r="X1" s="357"/>
      <c r="Y1" s="129" t="s">
        <v>246</v>
      </c>
    </row>
    <row r="2" spans="1:25" ht="21">
      <c r="A2" s="1102" t="s">
        <v>703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  <c r="T2" s="1102"/>
      <c r="U2" s="1102"/>
      <c r="V2" s="1102"/>
      <c r="W2" s="1102"/>
      <c r="X2" s="1102"/>
      <c r="Y2" s="1102"/>
    </row>
    <row r="3" spans="1:25" ht="18" thickBot="1">
      <c r="A3" s="358" t="s">
        <v>557</v>
      </c>
      <c r="B3" s="358"/>
      <c r="C3" s="358"/>
      <c r="D3" s="358"/>
      <c r="E3" s="358"/>
      <c r="F3" s="358"/>
      <c r="G3" s="358"/>
      <c r="H3" s="358"/>
      <c r="I3" s="358"/>
      <c r="J3" s="359"/>
      <c r="Y3" s="359" t="s">
        <v>247</v>
      </c>
    </row>
    <row r="4" spans="1:25" ht="17.25">
      <c r="A4" s="360" t="s">
        <v>558</v>
      </c>
      <c r="B4" s="361" t="s">
        <v>248</v>
      </c>
      <c r="C4" s="362"/>
      <c r="D4" s="363"/>
      <c r="E4" s="363"/>
      <c r="F4" s="363"/>
      <c r="G4" s="363"/>
      <c r="H4" s="363"/>
      <c r="I4" s="363" t="s">
        <v>580</v>
      </c>
      <c r="J4" s="363"/>
      <c r="K4" s="363"/>
      <c r="L4" s="363" t="s">
        <v>581</v>
      </c>
      <c r="M4" s="363"/>
      <c r="N4" s="363"/>
      <c r="O4" s="363" t="s">
        <v>582</v>
      </c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25" ht="17.25" customHeight="1">
      <c r="A5" s="364" t="s">
        <v>559</v>
      </c>
      <c r="B5" s="1099" t="s">
        <v>249</v>
      </c>
      <c r="C5" s="1099"/>
      <c r="D5" s="1100"/>
      <c r="E5" s="1101" t="s">
        <v>250</v>
      </c>
      <c r="F5" s="1099"/>
      <c r="G5" s="1100"/>
      <c r="H5" s="1101" t="s">
        <v>251</v>
      </c>
      <c r="I5" s="1099"/>
      <c r="J5" s="1099"/>
      <c r="K5" s="1101" t="s">
        <v>586</v>
      </c>
      <c r="L5" s="1099"/>
      <c r="M5" s="1100"/>
      <c r="N5" s="1101" t="s">
        <v>587</v>
      </c>
      <c r="O5" s="1099"/>
      <c r="P5" s="1100"/>
      <c r="Q5" s="1101" t="s">
        <v>588</v>
      </c>
      <c r="R5" s="1099"/>
      <c r="S5" s="1100"/>
      <c r="T5" s="1101" t="s">
        <v>589</v>
      </c>
      <c r="U5" s="1099"/>
      <c r="V5" s="1100"/>
      <c r="W5" s="1101" t="s">
        <v>590</v>
      </c>
      <c r="X5" s="1099"/>
      <c r="Y5" s="1099"/>
    </row>
    <row r="6" spans="1:25" ht="17.25">
      <c r="A6" s="366" t="s">
        <v>563</v>
      </c>
      <c r="B6" s="367" t="s">
        <v>252</v>
      </c>
      <c r="C6" s="365" t="s">
        <v>564</v>
      </c>
      <c r="D6" s="365" t="s">
        <v>565</v>
      </c>
      <c r="E6" s="367" t="s">
        <v>252</v>
      </c>
      <c r="F6" s="365" t="s">
        <v>564</v>
      </c>
      <c r="G6" s="365" t="s">
        <v>565</v>
      </c>
      <c r="H6" s="367" t="s">
        <v>252</v>
      </c>
      <c r="I6" s="365" t="s">
        <v>564</v>
      </c>
      <c r="J6" s="365" t="s">
        <v>565</v>
      </c>
      <c r="K6" s="368" t="s">
        <v>252</v>
      </c>
      <c r="L6" s="369" t="s">
        <v>564</v>
      </c>
      <c r="M6" s="369" t="s">
        <v>565</v>
      </c>
      <c r="N6" s="368" t="s">
        <v>252</v>
      </c>
      <c r="O6" s="369" t="s">
        <v>564</v>
      </c>
      <c r="P6" s="370" t="s">
        <v>565</v>
      </c>
      <c r="Q6" s="371" t="s">
        <v>252</v>
      </c>
      <c r="R6" s="365" t="s">
        <v>564</v>
      </c>
      <c r="S6" s="372" t="s">
        <v>565</v>
      </c>
      <c r="T6" s="371" t="s">
        <v>252</v>
      </c>
      <c r="U6" s="365" t="s">
        <v>564</v>
      </c>
      <c r="V6" s="365" t="s">
        <v>565</v>
      </c>
      <c r="W6" s="367" t="s">
        <v>252</v>
      </c>
      <c r="X6" s="365" t="s">
        <v>564</v>
      </c>
      <c r="Y6" s="365" t="s">
        <v>565</v>
      </c>
    </row>
    <row r="7" spans="1:25" ht="17.25">
      <c r="A7" s="697" t="s">
        <v>583</v>
      </c>
      <c r="B7" s="698"/>
      <c r="C7" s="698"/>
      <c r="D7" s="698"/>
      <c r="E7" s="698"/>
      <c r="F7" s="698"/>
      <c r="G7" s="698"/>
      <c r="H7" s="698"/>
      <c r="I7" s="698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700"/>
      <c r="X7" s="698"/>
      <c r="Y7" s="698"/>
    </row>
    <row r="8" spans="1:25" ht="17.25">
      <c r="A8" s="701" t="s">
        <v>584</v>
      </c>
      <c r="B8" s="679">
        <f aca="true" t="shared" si="0" ref="B8:Y8">AVERAGE(B10:B21)</f>
        <v>291149.9166666667</v>
      </c>
      <c r="C8" s="679">
        <f t="shared" si="0"/>
        <v>250802</v>
      </c>
      <c r="D8" s="679">
        <f t="shared" si="0"/>
        <v>40347.916666666664</v>
      </c>
      <c r="E8" s="679">
        <f t="shared" si="0"/>
        <v>428170</v>
      </c>
      <c r="F8" s="679">
        <f t="shared" si="0"/>
        <v>328260.8333333333</v>
      </c>
      <c r="G8" s="679">
        <f t="shared" si="0"/>
        <v>99909.16666666667</v>
      </c>
      <c r="H8" s="679">
        <f t="shared" si="0"/>
        <v>309265.0833333333</v>
      </c>
      <c r="I8" s="679">
        <f t="shared" si="0"/>
        <v>254668.33333333334</v>
      </c>
      <c r="J8" s="679">
        <f t="shared" si="0"/>
        <v>54596.75</v>
      </c>
      <c r="K8" s="679">
        <f t="shared" si="0"/>
        <v>415019.6666666667</v>
      </c>
      <c r="L8" s="679">
        <f t="shared" si="0"/>
        <v>316295.0833333333</v>
      </c>
      <c r="M8" s="679">
        <f t="shared" si="0"/>
        <v>98724.58333333333</v>
      </c>
      <c r="N8" s="679">
        <f t="shared" si="0"/>
        <v>416643.6666666667</v>
      </c>
      <c r="O8" s="679">
        <f t="shared" si="0"/>
        <v>325799.5833333333</v>
      </c>
      <c r="P8" s="679">
        <f t="shared" si="0"/>
        <v>90844.08333333333</v>
      </c>
      <c r="Q8" s="679">
        <f t="shared" si="0"/>
        <v>338432.1666666667</v>
      </c>
      <c r="R8" s="679">
        <f t="shared" si="0"/>
        <v>277856.1666666667</v>
      </c>
      <c r="S8" s="679">
        <f t="shared" si="0"/>
        <v>60576</v>
      </c>
      <c r="T8" s="679">
        <f t="shared" si="0"/>
        <v>307507.0833333333</v>
      </c>
      <c r="U8" s="679">
        <f t="shared" si="0"/>
        <v>256744</v>
      </c>
      <c r="V8" s="679">
        <f t="shared" si="0"/>
        <v>50763.083333333336</v>
      </c>
      <c r="W8" s="679">
        <f t="shared" si="0"/>
        <v>377304.5833333333</v>
      </c>
      <c r="X8" s="679">
        <f t="shared" si="0"/>
        <v>306679.4166666667</v>
      </c>
      <c r="Y8" s="679">
        <f t="shared" si="0"/>
        <v>70625.16666666667</v>
      </c>
    </row>
    <row r="9" spans="1:25" ht="17.25">
      <c r="A9" s="375"/>
      <c r="B9" s="376"/>
      <c r="C9" s="376"/>
      <c r="D9" s="376"/>
      <c r="E9" s="376"/>
      <c r="F9" s="376"/>
      <c r="G9" s="376"/>
      <c r="H9" s="376"/>
      <c r="I9" s="376"/>
      <c r="J9" s="376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130"/>
      <c r="X9" s="130"/>
      <c r="Y9" s="130"/>
    </row>
    <row r="10" spans="1:25" ht="17.25">
      <c r="A10" s="378" t="s">
        <v>645</v>
      </c>
      <c r="B10" s="681">
        <f aca="true" t="shared" si="1" ref="B10:B21">SUM(C10:D10)</f>
        <v>271919</v>
      </c>
      <c r="C10" s="702">
        <v>270917</v>
      </c>
      <c r="D10" s="702">
        <v>1002</v>
      </c>
      <c r="E10" s="682">
        <f aca="true" t="shared" si="2" ref="E10:E21">SUM(F10:G10)</f>
        <v>326418</v>
      </c>
      <c r="F10" s="702">
        <v>322522</v>
      </c>
      <c r="G10" s="702">
        <v>3896</v>
      </c>
      <c r="H10" s="682">
        <f aca="true" t="shared" si="3" ref="H10:H21">SUM(I10:J10)</f>
        <v>266887</v>
      </c>
      <c r="I10" s="702">
        <v>266887</v>
      </c>
      <c r="J10" s="703">
        <v>0</v>
      </c>
      <c r="K10" s="682">
        <f aca="true" t="shared" si="4" ref="K10:K21">SUM(L10:M10)</f>
        <v>309676</v>
      </c>
      <c r="L10" s="702">
        <v>309676</v>
      </c>
      <c r="M10" s="704">
        <v>0</v>
      </c>
      <c r="N10" s="682">
        <f aca="true" t="shared" si="5" ref="N10:N21">SUM(O10:P10)</f>
        <v>316223</v>
      </c>
      <c r="O10" s="702">
        <v>316178</v>
      </c>
      <c r="P10" s="702">
        <v>45</v>
      </c>
      <c r="Q10" s="682">
        <f aca="true" t="shared" si="6" ref="Q10:Q21">SUM(R10:S10)</f>
        <v>272775</v>
      </c>
      <c r="R10" s="702">
        <v>268480</v>
      </c>
      <c r="S10" s="702">
        <v>4295</v>
      </c>
      <c r="T10" s="682">
        <f aca="true" t="shared" si="7" ref="T10:T21">SUM(U10:V10)</f>
        <v>262233</v>
      </c>
      <c r="U10" s="702">
        <v>257406</v>
      </c>
      <c r="V10" s="702">
        <v>4827</v>
      </c>
      <c r="W10" s="682">
        <f aca="true" t="shared" si="8" ref="W10:W21">SUM(X10:Y10)</f>
        <v>299846</v>
      </c>
      <c r="X10" s="702">
        <v>299344</v>
      </c>
      <c r="Y10" s="702">
        <v>502</v>
      </c>
    </row>
    <row r="11" spans="1:25" ht="17.25">
      <c r="A11" s="378" t="s">
        <v>566</v>
      </c>
      <c r="B11" s="681">
        <f t="shared" si="1"/>
        <v>275320</v>
      </c>
      <c r="C11" s="702">
        <v>274964</v>
      </c>
      <c r="D11" s="702">
        <v>356</v>
      </c>
      <c r="E11" s="682">
        <f t="shared" si="2"/>
        <v>323080</v>
      </c>
      <c r="F11" s="702">
        <v>323080</v>
      </c>
      <c r="G11" s="703">
        <v>0</v>
      </c>
      <c r="H11" s="682">
        <f t="shared" si="3"/>
        <v>275255</v>
      </c>
      <c r="I11" s="702">
        <v>275255</v>
      </c>
      <c r="J11" s="703">
        <v>0</v>
      </c>
      <c r="K11" s="682">
        <f t="shared" si="4"/>
        <v>311329</v>
      </c>
      <c r="L11" s="702">
        <v>311329</v>
      </c>
      <c r="M11" s="704">
        <v>0</v>
      </c>
      <c r="N11" s="682">
        <f t="shared" si="5"/>
        <v>320742</v>
      </c>
      <c r="O11" s="702">
        <v>320728</v>
      </c>
      <c r="P11" s="702">
        <v>14</v>
      </c>
      <c r="Q11" s="682">
        <f t="shared" si="6"/>
        <v>280438</v>
      </c>
      <c r="R11" s="702">
        <v>280438</v>
      </c>
      <c r="S11" s="704">
        <v>0</v>
      </c>
      <c r="T11" s="682">
        <f t="shared" si="7"/>
        <v>262408</v>
      </c>
      <c r="U11" s="702">
        <v>262408</v>
      </c>
      <c r="V11" s="704">
        <v>0</v>
      </c>
      <c r="W11" s="682">
        <f t="shared" si="8"/>
        <v>315886</v>
      </c>
      <c r="X11" s="702">
        <v>315886</v>
      </c>
      <c r="Y11" s="703">
        <v>0</v>
      </c>
    </row>
    <row r="12" spans="1:25" ht="17.25">
      <c r="A12" s="378" t="s">
        <v>567</v>
      </c>
      <c r="B12" s="681">
        <f t="shared" si="1"/>
        <v>264512</v>
      </c>
      <c r="C12" s="702">
        <v>264512</v>
      </c>
      <c r="D12" s="703">
        <v>0</v>
      </c>
      <c r="E12" s="682">
        <f t="shared" si="2"/>
        <v>334592</v>
      </c>
      <c r="F12" s="702">
        <v>328406</v>
      </c>
      <c r="G12" s="702">
        <v>6186</v>
      </c>
      <c r="H12" s="682">
        <f t="shared" si="3"/>
        <v>277966</v>
      </c>
      <c r="I12" s="702">
        <v>277966</v>
      </c>
      <c r="J12" s="703">
        <v>0</v>
      </c>
      <c r="K12" s="682">
        <f t="shared" si="4"/>
        <v>408009</v>
      </c>
      <c r="L12" s="702">
        <v>328727</v>
      </c>
      <c r="M12" s="702">
        <v>79282</v>
      </c>
      <c r="N12" s="682">
        <f t="shared" si="5"/>
        <v>323176</v>
      </c>
      <c r="O12" s="702">
        <v>323041</v>
      </c>
      <c r="P12" s="702">
        <v>135</v>
      </c>
      <c r="Q12" s="682">
        <f t="shared" si="6"/>
        <v>284991</v>
      </c>
      <c r="R12" s="702">
        <v>284724</v>
      </c>
      <c r="S12" s="702">
        <v>267</v>
      </c>
      <c r="T12" s="682">
        <f t="shared" si="7"/>
        <v>287665</v>
      </c>
      <c r="U12" s="702">
        <v>266783</v>
      </c>
      <c r="V12" s="702">
        <v>20882</v>
      </c>
      <c r="W12" s="682">
        <f t="shared" si="8"/>
        <v>322286</v>
      </c>
      <c r="X12" s="702">
        <v>322286</v>
      </c>
      <c r="Y12" s="703">
        <v>0</v>
      </c>
    </row>
    <row r="13" spans="1:25" ht="17.25">
      <c r="A13" s="378" t="s">
        <v>568</v>
      </c>
      <c r="B13" s="681">
        <f t="shared" si="1"/>
        <v>277366</v>
      </c>
      <c r="C13" s="702">
        <v>277366</v>
      </c>
      <c r="D13" s="703">
        <v>0</v>
      </c>
      <c r="E13" s="682">
        <f t="shared" si="2"/>
        <v>334967</v>
      </c>
      <c r="F13" s="702">
        <v>328877</v>
      </c>
      <c r="G13" s="702">
        <v>6090</v>
      </c>
      <c r="H13" s="682">
        <f t="shared" si="3"/>
        <v>281145</v>
      </c>
      <c r="I13" s="702">
        <v>281145</v>
      </c>
      <c r="J13" s="703">
        <v>0</v>
      </c>
      <c r="K13" s="682">
        <f t="shared" si="4"/>
        <v>325721</v>
      </c>
      <c r="L13" s="702">
        <v>325721</v>
      </c>
      <c r="M13" s="704">
        <v>0</v>
      </c>
      <c r="N13" s="682">
        <f t="shared" si="5"/>
        <v>330765</v>
      </c>
      <c r="O13" s="702">
        <v>330750</v>
      </c>
      <c r="P13" s="702">
        <v>15</v>
      </c>
      <c r="Q13" s="682">
        <f t="shared" si="6"/>
        <v>299012</v>
      </c>
      <c r="R13" s="702">
        <v>278295</v>
      </c>
      <c r="S13" s="702">
        <v>20717</v>
      </c>
      <c r="T13" s="682">
        <f t="shared" si="7"/>
        <v>266116</v>
      </c>
      <c r="U13" s="702">
        <v>266017</v>
      </c>
      <c r="V13" s="702">
        <v>99</v>
      </c>
      <c r="W13" s="682">
        <f t="shared" si="8"/>
        <v>301421</v>
      </c>
      <c r="X13" s="702">
        <v>301421</v>
      </c>
      <c r="Y13" s="703">
        <v>0</v>
      </c>
    </row>
    <row r="14" spans="1:25" ht="17.25">
      <c r="A14" s="378" t="s">
        <v>569</v>
      </c>
      <c r="B14" s="681">
        <f t="shared" si="1"/>
        <v>281980</v>
      </c>
      <c r="C14" s="702">
        <v>281620</v>
      </c>
      <c r="D14" s="702">
        <v>360</v>
      </c>
      <c r="E14" s="682">
        <f t="shared" si="2"/>
        <v>342899</v>
      </c>
      <c r="F14" s="702">
        <v>331082</v>
      </c>
      <c r="G14" s="702">
        <v>11817</v>
      </c>
      <c r="H14" s="682">
        <f t="shared" si="3"/>
        <v>281425</v>
      </c>
      <c r="I14" s="702">
        <v>281337</v>
      </c>
      <c r="J14" s="702">
        <v>88</v>
      </c>
      <c r="K14" s="682">
        <f t="shared" si="4"/>
        <v>321398</v>
      </c>
      <c r="L14" s="702">
        <v>321398</v>
      </c>
      <c r="M14" s="704">
        <v>0</v>
      </c>
      <c r="N14" s="682">
        <f t="shared" si="5"/>
        <v>327286</v>
      </c>
      <c r="O14" s="702">
        <v>327262</v>
      </c>
      <c r="P14" s="702">
        <v>24</v>
      </c>
      <c r="Q14" s="682">
        <f t="shared" si="6"/>
        <v>280214</v>
      </c>
      <c r="R14" s="702">
        <v>280144</v>
      </c>
      <c r="S14" s="702">
        <v>70</v>
      </c>
      <c r="T14" s="682">
        <f t="shared" si="7"/>
        <v>258131</v>
      </c>
      <c r="U14" s="702">
        <v>256506</v>
      </c>
      <c r="V14" s="702">
        <v>1625</v>
      </c>
      <c r="W14" s="682">
        <f t="shared" si="8"/>
        <v>301494</v>
      </c>
      <c r="X14" s="702">
        <v>301354</v>
      </c>
      <c r="Y14" s="702">
        <v>140</v>
      </c>
    </row>
    <row r="15" spans="1:25" ht="17.25">
      <c r="A15" s="378" t="s">
        <v>570</v>
      </c>
      <c r="B15" s="681">
        <f t="shared" si="1"/>
        <v>308584</v>
      </c>
      <c r="C15" s="702">
        <v>284753</v>
      </c>
      <c r="D15" s="702">
        <v>23831</v>
      </c>
      <c r="E15" s="682">
        <f t="shared" si="2"/>
        <v>535892</v>
      </c>
      <c r="F15" s="702">
        <v>333453</v>
      </c>
      <c r="G15" s="702">
        <v>202439</v>
      </c>
      <c r="H15" s="682">
        <f t="shared" si="3"/>
        <v>343775</v>
      </c>
      <c r="I15" s="702">
        <v>274630</v>
      </c>
      <c r="J15" s="702">
        <v>69145</v>
      </c>
      <c r="K15" s="682">
        <f t="shared" si="4"/>
        <v>625638</v>
      </c>
      <c r="L15" s="702">
        <v>323567</v>
      </c>
      <c r="M15" s="702">
        <v>302071</v>
      </c>
      <c r="N15" s="682">
        <f t="shared" si="5"/>
        <v>535631</v>
      </c>
      <c r="O15" s="702">
        <v>334695</v>
      </c>
      <c r="P15" s="702">
        <v>200936</v>
      </c>
      <c r="Q15" s="682">
        <f t="shared" si="6"/>
        <v>577881</v>
      </c>
      <c r="R15" s="702">
        <v>285062</v>
      </c>
      <c r="S15" s="702">
        <v>292819</v>
      </c>
      <c r="T15" s="682">
        <f t="shared" si="7"/>
        <v>330156</v>
      </c>
      <c r="U15" s="702">
        <v>262213</v>
      </c>
      <c r="V15" s="702">
        <v>67943</v>
      </c>
      <c r="W15" s="682">
        <f t="shared" si="8"/>
        <v>378532</v>
      </c>
      <c r="X15" s="702">
        <v>307279</v>
      </c>
      <c r="Y15" s="702">
        <v>71253</v>
      </c>
    </row>
    <row r="16" spans="1:25" ht="17.25">
      <c r="A16" s="378" t="s">
        <v>571</v>
      </c>
      <c r="B16" s="681">
        <f t="shared" si="1"/>
        <v>430217</v>
      </c>
      <c r="C16" s="702">
        <v>227141</v>
      </c>
      <c r="D16" s="702">
        <v>203076</v>
      </c>
      <c r="E16" s="682">
        <f t="shared" si="2"/>
        <v>588705</v>
      </c>
      <c r="F16" s="702">
        <v>332173</v>
      </c>
      <c r="G16" s="702">
        <v>256532</v>
      </c>
      <c r="H16" s="682">
        <f t="shared" si="3"/>
        <v>463733</v>
      </c>
      <c r="I16" s="702">
        <v>230270</v>
      </c>
      <c r="J16" s="702">
        <v>233463</v>
      </c>
      <c r="K16" s="682">
        <f t="shared" si="4"/>
        <v>580858</v>
      </c>
      <c r="L16" s="702">
        <v>316694</v>
      </c>
      <c r="M16" s="702">
        <v>264164</v>
      </c>
      <c r="N16" s="682">
        <f t="shared" si="5"/>
        <v>658832</v>
      </c>
      <c r="O16" s="702">
        <v>329316</v>
      </c>
      <c r="P16" s="702">
        <v>329516</v>
      </c>
      <c r="Q16" s="682">
        <f t="shared" si="6"/>
        <v>306479</v>
      </c>
      <c r="R16" s="702">
        <v>275553</v>
      </c>
      <c r="S16" s="702">
        <v>30926</v>
      </c>
      <c r="T16" s="682">
        <f t="shared" si="7"/>
        <v>432594</v>
      </c>
      <c r="U16" s="702">
        <v>249450</v>
      </c>
      <c r="V16" s="702">
        <v>183144</v>
      </c>
      <c r="W16" s="682">
        <f t="shared" si="8"/>
        <v>619700</v>
      </c>
      <c r="X16" s="702">
        <v>315079</v>
      </c>
      <c r="Y16" s="702">
        <v>304621</v>
      </c>
    </row>
    <row r="17" spans="1:25" ht="17.25">
      <c r="A17" s="378" t="s">
        <v>572</v>
      </c>
      <c r="B17" s="681">
        <f t="shared" si="1"/>
        <v>220736</v>
      </c>
      <c r="C17" s="702">
        <v>220736</v>
      </c>
      <c r="D17" s="703">
        <v>0</v>
      </c>
      <c r="E17" s="682">
        <f t="shared" si="2"/>
        <v>396968</v>
      </c>
      <c r="F17" s="702">
        <v>327767</v>
      </c>
      <c r="G17" s="702">
        <v>69201</v>
      </c>
      <c r="H17" s="682">
        <f t="shared" si="3"/>
        <v>230383</v>
      </c>
      <c r="I17" s="702">
        <v>230383</v>
      </c>
      <c r="J17" s="703">
        <v>0</v>
      </c>
      <c r="K17" s="682">
        <f t="shared" si="4"/>
        <v>311703</v>
      </c>
      <c r="L17" s="702">
        <v>310353</v>
      </c>
      <c r="M17" s="702">
        <v>1350</v>
      </c>
      <c r="N17" s="682">
        <f t="shared" si="5"/>
        <v>329285</v>
      </c>
      <c r="O17" s="702">
        <v>328829</v>
      </c>
      <c r="P17" s="702">
        <v>456</v>
      </c>
      <c r="Q17" s="682">
        <f t="shared" si="6"/>
        <v>283363</v>
      </c>
      <c r="R17" s="702">
        <v>275569</v>
      </c>
      <c r="S17" s="702">
        <v>7794</v>
      </c>
      <c r="T17" s="682">
        <f t="shared" si="7"/>
        <v>268258</v>
      </c>
      <c r="U17" s="702">
        <v>247352</v>
      </c>
      <c r="V17" s="702">
        <v>20906</v>
      </c>
      <c r="W17" s="682">
        <f t="shared" si="8"/>
        <v>373842</v>
      </c>
      <c r="X17" s="702">
        <v>314255</v>
      </c>
      <c r="Y17" s="702">
        <v>59587</v>
      </c>
    </row>
    <row r="18" spans="1:25" ht="17.25">
      <c r="A18" s="378" t="s">
        <v>573</v>
      </c>
      <c r="B18" s="681">
        <f t="shared" si="1"/>
        <v>224411</v>
      </c>
      <c r="C18" s="702">
        <v>224174</v>
      </c>
      <c r="D18" s="702">
        <v>237</v>
      </c>
      <c r="E18" s="682">
        <f t="shared" si="2"/>
        <v>330430</v>
      </c>
      <c r="F18" s="702">
        <v>330430</v>
      </c>
      <c r="G18" s="703">
        <v>0</v>
      </c>
      <c r="H18" s="682">
        <f t="shared" si="3"/>
        <v>235229</v>
      </c>
      <c r="I18" s="702">
        <v>235229</v>
      </c>
      <c r="J18" s="703">
        <v>0</v>
      </c>
      <c r="K18" s="682">
        <f t="shared" si="4"/>
        <v>372514</v>
      </c>
      <c r="L18" s="702">
        <v>308729</v>
      </c>
      <c r="M18" s="702">
        <v>63785</v>
      </c>
      <c r="N18" s="682">
        <f t="shared" si="5"/>
        <v>328327</v>
      </c>
      <c r="O18" s="704">
        <v>328152</v>
      </c>
      <c r="P18" s="702">
        <v>175</v>
      </c>
      <c r="Q18" s="682">
        <f t="shared" si="6"/>
        <v>293507</v>
      </c>
      <c r="R18" s="702">
        <v>275588</v>
      </c>
      <c r="S18" s="702">
        <v>17919</v>
      </c>
      <c r="T18" s="682">
        <f t="shared" si="7"/>
        <v>260471</v>
      </c>
      <c r="U18" s="702">
        <v>250811</v>
      </c>
      <c r="V18" s="702">
        <v>9660</v>
      </c>
      <c r="W18" s="682">
        <f t="shared" si="8"/>
        <v>311551</v>
      </c>
      <c r="X18" s="702">
        <v>311551</v>
      </c>
      <c r="Y18" s="703">
        <v>0</v>
      </c>
    </row>
    <row r="19" spans="1:25" ht="17.25">
      <c r="A19" s="378" t="s">
        <v>574</v>
      </c>
      <c r="B19" s="681">
        <f t="shared" si="1"/>
        <v>227157</v>
      </c>
      <c r="C19" s="702">
        <v>227157</v>
      </c>
      <c r="D19" s="703">
        <v>0</v>
      </c>
      <c r="E19" s="682">
        <f t="shared" si="2"/>
        <v>330937</v>
      </c>
      <c r="F19" s="702">
        <v>330937</v>
      </c>
      <c r="G19" s="703">
        <v>0</v>
      </c>
      <c r="H19" s="682">
        <f t="shared" si="3"/>
        <v>232039</v>
      </c>
      <c r="I19" s="702">
        <v>232039</v>
      </c>
      <c r="J19" s="703">
        <v>0</v>
      </c>
      <c r="K19" s="682">
        <f t="shared" si="4"/>
        <v>311340</v>
      </c>
      <c r="L19" s="702">
        <v>311340</v>
      </c>
      <c r="M19" s="704">
        <v>0</v>
      </c>
      <c r="N19" s="682">
        <f t="shared" si="5"/>
        <v>327853</v>
      </c>
      <c r="O19" s="702">
        <v>327828</v>
      </c>
      <c r="P19" s="702">
        <v>25</v>
      </c>
      <c r="Q19" s="682">
        <f t="shared" si="6"/>
        <v>275825</v>
      </c>
      <c r="R19" s="702">
        <v>275749</v>
      </c>
      <c r="S19" s="702">
        <v>76</v>
      </c>
      <c r="T19" s="682">
        <f t="shared" si="7"/>
        <v>252204</v>
      </c>
      <c r="U19" s="702">
        <v>252204</v>
      </c>
      <c r="V19" s="704">
        <v>0</v>
      </c>
      <c r="W19" s="682">
        <f t="shared" si="8"/>
        <v>300722</v>
      </c>
      <c r="X19" s="703">
        <v>300722</v>
      </c>
      <c r="Y19" s="703">
        <v>0</v>
      </c>
    </row>
    <row r="20" spans="1:25" ht="17.25">
      <c r="A20" s="378" t="s">
        <v>575</v>
      </c>
      <c r="B20" s="681">
        <f t="shared" si="1"/>
        <v>229167</v>
      </c>
      <c r="C20" s="702">
        <v>229167</v>
      </c>
      <c r="D20" s="703">
        <v>0</v>
      </c>
      <c r="E20" s="682">
        <f t="shared" si="2"/>
        <v>487043</v>
      </c>
      <c r="F20" s="702">
        <v>326621</v>
      </c>
      <c r="G20" s="702">
        <v>160422</v>
      </c>
      <c r="H20" s="682">
        <f t="shared" si="3"/>
        <v>236742</v>
      </c>
      <c r="I20" s="702">
        <v>236742</v>
      </c>
      <c r="J20" s="703">
        <v>0</v>
      </c>
      <c r="K20" s="682">
        <f t="shared" si="4"/>
        <v>316012</v>
      </c>
      <c r="L20" s="702">
        <v>316012</v>
      </c>
      <c r="M20" s="704">
        <v>0</v>
      </c>
      <c r="N20" s="682">
        <f t="shared" si="5"/>
        <v>322109</v>
      </c>
      <c r="O20" s="702">
        <v>322087</v>
      </c>
      <c r="P20" s="702">
        <v>22</v>
      </c>
      <c r="Q20" s="682">
        <f t="shared" si="6"/>
        <v>392238</v>
      </c>
      <c r="R20" s="702">
        <v>277245</v>
      </c>
      <c r="S20" s="702">
        <v>114993</v>
      </c>
      <c r="T20" s="682">
        <f t="shared" si="7"/>
        <v>277935</v>
      </c>
      <c r="U20" s="702">
        <v>254522</v>
      </c>
      <c r="V20" s="702">
        <v>23413</v>
      </c>
      <c r="W20" s="682">
        <f t="shared" si="8"/>
        <v>309892</v>
      </c>
      <c r="X20" s="702">
        <v>295566</v>
      </c>
      <c r="Y20" s="703">
        <v>14326</v>
      </c>
    </row>
    <row r="21" spans="1:25" ht="17.25">
      <c r="A21" s="378" t="s">
        <v>576</v>
      </c>
      <c r="B21" s="681">
        <f t="shared" si="1"/>
        <v>482430</v>
      </c>
      <c r="C21" s="702">
        <v>227117</v>
      </c>
      <c r="D21" s="702">
        <v>255313</v>
      </c>
      <c r="E21" s="682">
        <f t="shared" si="2"/>
        <v>806109</v>
      </c>
      <c r="F21" s="702">
        <v>323782</v>
      </c>
      <c r="G21" s="702">
        <v>482327</v>
      </c>
      <c r="H21" s="682">
        <f t="shared" si="3"/>
        <v>586602</v>
      </c>
      <c r="I21" s="702">
        <v>234137</v>
      </c>
      <c r="J21" s="702">
        <v>352465</v>
      </c>
      <c r="K21" s="682">
        <f t="shared" si="4"/>
        <v>786038</v>
      </c>
      <c r="L21" s="702">
        <v>311995</v>
      </c>
      <c r="M21" s="702">
        <v>474043</v>
      </c>
      <c r="N21" s="682">
        <f t="shared" si="5"/>
        <v>879495</v>
      </c>
      <c r="O21" s="702">
        <v>320729</v>
      </c>
      <c r="P21" s="702">
        <v>558766</v>
      </c>
      <c r="Q21" s="682">
        <f t="shared" si="6"/>
        <v>514463</v>
      </c>
      <c r="R21" s="702">
        <v>277427</v>
      </c>
      <c r="S21" s="702">
        <v>237036</v>
      </c>
      <c r="T21" s="682">
        <f t="shared" si="7"/>
        <v>531914</v>
      </c>
      <c r="U21" s="702">
        <v>255256</v>
      </c>
      <c r="V21" s="702">
        <v>276658</v>
      </c>
      <c r="W21" s="682">
        <f t="shared" si="8"/>
        <v>692483</v>
      </c>
      <c r="X21" s="703">
        <v>295410</v>
      </c>
      <c r="Y21" s="703">
        <v>397073</v>
      </c>
    </row>
    <row r="22" spans="1:25" ht="17.25">
      <c r="A22" s="375"/>
      <c r="B22" s="376"/>
      <c r="C22" s="376"/>
      <c r="D22" s="376"/>
      <c r="E22" s="376"/>
      <c r="F22" s="376"/>
      <c r="G22" s="376"/>
      <c r="H22" s="376"/>
      <c r="I22" s="376"/>
      <c r="J22" s="376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</row>
    <row r="23" spans="1:25" ht="17.25">
      <c r="A23" s="701" t="s">
        <v>577</v>
      </c>
      <c r="B23" s="705"/>
      <c r="C23" s="705"/>
      <c r="D23" s="705"/>
      <c r="E23" s="705"/>
      <c r="F23" s="705"/>
      <c r="G23" s="705"/>
      <c r="H23" s="705"/>
      <c r="I23" s="705"/>
      <c r="J23" s="705"/>
      <c r="K23" s="700"/>
      <c r="L23" s="700"/>
      <c r="M23" s="700"/>
      <c r="N23" s="700"/>
      <c r="O23" s="700"/>
      <c r="P23" s="700"/>
      <c r="Q23" s="700"/>
      <c r="R23" s="700"/>
      <c r="S23" s="700"/>
      <c r="T23" s="700"/>
      <c r="U23" s="700"/>
      <c r="V23" s="700"/>
      <c r="W23" s="700"/>
      <c r="X23" s="700"/>
      <c r="Y23" s="700"/>
    </row>
    <row r="24" spans="1:25" ht="17.25">
      <c r="A24" s="701" t="s">
        <v>584</v>
      </c>
      <c r="B24" s="679">
        <f aca="true" t="shared" si="9" ref="B24:Y24">AVERAGE(B26:B37)</f>
        <v>367248.75</v>
      </c>
      <c r="C24" s="679">
        <f t="shared" si="9"/>
        <v>304395.5833333333</v>
      </c>
      <c r="D24" s="679">
        <f t="shared" si="9"/>
        <v>62853.166666666664</v>
      </c>
      <c r="E24" s="679">
        <f t="shared" si="9"/>
        <v>447782.5833333333</v>
      </c>
      <c r="F24" s="679">
        <f t="shared" si="9"/>
        <v>343011.3333333333</v>
      </c>
      <c r="G24" s="679">
        <f t="shared" si="9"/>
        <v>104771.25</v>
      </c>
      <c r="H24" s="679">
        <f t="shared" si="9"/>
        <v>383798.8333333333</v>
      </c>
      <c r="I24" s="679">
        <f t="shared" si="9"/>
        <v>309991.25</v>
      </c>
      <c r="J24" s="679">
        <f t="shared" si="9"/>
        <v>73807.58333333333</v>
      </c>
      <c r="K24" s="679">
        <f t="shared" si="9"/>
        <v>543151.0833333334</v>
      </c>
      <c r="L24" s="679">
        <f t="shared" si="9"/>
        <v>410632</v>
      </c>
      <c r="M24" s="679">
        <f t="shared" si="9"/>
        <v>132519.08333333334</v>
      </c>
      <c r="N24" s="679">
        <f t="shared" si="9"/>
        <v>488713.5</v>
      </c>
      <c r="O24" s="679">
        <f t="shared" si="9"/>
        <v>380686</v>
      </c>
      <c r="P24" s="679">
        <f t="shared" si="9"/>
        <v>108027.5</v>
      </c>
      <c r="Q24" s="679">
        <f t="shared" si="9"/>
        <v>380446.4166666667</v>
      </c>
      <c r="R24" s="679">
        <f t="shared" si="9"/>
        <v>311498.0833333333</v>
      </c>
      <c r="S24" s="679">
        <f t="shared" si="9"/>
        <v>68948.33333333333</v>
      </c>
      <c r="T24" s="679">
        <f t="shared" si="9"/>
        <v>376327.5833333333</v>
      </c>
      <c r="U24" s="679">
        <f t="shared" si="9"/>
        <v>314074.1666666667</v>
      </c>
      <c r="V24" s="679">
        <f t="shared" si="9"/>
        <v>62253.416666666664</v>
      </c>
      <c r="W24" s="679">
        <f t="shared" si="9"/>
        <v>411056.3333333333</v>
      </c>
      <c r="X24" s="679">
        <f t="shared" si="9"/>
        <v>332917.9166666667</v>
      </c>
      <c r="Y24" s="679">
        <f t="shared" si="9"/>
        <v>78138.41666666667</v>
      </c>
    </row>
    <row r="25" spans="1:25" ht="17.25">
      <c r="A25" s="375"/>
      <c r="B25" s="376"/>
      <c r="C25" s="376"/>
      <c r="D25" s="376"/>
      <c r="E25" s="376"/>
      <c r="F25" s="376"/>
      <c r="G25" s="376"/>
      <c r="H25" s="376"/>
      <c r="I25" s="376"/>
      <c r="J25" s="376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</row>
    <row r="26" spans="1:25" ht="17.25">
      <c r="A26" s="378" t="s">
        <v>645</v>
      </c>
      <c r="B26" s="682">
        <f aca="true" t="shared" si="10" ref="B26:B37">SUM(C26:D26)</f>
        <v>296615</v>
      </c>
      <c r="C26" s="702">
        <v>295315</v>
      </c>
      <c r="D26" s="702">
        <v>1300</v>
      </c>
      <c r="E26" s="682">
        <f aca="true" t="shared" si="11" ref="E26:E37">SUM(F26:G26)</f>
        <v>340433</v>
      </c>
      <c r="F26" s="702">
        <v>337107</v>
      </c>
      <c r="G26" s="702">
        <v>3326</v>
      </c>
      <c r="H26" s="682">
        <f aca="true" t="shared" si="12" ref="H26:H37">SUM(I26:J26)</f>
        <v>301327</v>
      </c>
      <c r="I26" s="702">
        <v>301327</v>
      </c>
      <c r="J26" s="702">
        <v>0</v>
      </c>
      <c r="K26" s="682">
        <f aca="true" t="shared" si="13" ref="K26:K37">SUM(L26:M26)</f>
        <v>399372</v>
      </c>
      <c r="L26" s="702">
        <v>399372</v>
      </c>
      <c r="M26" s="702">
        <v>0</v>
      </c>
      <c r="N26" s="682">
        <f aca="true" t="shared" si="14" ref="N26:N37">SUM(O26:P26)</f>
        <v>370383</v>
      </c>
      <c r="O26" s="702">
        <v>370319</v>
      </c>
      <c r="P26" s="702">
        <v>64</v>
      </c>
      <c r="Q26" s="682">
        <f aca="true" t="shared" si="15" ref="Q26:Q37">SUM(R26:S26)</f>
        <v>307514</v>
      </c>
      <c r="R26" s="702">
        <v>304667</v>
      </c>
      <c r="S26" s="702">
        <v>2847</v>
      </c>
      <c r="T26" s="682">
        <f aca="true" t="shared" si="16" ref="T26:T37">SUM(U26:V26)</f>
        <v>321646</v>
      </c>
      <c r="U26" s="702">
        <v>317460</v>
      </c>
      <c r="V26" s="702">
        <v>4186</v>
      </c>
      <c r="W26" s="682">
        <f aca="true" t="shared" si="17" ref="W26:W37">SUM(X26:Y26)</f>
        <v>323914</v>
      </c>
      <c r="X26" s="702">
        <v>323914</v>
      </c>
      <c r="Y26" s="702">
        <v>0</v>
      </c>
    </row>
    <row r="27" spans="1:25" ht="17.25">
      <c r="A27" s="378" t="s">
        <v>566</v>
      </c>
      <c r="B27" s="682">
        <f t="shared" si="10"/>
        <v>296548</v>
      </c>
      <c r="C27" s="702">
        <v>296124</v>
      </c>
      <c r="D27" s="702">
        <v>424</v>
      </c>
      <c r="E27" s="682">
        <f t="shared" si="11"/>
        <v>337682</v>
      </c>
      <c r="F27" s="702">
        <v>337682</v>
      </c>
      <c r="G27" s="703">
        <v>0</v>
      </c>
      <c r="H27" s="682">
        <f t="shared" si="12"/>
        <v>309874</v>
      </c>
      <c r="I27" s="702">
        <v>309874</v>
      </c>
      <c r="J27" s="703">
        <v>0</v>
      </c>
      <c r="K27" s="682">
        <f t="shared" si="13"/>
        <v>400856</v>
      </c>
      <c r="L27" s="702">
        <v>400856</v>
      </c>
      <c r="M27" s="702">
        <v>0</v>
      </c>
      <c r="N27" s="682">
        <f t="shared" si="14"/>
        <v>373310</v>
      </c>
      <c r="O27" s="702">
        <v>373290</v>
      </c>
      <c r="P27" s="702">
        <v>20</v>
      </c>
      <c r="Q27" s="682">
        <f t="shared" si="15"/>
        <v>320446</v>
      </c>
      <c r="R27" s="702">
        <v>320446</v>
      </c>
      <c r="S27" s="702">
        <v>0</v>
      </c>
      <c r="T27" s="682">
        <f t="shared" si="16"/>
        <v>323939</v>
      </c>
      <c r="U27" s="702">
        <v>323939</v>
      </c>
      <c r="V27" s="702">
        <v>0</v>
      </c>
      <c r="W27" s="682">
        <f t="shared" si="17"/>
        <v>338213</v>
      </c>
      <c r="X27" s="702">
        <v>338213</v>
      </c>
      <c r="Y27" s="702">
        <v>0</v>
      </c>
    </row>
    <row r="28" spans="1:25" ht="17.25">
      <c r="A28" s="378" t="s">
        <v>567</v>
      </c>
      <c r="B28" s="682">
        <f t="shared" si="10"/>
        <v>282414</v>
      </c>
      <c r="C28" s="702">
        <v>282414</v>
      </c>
      <c r="D28" s="702">
        <v>0</v>
      </c>
      <c r="E28" s="682">
        <f t="shared" si="11"/>
        <v>349668</v>
      </c>
      <c r="F28" s="702">
        <v>343317</v>
      </c>
      <c r="G28" s="702">
        <v>6351</v>
      </c>
      <c r="H28" s="682">
        <f t="shared" si="12"/>
        <v>312150</v>
      </c>
      <c r="I28" s="702">
        <v>312150</v>
      </c>
      <c r="J28" s="702">
        <v>0</v>
      </c>
      <c r="K28" s="682">
        <f t="shared" si="13"/>
        <v>530687</v>
      </c>
      <c r="L28" s="702">
        <v>427016</v>
      </c>
      <c r="M28" s="702">
        <v>103671</v>
      </c>
      <c r="N28" s="682">
        <f t="shared" si="14"/>
        <v>377060</v>
      </c>
      <c r="O28" s="702">
        <v>376903</v>
      </c>
      <c r="P28" s="702">
        <v>157</v>
      </c>
      <c r="Q28" s="682">
        <f t="shared" si="15"/>
        <v>321582</v>
      </c>
      <c r="R28" s="702">
        <v>321229</v>
      </c>
      <c r="S28" s="702">
        <v>353</v>
      </c>
      <c r="T28" s="682">
        <f t="shared" si="16"/>
        <v>356029</v>
      </c>
      <c r="U28" s="702">
        <v>330866</v>
      </c>
      <c r="V28" s="702">
        <v>25163</v>
      </c>
      <c r="W28" s="682">
        <f t="shared" si="17"/>
        <v>346269</v>
      </c>
      <c r="X28" s="702">
        <v>346269</v>
      </c>
      <c r="Y28" s="702">
        <v>0</v>
      </c>
    </row>
    <row r="29" spans="1:25" ht="17.25">
      <c r="A29" s="378" t="s">
        <v>568</v>
      </c>
      <c r="B29" s="682">
        <f t="shared" si="10"/>
        <v>297390</v>
      </c>
      <c r="C29" s="702">
        <v>297390</v>
      </c>
      <c r="D29" s="703">
        <v>0</v>
      </c>
      <c r="E29" s="682">
        <f t="shared" si="11"/>
        <v>349961</v>
      </c>
      <c r="F29" s="702">
        <v>343712</v>
      </c>
      <c r="G29" s="702">
        <v>6249</v>
      </c>
      <c r="H29" s="682">
        <f t="shared" si="12"/>
        <v>316883</v>
      </c>
      <c r="I29" s="702">
        <v>316883</v>
      </c>
      <c r="J29" s="702">
        <v>0</v>
      </c>
      <c r="K29" s="682">
        <f t="shared" si="13"/>
        <v>413720</v>
      </c>
      <c r="L29" s="702">
        <v>413720</v>
      </c>
      <c r="M29" s="702">
        <v>0</v>
      </c>
      <c r="N29" s="682">
        <f t="shared" si="14"/>
        <v>387869</v>
      </c>
      <c r="O29" s="702">
        <v>387848</v>
      </c>
      <c r="P29" s="702">
        <v>21</v>
      </c>
      <c r="Q29" s="682">
        <f t="shared" si="15"/>
        <v>338658</v>
      </c>
      <c r="R29" s="702">
        <v>314167</v>
      </c>
      <c r="S29" s="702">
        <v>24491</v>
      </c>
      <c r="T29" s="682">
        <f t="shared" si="16"/>
        <v>325973</v>
      </c>
      <c r="U29" s="702">
        <v>325907</v>
      </c>
      <c r="V29" s="702">
        <v>66</v>
      </c>
      <c r="W29" s="682">
        <f t="shared" si="17"/>
        <v>325411</v>
      </c>
      <c r="X29" s="702">
        <v>325411</v>
      </c>
      <c r="Y29" s="702">
        <v>0</v>
      </c>
    </row>
    <row r="30" spans="1:25" ht="17.25">
      <c r="A30" s="378" t="s">
        <v>569</v>
      </c>
      <c r="B30" s="682">
        <f t="shared" si="10"/>
        <v>305667</v>
      </c>
      <c r="C30" s="702">
        <v>305238</v>
      </c>
      <c r="D30" s="702">
        <v>429</v>
      </c>
      <c r="E30" s="682">
        <f t="shared" si="11"/>
        <v>358970</v>
      </c>
      <c r="F30" s="702">
        <v>346433</v>
      </c>
      <c r="G30" s="702">
        <v>12537</v>
      </c>
      <c r="H30" s="682">
        <f t="shared" si="12"/>
        <v>318509</v>
      </c>
      <c r="I30" s="702">
        <v>318384</v>
      </c>
      <c r="J30" s="702">
        <v>125</v>
      </c>
      <c r="K30" s="682">
        <f t="shared" si="13"/>
        <v>420061</v>
      </c>
      <c r="L30" s="702">
        <v>420061</v>
      </c>
      <c r="M30" s="702">
        <v>0</v>
      </c>
      <c r="N30" s="682">
        <f t="shared" si="14"/>
        <v>385875</v>
      </c>
      <c r="O30" s="702">
        <v>385844</v>
      </c>
      <c r="P30" s="702">
        <v>31</v>
      </c>
      <c r="Q30" s="682">
        <f t="shared" si="15"/>
        <v>316538</v>
      </c>
      <c r="R30" s="702">
        <v>316449</v>
      </c>
      <c r="S30" s="702">
        <v>89</v>
      </c>
      <c r="T30" s="682">
        <f t="shared" si="16"/>
        <v>316423</v>
      </c>
      <c r="U30" s="702">
        <v>314081</v>
      </c>
      <c r="V30" s="702">
        <v>2342</v>
      </c>
      <c r="W30" s="682">
        <f t="shared" si="17"/>
        <v>325496</v>
      </c>
      <c r="X30" s="702">
        <v>325326</v>
      </c>
      <c r="Y30" s="702">
        <v>170</v>
      </c>
    </row>
    <row r="31" spans="1:25" ht="17.25">
      <c r="A31" s="378" t="s">
        <v>570</v>
      </c>
      <c r="B31" s="682">
        <f t="shared" si="10"/>
        <v>335113</v>
      </c>
      <c r="C31" s="702">
        <v>307978</v>
      </c>
      <c r="D31" s="702">
        <v>27135</v>
      </c>
      <c r="E31" s="682">
        <f t="shared" si="11"/>
        <v>564952</v>
      </c>
      <c r="F31" s="702">
        <v>348103</v>
      </c>
      <c r="G31" s="702">
        <v>216849</v>
      </c>
      <c r="H31" s="682">
        <f t="shared" si="12"/>
        <v>355604</v>
      </c>
      <c r="I31" s="702">
        <v>311352</v>
      </c>
      <c r="J31" s="702">
        <v>44252</v>
      </c>
      <c r="K31" s="682">
        <f t="shared" si="13"/>
        <v>880612</v>
      </c>
      <c r="L31" s="702">
        <v>419409</v>
      </c>
      <c r="M31" s="702">
        <v>461203</v>
      </c>
      <c r="N31" s="682">
        <f t="shared" si="14"/>
        <v>659569</v>
      </c>
      <c r="O31" s="702">
        <v>391265</v>
      </c>
      <c r="P31" s="702">
        <v>268304</v>
      </c>
      <c r="Q31" s="682">
        <f t="shared" si="15"/>
        <v>653805</v>
      </c>
      <c r="R31" s="702">
        <v>320891</v>
      </c>
      <c r="S31" s="702">
        <v>332914</v>
      </c>
      <c r="T31" s="682">
        <f t="shared" si="16"/>
        <v>383021</v>
      </c>
      <c r="U31" s="702">
        <v>317934</v>
      </c>
      <c r="V31" s="702">
        <v>65087</v>
      </c>
      <c r="W31" s="682">
        <f t="shared" si="17"/>
        <v>402198</v>
      </c>
      <c r="X31" s="702">
        <v>331562</v>
      </c>
      <c r="Y31" s="702">
        <v>70636</v>
      </c>
    </row>
    <row r="32" spans="1:25" ht="17.25">
      <c r="A32" s="378" t="s">
        <v>571</v>
      </c>
      <c r="B32" s="682">
        <f t="shared" si="10"/>
        <v>634107</v>
      </c>
      <c r="C32" s="702">
        <v>314402</v>
      </c>
      <c r="D32" s="702">
        <v>319705</v>
      </c>
      <c r="E32" s="682">
        <f t="shared" si="11"/>
        <v>611098</v>
      </c>
      <c r="F32" s="702">
        <v>345931</v>
      </c>
      <c r="G32" s="702">
        <v>265167</v>
      </c>
      <c r="H32" s="682">
        <f t="shared" si="12"/>
        <v>635290</v>
      </c>
      <c r="I32" s="702">
        <v>303449</v>
      </c>
      <c r="J32" s="702">
        <v>331841</v>
      </c>
      <c r="K32" s="682">
        <f t="shared" si="13"/>
        <v>735282</v>
      </c>
      <c r="L32" s="702">
        <v>413881</v>
      </c>
      <c r="M32" s="702">
        <v>321401</v>
      </c>
      <c r="N32" s="682">
        <f t="shared" si="14"/>
        <v>753461</v>
      </c>
      <c r="O32" s="702">
        <v>386493</v>
      </c>
      <c r="P32" s="702">
        <v>366968</v>
      </c>
      <c r="Q32" s="682">
        <f t="shared" si="15"/>
        <v>339404</v>
      </c>
      <c r="R32" s="702">
        <v>305952</v>
      </c>
      <c r="S32" s="702">
        <v>33452</v>
      </c>
      <c r="T32" s="682">
        <f t="shared" si="16"/>
        <v>551074</v>
      </c>
      <c r="U32" s="702">
        <v>305157</v>
      </c>
      <c r="V32" s="702">
        <v>245917</v>
      </c>
      <c r="W32" s="682">
        <f t="shared" si="17"/>
        <v>692623</v>
      </c>
      <c r="X32" s="702">
        <v>344239</v>
      </c>
      <c r="Y32" s="702">
        <v>348384</v>
      </c>
    </row>
    <row r="33" spans="1:25" ht="17.25">
      <c r="A33" s="378" t="s">
        <v>572</v>
      </c>
      <c r="B33" s="682">
        <f t="shared" si="10"/>
        <v>309268</v>
      </c>
      <c r="C33" s="702">
        <v>309268</v>
      </c>
      <c r="D33" s="702">
        <v>0</v>
      </c>
      <c r="E33" s="682">
        <f t="shared" si="11"/>
        <v>413933</v>
      </c>
      <c r="F33" s="702">
        <v>341977</v>
      </c>
      <c r="G33" s="702">
        <v>71956</v>
      </c>
      <c r="H33" s="682">
        <f t="shared" si="12"/>
        <v>310466</v>
      </c>
      <c r="I33" s="702">
        <v>310466</v>
      </c>
      <c r="J33" s="702">
        <v>0</v>
      </c>
      <c r="K33" s="682">
        <f t="shared" si="13"/>
        <v>406172</v>
      </c>
      <c r="L33" s="702">
        <v>405697</v>
      </c>
      <c r="M33" s="702">
        <v>475</v>
      </c>
      <c r="N33" s="682">
        <f t="shared" si="14"/>
        <v>387122</v>
      </c>
      <c r="O33" s="702">
        <v>386964</v>
      </c>
      <c r="P33" s="702">
        <v>158</v>
      </c>
      <c r="Q33" s="682">
        <f t="shared" si="15"/>
        <v>316218</v>
      </c>
      <c r="R33" s="702">
        <v>306772</v>
      </c>
      <c r="S33" s="702">
        <v>9446</v>
      </c>
      <c r="T33" s="682">
        <f t="shared" si="16"/>
        <v>327041</v>
      </c>
      <c r="U33" s="702">
        <v>303209</v>
      </c>
      <c r="V33" s="702">
        <v>23832</v>
      </c>
      <c r="W33" s="682">
        <f t="shared" si="17"/>
        <v>411955</v>
      </c>
      <c r="X33" s="702">
        <v>344417</v>
      </c>
      <c r="Y33" s="702">
        <v>67538</v>
      </c>
    </row>
    <row r="34" spans="1:25" ht="17.25">
      <c r="A34" s="378" t="s">
        <v>573</v>
      </c>
      <c r="B34" s="682">
        <f t="shared" si="10"/>
        <v>314290</v>
      </c>
      <c r="C34" s="702">
        <v>313864</v>
      </c>
      <c r="D34" s="702">
        <v>426</v>
      </c>
      <c r="E34" s="682">
        <f t="shared" si="11"/>
        <v>345118</v>
      </c>
      <c r="F34" s="702">
        <v>345118</v>
      </c>
      <c r="G34" s="703">
        <v>0</v>
      </c>
      <c r="H34" s="682">
        <f t="shared" si="12"/>
        <v>307249</v>
      </c>
      <c r="I34" s="702">
        <v>307249</v>
      </c>
      <c r="J34" s="703">
        <v>0</v>
      </c>
      <c r="K34" s="682">
        <f t="shared" si="13"/>
        <v>488074</v>
      </c>
      <c r="L34" s="702">
        <v>401876</v>
      </c>
      <c r="M34" s="702">
        <v>86198</v>
      </c>
      <c r="N34" s="682">
        <f t="shared" si="14"/>
        <v>385149</v>
      </c>
      <c r="O34" s="702">
        <v>384923</v>
      </c>
      <c r="P34" s="702">
        <v>226</v>
      </c>
      <c r="Q34" s="682">
        <f t="shared" si="15"/>
        <v>326193</v>
      </c>
      <c r="R34" s="702">
        <v>304577</v>
      </c>
      <c r="S34" s="702">
        <v>21616</v>
      </c>
      <c r="T34" s="682">
        <f t="shared" si="16"/>
        <v>318124</v>
      </c>
      <c r="U34" s="702">
        <v>306489</v>
      </c>
      <c r="V34" s="702">
        <v>11635</v>
      </c>
      <c r="W34" s="682">
        <f t="shared" si="17"/>
        <v>340416</v>
      </c>
      <c r="X34" s="704">
        <v>340416</v>
      </c>
      <c r="Y34" s="704">
        <v>0</v>
      </c>
    </row>
    <row r="35" spans="1:25" ht="17.25">
      <c r="A35" s="378" t="s">
        <v>574</v>
      </c>
      <c r="B35" s="682">
        <f t="shared" si="10"/>
        <v>312506</v>
      </c>
      <c r="C35" s="702">
        <v>312506</v>
      </c>
      <c r="D35" s="703">
        <v>0</v>
      </c>
      <c r="E35" s="682">
        <f t="shared" si="11"/>
        <v>345752</v>
      </c>
      <c r="F35" s="702">
        <v>345752</v>
      </c>
      <c r="G35" s="703">
        <v>0</v>
      </c>
      <c r="H35" s="682">
        <f t="shared" si="12"/>
        <v>306129</v>
      </c>
      <c r="I35" s="702">
        <v>306129</v>
      </c>
      <c r="J35" s="703">
        <v>0</v>
      </c>
      <c r="K35" s="682">
        <f t="shared" si="13"/>
        <v>403972</v>
      </c>
      <c r="L35" s="702">
        <v>403972</v>
      </c>
      <c r="M35" s="704">
        <v>0</v>
      </c>
      <c r="N35" s="682">
        <f t="shared" si="14"/>
        <v>382330</v>
      </c>
      <c r="O35" s="702">
        <v>382294</v>
      </c>
      <c r="P35" s="702">
        <v>36</v>
      </c>
      <c r="Q35" s="682">
        <f t="shared" si="15"/>
        <v>305254</v>
      </c>
      <c r="R35" s="702">
        <v>305153</v>
      </c>
      <c r="S35" s="702">
        <v>101</v>
      </c>
      <c r="T35" s="682">
        <f t="shared" si="16"/>
        <v>307799</v>
      </c>
      <c r="U35" s="702">
        <v>307799</v>
      </c>
      <c r="V35" s="704">
        <v>0</v>
      </c>
      <c r="W35" s="682">
        <f t="shared" si="17"/>
        <v>328651</v>
      </c>
      <c r="X35" s="704">
        <v>328651</v>
      </c>
      <c r="Y35" s="704">
        <v>0</v>
      </c>
    </row>
    <row r="36" spans="1:25" ht="17.25">
      <c r="A36" s="378" t="s">
        <v>575</v>
      </c>
      <c r="B36" s="682">
        <f t="shared" si="10"/>
        <v>311825</v>
      </c>
      <c r="C36" s="702">
        <v>311825</v>
      </c>
      <c r="D36" s="703">
        <v>0</v>
      </c>
      <c r="E36" s="682">
        <f t="shared" si="11"/>
        <v>511238</v>
      </c>
      <c r="F36" s="702">
        <v>342319</v>
      </c>
      <c r="G36" s="702">
        <v>168919</v>
      </c>
      <c r="H36" s="682">
        <f t="shared" si="12"/>
        <v>315317</v>
      </c>
      <c r="I36" s="702">
        <v>315317</v>
      </c>
      <c r="J36" s="703">
        <v>0</v>
      </c>
      <c r="K36" s="682">
        <f t="shared" si="13"/>
        <v>413305</v>
      </c>
      <c r="L36" s="702">
        <v>413305</v>
      </c>
      <c r="M36" s="704">
        <v>0</v>
      </c>
      <c r="N36" s="682">
        <f t="shared" si="14"/>
        <v>371900</v>
      </c>
      <c r="O36" s="702">
        <v>371869</v>
      </c>
      <c r="P36" s="702">
        <v>31</v>
      </c>
      <c r="Q36" s="682">
        <f t="shared" si="15"/>
        <v>437324</v>
      </c>
      <c r="R36" s="704">
        <v>308370</v>
      </c>
      <c r="S36" s="704">
        <v>128954</v>
      </c>
      <c r="T36" s="682">
        <f t="shared" si="16"/>
        <v>328307</v>
      </c>
      <c r="U36" s="702">
        <v>306261</v>
      </c>
      <c r="V36" s="702">
        <v>22046</v>
      </c>
      <c r="W36" s="682">
        <f t="shared" si="17"/>
        <v>333182</v>
      </c>
      <c r="X36" s="704">
        <v>323143</v>
      </c>
      <c r="Y36" s="704">
        <v>10039</v>
      </c>
    </row>
    <row r="37" spans="1:25" ht="17.25">
      <c r="A37" s="378" t="s">
        <v>576</v>
      </c>
      <c r="B37" s="682">
        <f t="shared" si="10"/>
        <v>711242</v>
      </c>
      <c r="C37" s="702">
        <v>306423</v>
      </c>
      <c r="D37" s="702">
        <v>404819</v>
      </c>
      <c r="E37" s="682">
        <f t="shared" si="11"/>
        <v>844586</v>
      </c>
      <c r="F37" s="702">
        <v>338685</v>
      </c>
      <c r="G37" s="702">
        <v>505901</v>
      </c>
      <c r="H37" s="682">
        <f t="shared" si="12"/>
        <v>816788</v>
      </c>
      <c r="I37" s="702">
        <v>307315</v>
      </c>
      <c r="J37" s="702">
        <v>509473</v>
      </c>
      <c r="K37" s="682">
        <f t="shared" si="13"/>
        <v>1025700</v>
      </c>
      <c r="L37" s="702">
        <v>408419</v>
      </c>
      <c r="M37" s="702">
        <v>617281</v>
      </c>
      <c r="N37" s="682">
        <f t="shared" si="14"/>
        <v>1030534</v>
      </c>
      <c r="O37" s="702">
        <v>370220</v>
      </c>
      <c r="P37" s="702">
        <v>660314</v>
      </c>
      <c r="Q37" s="682">
        <f t="shared" si="15"/>
        <v>582421</v>
      </c>
      <c r="R37" s="702">
        <v>309304</v>
      </c>
      <c r="S37" s="702">
        <v>273117</v>
      </c>
      <c r="T37" s="682">
        <f t="shared" si="16"/>
        <v>656555</v>
      </c>
      <c r="U37" s="702">
        <v>309788</v>
      </c>
      <c r="V37" s="702">
        <v>346767</v>
      </c>
      <c r="W37" s="682">
        <f t="shared" si="17"/>
        <v>764348</v>
      </c>
      <c r="X37" s="704">
        <v>323454</v>
      </c>
      <c r="Y37" s="704">
        <v>440894</v>
      </c>
    </row>
    <row r="38" spans="1:25" ht="17.25">
      <c r="A38" s="375"/>
      <c r="B38" s="376"/>
      <c r="C38" s="376"/>
      <c r="D38" s="376"/>
      <c r="E38" s="376"/>
      <c r="F38" s="376"/>
      <c r="G38" s="376"/>
      <c r="H38" s="376"/>
      <c r="I38" s="376"/>
      <c r="J38" s="376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</row>
    <row r="39" spans="1:25" ht="17.25">
      <c r="A39" s="701" t="s">
        <v>578</v>
      </c>
      <c r="B39" s="705"/>
      <c r="C39" s="705"/>
      <c r="D39" s="705"/>
      <c r="E39" s="705"/>
      <c r="F39" s="705"/>
      <c r="G39" s="705"/>
      <c r="H39" s="705"/>
      <c r="I39" s="705"/>
      <c r="J39" s="705"/>
      <c r="K39" s="700"/>
      <c r="L39" s="700"/>
      <c r="M39" s="700"/>
      <c r="N39" s="700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700"/>
    </row>
    <row r="40" spans="1:25" ht="17.25">
      <c r="A40" s="701" t="s">
        <v>584</v>
      </c>
      <c r="B40" s="679">
        <f aca="true" t="shared" si="18" ref="B40:O40">AVERAGE(B42:B53)</f>
        <v>182649.16666666666</v>
      </c>
      <c r="C40" s="679">
        <f t="shared" si="18"/>
        <v>167496.66666666666</v>
      </c>
      <c r="D40" s="679">
        <f t="shared" si="18"/>
        <v>15152.5</v>
      </c>
      <c r="E40" s="679">
        <f t="shared" si="18"/>
        <v>285896.75</v>
      </c>
      <c r="F40" s="679">
        <f t="shared" si="18"/>
        <v>221356.33333333334</v>
      </c>
      <c r="G40" s="679">
        <f t="shared" si="18"/>
        <v>64540.416666666664</v>
      </c>
      <c r="H40" s="679">
        <f t="shared" si="18"/>
        <v>223498.41666666666</v>
      </c>
      <c r="I40" s="679">
        <f t="shared" si="18"/>
        <v>182486</v>
      </c>
      <c r="J40" s="679">
        <f t="shared" si="18"/>
        <v>41012.416666666664</v>
      </c>
      <c r="K40" s="679">
        <f t="shared" si="18"/>
        <v>238048.58333333334</v>
      </c>
      <c r="L40" s="679">
        <f t="shared" si="18"/>
        <v>185939.58333333334</v>
      </c>
      <c r="M40" s="679">
        <f t="shared" si="18"/>
        <v>52109</v>
      </c>
      <c r="N40" s="679">
        <f t="shared" si="18"/>
        <v>253967</v>
      </c>
      <c r="O40" s="679">
        <f t="shared" si="18"/>
        <v>202200.66666666666</v>
      </c>
      <c r="P40" s="679">
        <f aca="true" t="shared" si="19" ref="P40:Y40">AVERAGE(P42:P53)</f>
        <v>51766.333333333336</v>
      </c>
      <c r="Q40" s="679">
        <f t="shared" si="19"/>
        <v>207014.25</v>
      </c>
      <c r="R40" s="679">
        <f t="shared" si="19"/>
        <v>172774.83333333334</v>
      </c>
      <c r="S40" s="679">
        <f t="shared" si="19"/>
        <v>34239.416666666664</v>
      </c>
      <c r="T40" s="679">
        <f t="shared" si="19"/>
        <v>207953.08333333334</v>
      </c>
      <c r="U40" s="679">
        <f t="shared" si="19"/>
        <v>173227.58333333334</v>
      </c>
      <c r="V40" s="679">
        <f t="shared" si="19"/>
        <v>34725.5</v>
      </c>
      <c r="W40" s="679">
        <f t="shared" si="19"/>
        <v>247554.5</v>
      </c>
      <c r="X40" s="679">
        <f t="shared" si="19"/>
        <v>206628.83333333334</v>
      </c>
      <c r="Y40" s="679">
        <f t="shared" si="19"/>
        <v>40925.666666666664</v>
      </c>
    </row>
    <row r="41" spans="1:25" ht="17.25">
      <c r="A41" s="375"/>
      <c r="B41" s="376"/>
      <c r="C41" s="376"/>
      <c r="D41" s="376"/>
      <c r="E41" s="376"/>
      <c r="F41" s="376"/>
      <c r="G41" s="376"/>
      <c r="H41" s="376"/>
      <c r="I41" s="376"/>
      <c r="J41" s="376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</row>
    <row r="42" spans="1:25" ht="17.25">
      <c r="A42" s="378" t="s">
        <v>645</v>
      </c>
      <c r="B42" s="682">
        <f aca="true" t="shared" si="20" ref="B42:B53">SUM(C42:D42)</f>
        <v>188991</v>
      </c>
      <c r="C42" s="702">
        <v>188991</v>
      </c>
      <c r="D42" s="702">
        <v>0</v>
      </c>
      <c r="E42" s="682">
        <f aca="true" t="shared" si="21" ref="E42:E53">SUM(F42:G42)</f>
        <v>226392</v>
      </c>
      <c r="F42" s="702">
        <v>218426</v>
      </c>
      <c r="G42" s="702">
        <v>7966</v>
      </c>
      <c r="H42" s="682">
        <f aca="true" t="shared" si="22" ref="H42:H53">SUM(I42:J42)</f>
        <v>190146</v>
      </c>
      <c r="I42" s="702">
        <v>190146</v>
      </c>
      <c r="J42" s="702">
        <v>0</v>
      </c>
      <c r="K42" s="682">
        <f aca="true" t="shared" si="23" ref="K42:K53">SUM(L42:M42)</f>
        <v>180684</v>
      </c>
      <c r="L42" s="702">
        <v>180684</v>
      </c>
      <c r="M42" s="702">
        <v>0</v>
      </c>
      <c r="N42" s="682">
        <f aca="true" t="shared" si="24" ref="N42:N53">SUM(O42:P42)</f>
        <v>191232</v>
      </c>
      <c r="O42" s="702">
        <v>191230</v>
      </c>
      <c r="P42" s="702">
        <v>2</v>
      </c>
      <c r="Q42" s="682">
        <f aca="true" t="shared" si="25" ref="Q42:Q53">SUM(R42:S42)</f>
        <v>166157</v>
      </c>
      <c r="R42" s="702">
        <v>157418</v>
      </c>
      <c r="S42" s="702">
        <v>8739</v>
      </c>
      <c r="T42" s="682">
        <f aca="true" t="shared" si="26" ref="T42:T53">SUM(U42:V42)</f>
        <v>173617</v>
      </c>
      <c r="U42" s="702">
        <v>167835</v>
      </c>
      <c r="V42" s="702">
        <v>5782</v>
      </c>
      <c r="W42" s="682">
        <f aca="true" t="shared" si="27" ref="W42:W53">SUM(X42:Y42)</f>
        <v>211590</v>
      </c>
      <c r="X42" s="702">
        <v>209248</v>
      </c>
      <c r="Y42" s="702">
        <v>2342</v>
      </c>
    </row>
    <row r="43" spans="1:25" ht="17.25">
      <c r="A43" s="378" t="s">
        <v>566</v>
      </c>
      <c r="B43" s="682">
        <f t="shared" si="20"/>
        <v>202698</v>
      </c>
      <c r="C43" s="702">
        <v>202574</v>
      </c>
      <c r="D43" s="702">
        <v>124</v>
      </c>
      <c r="E43" s="682">
        <f t="shared" si="21"/>
        <v>217974</v>
      </c>
      <c r="F43" s="702">
        <v>217974</v>
      </c>
      <c r="G43" s="703">
        <v>0</v>
      </c>
      <c r="H43" s="682">
        <f t="shared" si="22"/>
        <v>197795</v>
      </c>
      <c r="I43" s="702">
        <v>197795</v>
      </c>
      <c r="J43" s="703">
        <v>0</v>
      </c>
      <c r="K43" s="682">
        <f t="shared" si="23"/>
        <v>182819</v>
      </c>
      <c r="L43" s="702">
        <v>182819</v>
      </c>
      <c r="M43" s="702">
        <v>0</v>
      </c>
      <c r="N43" s="682">
        <f t="shared" si="24"/>
        <v>199678</v>
      </c>
      <c r="O43" s="702">
        <v>199676</v>
      </c>
      <c r="P43" s="702">
        <v>2</v>
      </c>
      <c r="Q43" s="682">
        <f t="shared" si="25"/>
        <v>157403</v>
      </c>
      <c r="R43" s="702">
        <v>157403</v>
      </c>
      <c r="S43" s="702">
        <v>0</v>
      </c>
      <c r="T43" s="682">
        <f t="shared" si="26"/>
        <v>171126</v>
      </c>
      <c r="U43" s="702">
        <v>171126</v>
      </c>
      <c r="V43" s="702">
        <v>0</v>
      </c>
      <c r="W43" s="682">
        <f t="shared" si="27"/>
        <v>229199</v>
      </c>
      <c r="X43" s="702">
        <v>229199</v>
      </c>
      <c r="Y43" s="702">
        <v>0</v>
      </c>
    </row>
    <row r="44" spans="1:25" ht="17.25">
      <c r="A44" s="378" t="s">
        <v>567</v>
      </c>
      <c r="B44" s="682">
        <f t="shared" si="20"/>
        <v>202632</v>
      </c>
      <c r="C44" s="702">
        <v>202632</v>
      </c>
      <c r="D44" s="702">
        <v>0</v>
      </c>
      <c r="E44" s="682">
        <f t="shared" si="21"/>
        <v>225480</v>
      </c>
      <c r="F44" s="702">
        <v>220484</v>
      </c>
      <c r="G44" s="702">
        <v>4996</v>
      </c>
      <c r="H44" s="682">
        <f t="shared" si="22"/>
        <v>201440</v>
      </c>
      <c r="I44" s="702">
        <v>201440</v>
      </c>
      <c r="J44" s="702">
        <v>0</v>
      </c>
      <c r="K44" s="682">
        <f t="shared" si="23"/>
        <v>232026</v>
      </c>
      <c r="L44" s="702">
        <v>187731</v>
      </c>
      <c r="M44" s="702">
        <v>44295</v>
      </c>
      <c r="N44" s="682">
        <f t="shared" si="24"/>
        <v>199856</v>
      </c>
      <c r="O44" s="702">
        <v>199773</v>
      </c>
      <c r="P44" s="702">
        <v>83</v>
      </c>
      <c r="Q44" s="682">
        <f t="shared" si="25"/>
        <v>172708</v>
      </c>
      <c r="R44" s="702">
        <v>172708</v>
      </c>
      <c r="S44" s="702">
        <v>0</v>
      </c>
      <c r="T44" s="682">
        <f t="shared" si="26"/>
        <v>184481</v>
      </c>
      <c r="U44" s="702">
        <v>170059</v>
      </c>
      <c r="V44" s="702">
        <v>14422</v>
      </c>
      <c r="W44" s="682">
        <f t="shared" si="27"/>
        <v>228947</v>
      </c>
      <c r="X44" s="702">
        <v>228947</v>
      </c>
      <c r="Y44" s="702">
        <v>0</v>
      </c>
    </row>
    <row r="45" spans="1:25" ht="17.25">
      <c r="A45" s="378" t="s">
        <v>568</v>
      </c>
      <c r="B45" s="682">
        <f t="shared" si="20"/>
        <v>208677</v>
      </c>
      <c r="C45" s="702">
        <v>208677</v>
      </c>
      <c r="D45" s="703">
        <v>0</v>
      </c>
      <c r="E45" s="682">
        <f t="shared" si="21"/>
        <v>225995</v>
      </c>
      <c r="F45" s="702">
        <v>221058</v>
      </c>
      <c r="G45" s="702">
        <v>4937</v>
      </c>
      <c r="H45" s="682">
        <f t="shared" si="22"/>
        <v>201076</v>
      </c>
      <c r="I45" s="702">
        <v>201076</v>
      </c>
      <c r="J45" s="703">
        <v>0</v>
      </c>
      <c r="K45" s="682">
        <f t="shared" si="23"/>
        <v>199864</v>
      </c>
      <c r="L45" s="702">
        <v>199864</v>
      </c>
      <c r="M45" s="702">
        <v>0</v>
      </c>
      <c r="N45" s="682">
        <f t="shared" si="24"/>
        <v>200991</v>
      </c>
      <c r="O45" s="702">
        <v>200989</v>
      </c>
      <c r="P45" s="702">
        <v>2</v>
      </c>
      <c r="Q45" s="682">
        <f t="shared" si="25"/>
        <v>173251</v>
      </c>
      <c r="R45" s="702">
        <v>164506</v>
      </c>
      <c r="S45" s="702">
        <v>8745</v>
      </c>
      <c r="T45" s="682">
        <f t="shared" si="26"/>
        <v>175012</v>
      </c>
      <c r="U45" s="702">
        <v>174861</v>
      </c>
      <c r="V45" s="702">
        <v>151</v>
      </c>
      <c r="W45" s="682">
        <f t="shared" si="27"/>
        <v>216510</v>
      </c>
      <c r="X45" s="702">
        <v>216510</v>
      </c>
      <c r="Y45" s="702">
        <v>0</v>
      </c>
    </row>
    <row r="46" spans="1:25" ht="17.25">
      <c r="A46" s="378" t="s">
        <v>569</v>
      </c>
      <c r="B46" s="682">
        <f t="shared" si="20"/>
        <v>200868</v>
      </c>
      <c r="C46" s="702">
        <v>200745</v>
      </c>
      <c r="D46" s="702">
        <v>123</v>
      </c>
      <c r="E46" s="682">
        <f t="shared" si="21"/>
        <v>225888</v>
      </c>
      <c r="F46" s="702">
        <v>219314</v>
      </c>
      <c r="G46" s="702">
        <v>6574</v>
      </c>
      <c r="H46" s="682">
        <f t="shared" si="22"/>
        <v>198931</v>
      </c>
      <c r="I46" s="702">
        <v>198925</v>
      </c>
      <c r="J46" s="702">
        <v>6</v>
      </c>
      <c r="K46" s="682">
        <f t="shared" si="23"/>
        <v>180514</v>
      </c>
      <c r="L46" s="702">
        <v>180514</v>
      </c>
      <c r="M46" s="702">
        <v>0</v>
      </c>
      <c r="N46" s="682">
        <f t="shared" si="24"/>
        <v>194029</v>
      </c>
      <c r="O46" s="702">
        <v>194020</v>
      </c>
      <c r="P46" s="702">
        <v>9</v>
      </c>
      <c r="Q46" s="682">
        <f t="shared" si="25"/>
        <v>163970</v>
      </c>
      <c r="R46" s="702">
        <v>163961</v>
      </c>
      <c r="S46" s="702">
        <v>9</v>
      </c>
      <c r="T46" s="682">
        <f t="shared" si="26"/>
        <v>168666</v>
      </c>
      <c r="U46" s="702">
        <v>168141</v>
      </c>
      <c r="V46" s="702">
        <v>525</v>
      </c>
      <c r="W46" s="682">
        <f t="shared" si="27"/>
        <v>216956</v>
      </c>
      <c r="X46" s="702">
        <v>216923</v>
      </c>
      <c r="Y46" s="702">
        <v>33</v>
      </c>
    </row>
    <row r="47" spans="1:25" ht="17.25">
      <c r="A47" s="378" t="s">
        <v>570</v>
      </c>
      <c r="B47" s="682">
        <f t="shared" si="20"/>
        <v>217998</v>
      </c>
      <c r="C47" s="702">
        <v>205449</v>
      </c>
      <c r="D47" s="702">
        <v>12549</v>
      </c>
      <c r="E47" s="682">
        <f t="shared" si="21"/>
        <v>322367</v>
      </c>
      <c r="F47" s="702">
        <v>225809</v>
      </c>
      <c r="G47" s="702">
        <v>96558</v>
      </c>
      <c r="H47" s="682">
        <f t="shared" si="22"/>
        <v>316791</v>
      </c>
      <c r="I47" s="702">
        <v>190863</v>
      </c>
      <c r="J47" s="702">
        <v>125928</v>
      </c>
      <c r="K47" s="682">
        <f t="shared" si="23"/>
        <v>262113</v>
      </c>
      <c r="L47" s="702">
        <v>186922</v>
      </c>
      <c r="M47" s="702">
        <v>75191</v>
      </c>
      <c r="N47" s="682">
        <f t="shared" si="24"/>
        <v>252207</v>
      </c>
      <c r="O47" s="702">
        <v>205330</v>
      </c>
      <c r="P47" s="702">
        <v>46877</v>
      </c>
      <c r="Q47" s="682">
        <f t="shared" si="25"/>
        <v>336287</v>
      </c>
      <c r="R47" s="702">
        <v>171054</v>
      </c>
      <c r="S47" s="702">
        <v>165233</v>
      </c>
      <c r="T47" s="682">
        <f t="shared" si="26"/>
        <v>248696</v>
      </c>
      <c r="U47" s="702">
        <v>176353</v>
      </c>
      <c r="V47" s="702">
        <v>72343</v>
      </c>
      <c r="W47" s="682">
        <f t="shared" si="27"/>
        <v>295783</v>
      </c>
      <c r="X47" s="702">
        <v>222375</v>
      </c>
      <c r="Y47" s="702">
        <v>73408</v>
      </c>
    </row>
    <row r="48" spans="1:25" ht="17.25">
      <c r="A48" s="378" t="s">
        <v>571</v>
      </c>
      <c r="B48" s="682">
        <f t="shared" si="20"/>
        <v>211773</v>
      </c>
      <c r="C48" s="702">
        <v>133652</v>
      </c>
      <c r="D48" s="702">
        <v>78121</v>
      </c>
      <c r="E48" s="682">
        <f t="shared" si="21"/>
        <v>421954</v>
      </c>
      <c r="F48" s="702">
        <v>229721</v>
      </c>
      <c r="G48" s="702">
        <v>192233</v>
      </c>
      <c r="H48" s="682">
        <f t="shared" si="22"/>
        <v>315903</v>
      </c>
      <c r="I48" s="702">
        <v>167212</v>
      </c>
      <c r="J48" s="702">
        <v>148691</v>
      </c>
      <c r="K48" s="682">
        <f t="shared" si="23"/>
        <v>376256</v>
      </c>
      <c r="L48" s="702">
        <v>187928</v>
      </c>
      <c r="M48" s="702">
        <v>188328</v>
      </c>
      <c r="N48" s="682">
        <f t="shared" si="24"/>
        <v>454334</v>
      </c>
      <c r="O48" s="702">
        <v>205752</v>
      </c>
      <c r="P48" s="702">
        <v>248582</v>
      </c>
      <c r="Q48" s="682">
        <f t="shared" si="25"/>
        <v>204227</v>
      </c>
      <c r="R48" s="702">
        <v>181146</v>
      </c>
      <c r="S48" s="702">
        <v>23081</v>
      </c>
      <c r="T48" s="682">
        <f t="shared" si="26"/>
        <v>267289</v>
      </c>
      <c r="U48" s="702">
        <v>171726</v>
      </c>
      <c r="V48" s="702">
        <v>95563</v>
      </c>
      <c r="W48" s="682">
        <f t="shared" si="27"/>
        <v>327132</v>
      </c>
      <c r="X48" s="702">
        <v>198087</v>
      </c>
      <c r="Y48" s="702">
        <v>129045</v>
      </c>
    </row>
    <row r="49" spans="1:25" ht="17.25">
      <c r="A49" s="378" t="s">
        <v>572</v>
      </c>
      <c r="B49" s="682">
        <f t="shared" si="20"/>
        <v>126121</v>
      </c>
      <c r="C49" s="702">
        <v>126121</v>
      </c>
      <c r="D49" s="702">
        <v>0</v>
      </c>
      <c r="E49" s="682">
        <f t="shared" si="21"/>
        <v>271519</v>
      </c>
      <c r="F49" s="702">
        <v>222683</v>
      </c>
      <c r="G49" s="702">
        <v>48836</v>
      </c>
      <c r="H49" s="682">
        <f t="shared" si="22"/>
        <v>161100</v>
      </c>
      <c r="I49" s="702">
        <v>161100</v>
      </c>
      <c r="J49" s="702">
        <v>0</v>
      </c>
      <c r="K49" s="682">
        <f t="shared" si="23"/>
        <v>187062</v>
      </c>
      <c r="L49" s="702">
        <v>184557</v>
      </c>
      <c r="M49" s="702">
        <v>2505</v>
      </c>
      <c r="N49" s="682">
        <f t="shared" si="24"/>
        <v>205277</v>
      </c>
      <c r="O49" s="702">
        <v>204182</v>
      </c>
      <c r="P49" s="702">
        <v>1095</v>
      </c>
      <c r="Q49" s="682">
        <f t="shared" si="25"/>
        <v>180695</v>
      </c>
      <c r="R49" s="702">
        <v>178063</v>
      </c>
      <c r="S49" s="702">
        <v>2632</v>
      </c>
      <c r="T49" s="682">
        <f t="shared" si="26"/>
        <v>186429</v>
      </c>
      <c r="U49" s="702">
        <v>169595</v>
      </c>
      <c r="V49" s="702">
        <v>16834</v>
      </c>
      <c r="W49" s="682">
        <f t="shared" si="27"/>
        <v>220400</v>
      </c>
      <c r="X49" s="702">
        <v>192826</v>
      </c>
      <c r="Y49" s="702">
        <v>27574</v>
      </c>
    </row>
    <row r="50" spans="1:25" ht="17.25">
      <c r="A50" s="378" t="s">
        <v>573</v>
      </c>
      <c r="B50" s="682">
        <f t="shared" si="20"/>
        <v>128534</v>
      </c>
      <c r="C50" s="702">
        <v>128498</v>
      </c>
      <c r="D50" s="702">
        <v>36</v>
      </c>
      <c r="E50" s="682">
        <f t="shared" si="21"/>
        <v>223784</v>
      </c>
      <c r="F50" s="702">
        <v>223784</v>
      </c>
      <c r="G50" s="703">
        <v>0</v>
      </c>
      <c r="H50" s="682">
        <f t="shared" si="22"/>
        <v>172986</v>
      </c>
      <c r="I50" s="702">
        <v>172986</v>
      </c>
      <c r="J50" s="703">
        <v>0</v>
      </c>
      <c r="K50" s="682">
        <f t="shared" si="23"/>
        <v>219259</v>
      </c>
      <c r="L50" s="702">
        <v>185198</v>
      </c>
      <c r="M50" s="702">
        <v>34061</v>
      </c>
      <c r="N50" s="682">
        <f t="shared" si="24"/>
        <v>204986</v>
      </c>
      <c r="O50" s="702">
        <v>204923</v>
      </c>
      <c r="P50" s="702">
        <v>63</v>
      </c>
      <c r="Q50" s="682">
        <f t="shared" si="25"/>
        <v>191306</v>
      </c>
      <c r="R50" s="702">
        <v>184948</v>
      </c>
      <c r="S50" s="702">
        <v>6358</v>
      </c>
      <c r="T50" s="682">
        <f t="shared" si="26"/>
        <v>180639</v>
      </c>
      <c r="U50" s="702">
        <v>173714</v>
      </c>
      <c r="V50" s="702">
        <v>6925</v>
      </c>
      <c r="W50" s="682">
        <f t="shared" si="27"/>
        <v>197257</v>
      </c>
      <c r="X50" s="704">
        <v>197257</v>
      </c>
      <c r="Y50" s="704">
        <v>0</v>
      </c>
    </row>
    <row r="51" spans="1:25" ht="17.25">
      <c r="A51" s="378" t="s">
        <v>574</v>
      </c>
      <c r="B51" s="682">
        <f t="shared" si="20"/>
        <v>134426</v>
      </c>
      <c r="C51" s="702">
        <v>134426</v>
      </c>
      <c r="D51" s="703">
        <v>0</v>
      </c>
      <c r="E51" s="682">
        <f t="shared" si="21"/>
        <v>225786</v>
      </c>
      <c r="F51" s="702">
        <v>225786</v>
      </c>
      <c r="G51" s="703">
        <v>0</v>
      </c>
      <c r="H51" s="682">
        <f t="shared" si="22"/>
        <v>168081</v>
      </c>
      <c r="I51" s="702">
        <v>168081</v>
      </c>
      <c r="J51" s="703">
        <v>0</v>
      </c>
      <c r="K51" s="682">
        <f t="shared" si="23"/>
        <v>187663</v>
      </c>
      <c r="L51" s="702">
        <v>187663</v>
      </c>
      <c r="M51" s="704">
        <v>0</v>
      </c>
      <c r="N51" s="682">
        <f t="shared" si="24"/>
        <v>205982</v>
      </c>
      <c r="O51" s="702">
        <v>205980</v>
      </c>
      <c r="P51" s="702">
        <v>2</v>
      </c>
      <c r="Q51" s="682">
        <f t="shared" si="25"/>
        <v>183856</v>
      </c>
      <c r="R51" s="702">
        <v>183856</v>
      </c>
      <c r="S51" s="704">
        <v>0</v>
      </c>
      <c r="T51" s="682">
        <f t="shared" si="26"/>
        <v>174919</v>
      </c>
      <c r="U51" s="702">
        <v>174919</v>
      </c>
      <c r="V51" s="704">
        <v>0</v>
      </c>
      <c r="W51" s="682">
        <f t="shared" si="27"/>
        <v>192222</v>
      </c>
      <c r="X51" s="704">
        <v>192222</v>
      </c>
      <c r="Y51" s="704">
        <v>0</v>
      </c>
    </row>
    <row r="52" spans="1:25" ht="17.25">
      <c r="A52" s="378" t="s">
        <v>575</v>
      </c>
      <c r="B52" s="682">
        <f t="shared" si="20"/>
        <v>138303</v>
      </c>
      <c r="C52" s="702">
        <v>138303</v>
      </c>
      <c r="D52" s="703">
        <v>0</v>
      </c>
      <c r="E52" s="682">
        <f t="shared" si="21"/>
        <v>314755</v>
      </c>
      <c r="F52" s="702">
        <v>214838</v>
      </c>
      <c r="G52" s="702">
        <v>99917</v>
      </c>
      <c r="H52" s="682">
        <f t="shared" si="22"/>
        <v>168965</v>
      </c>
      <c r="I52" s="702">
        <v>168965</v>
      </c>
      <c r="J52" s="703">
        <v>0</v>
      </c>
      <c r="K52" s="682">
        <f t="shared" si="23"/>
        <v>185400</v>
      </c>
      <c r="L52" s="702">
        <v>185400</v>
      </c>
      <c r="M52" s="704">
        <v>0</v>
      </c>
      <c r="N52" s="682">
        <f t="shared" si="24"/>
        <v>208011</v>
      </c>
      <c r="O52" s="702">
        <v>208009</v>
      </c>
      <c r="P52" s="702">
        <v>2</v>
      </c>
      <c r="Q52" s="682">
        <f t="shared" si="25"/>
        <v>251519</v>
      </c>
      <c r="R52" s="702">
        <v>180098</v>
      </c>
      <c r="S52" s="702">
        <v>71421</v>
      </c>
      <c r="T52" s="682">
        <f t="shared" si="26"/>
        <v>206601</v>
      </c>
      <c r="U52" s="702">
        <v>181252</v>
      </c>
      <c r="V52" s="702">
        <v>25349</v>
      </c>
      <c r="W52" s="682">
        <f t="shared" si="27"/>
        <v>219790</v>
      </c>
      <c r="X52" s="704">
        <v>188877</v>
      </c>
      <c r="Y52" s="704">
        <v>30913</v>
      </c>
    </row>
    <row r="53" spans="1:25" ht="17.25">
      <c r="A53" s="379" t="s">
        <v>576</v>
      </c>
      <c r="B53" s="710">
        <f t="shared" si="20"/>
        <v>230769</v>
      </c>
      <c r="C53" s="706">
        <v>139892</v>
      </c>
      <c r="D53" s="706">
        <v>90877</v>
      </c>
      <c r="E53" s="688">
        <f t="shared" si="21"/>
        <v>528867</v>
      </c>
      <c r="F53" s="707">
        <v>216399</v>
      </c>
      <c r="G53" s="707">
        <v>312468</v>
      </c>
      <c r="H53" s="688">
        <f t="shared" si="22"/>
        <v>388767</v>
      </c>
      <c r="I53" s="707">
        <v>171243</v>
      </c>
      <c r="J53" s="707">
        <v>217524</v>
      </c>
      <c r="K53" s="688">
        <f t="shared" si="23"/>
        <v>462923</v>
      </c>
      <c r="L53" s="708">
        <v>181995</v>
      </c>
      <c r="M53" s="708">
        <v>280928</v>
      </c>
      <c r="N53" s="688">
        <f t="shared" si="24"/>
        <v>531021</v>
      </c>
      <c r="O53" s="706">
        <v>206544</v>
      </c>
      <c r="P53" s="706">
        <v>324477</v>
      </c>
      <c r="Q53" s="688">
        <f t="shared" si="25"/>
        <v>302792</v>
      </c>
      <c r="R53" s="708">
        <v>178137</v>
      </c>
      <c r="S53" s="708">
        <v>124655</v>
      </c>
      <c r="T53" s="688">
        <f t="shared" si="26"/>
        <v>357962</v>
      </c>
      <c r="U53" s="708">
        <v>179150</v>
      </c>
      <c r="V53" s="708">
        <v>178812</v>
      </c>
      <c r="W53" s="688">
        <f t="shared" si="27"/>
        <v>414868</v>
      </c>
      <c r="X53" s="708">
        <v>187075</v>
      </c>
      <c r="Y53" s="708">
        <v>227793</v>
      </c>
    </row>
    <row r="54" spans="1:25" ht="17.25">
      <c r="A54" s="373" t="s">
        <v>592</v>
      </c>
      <c r="B54" s="373"/>
      <c r="C54" s="373"/>
      <c r="D54" s="373"/>
      <c r="E54" s="373"/>
      <c r="F54" s="373"/>
      <c r="G54" s="373"/>
      <c r="H54" s="373"/>
      <c r="I54" s="373"/>
      <c r="J54" s="374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709"/>
      <c r="W54" s="709"/>
      <c r="X54" s="709"/>
      <c r="Y54" s="709"/>
    </row>
    <row r="55" spans="1:10" ht="17.25">
      <c r="A55" s="380" t="s">
        <v>593</v>
      </c>
      <c r="J55" s="381"/>
    </row>
    <row r="56" spans="1:10" ht="17.25">
      <c r="A56" s="380" t="s">
        <v>594</v>
      </c>
      <c r="J56" s="381"/>
    </row>
    <row r="57" ht="17.25">
      <c r="J57" s="381"/>
    </row>
    <row r="58" ht="17.25">
      <c r="J58" s="381"/>
    </row>
    <row r="59" ht="17.25">
      <c r="J59" s="381"/>
    </row>
    <row r="60" ht="17.25">
      <c r="J60" s="381"/>
    </row>
    <row r="61" ht="17.25">
      <c r="J61" s="381"/>
    </row>
    <row r="62" ht="17.25">
      <c r="J62" s="381"/>
    </row>
    <row r="63" ht="17.25">
      <c r="J63" s="381"/>
    </row>
    <row r="64" ht="17.25">
      <c r="J64" s="381"/>
    </row>
    <row r="65" ht="17.25">
      <c r="J65" s="381"/>
    </row>
    <row r="66" ht="17.25">
      <c r="J66" s="381"/>
    </row>
    <row r="67" ht="17.25">
      <c r="J67" s="381"/>
    </row>
    <row r="68" ht="17.25">
      <c r="J68" s="381"/>
    </row>
    <row r="69" ht="17.25">
      <c r="J69" s="381"/>
    </row>
    <row r="70" ht="17.25">
      <c r="J70" s="381"/>
    </row>
    <row r="71" ht="17.25">
      <c r="J71" s="381"/>
    </row>
    <row r="72" ht="17.25">
      <c r="J72" s="381"/>
    </row>
    <row r="73" ht="17.25">
      <c r="J73" s="381"/>
    </row>
    <row r="74" ht="17.25">
      <c r="J74" s="381"/>
    </row>
    <row r="75" ht="17.25">
      <c r="J75" s="381"/>
    </row>
    <row r="76" ht="17.25">
      <c r="J76" s="381"/>
    </row>
    <row r="77" ht="17.25">
      <c r="J77" s="381"/>
    </row>
    <row r="78" ht="17.25">
      <c r="J78" s="381"/>
    </row>
    <row r="79" ht="17.25">
      <c r="J79" s="381"/>
    </row>
  </sheetData>
  <sheetProtection/>
  <mergeCells count="10">
    <mergeCell ref="B1:F1"/>
    <mergeCell ref="B5:D5"/>
    <mergeCell ref="E5:G5"/>
    <mergeCell ref="H5:J5"/>
    <mergeCell ref="T5:V5"/>
    <mergeCell ref="W5:Y5"/>
    <mergeCell ref="A2:Y2"/>
    <mergeCell ref="K5:M5"/>
    <mergeCell ref="N5:P5"/>
    <mergeCell ref="Q5:S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8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N1">
      <selection activeCell="Z1" sqref="Z1"/>
    </sheetView>
  </sheetViews>
  <sheetFormatPr defaultColWidth="11" defaultRowHeight="15"/>
  <cols>
    <col min="1" max="1" width="18" style="386" customWidth="1"/>
    <col min="2" max="2" width="13.8984375" style="386" customWidth="1"/>
    <col min="3" max="4" width="11" style="386" customWidth="1"/>
    <col min="5" max="5" width="12.69921875" style="386" customWidth="1"/>
    <col min="6" max="7" width="11" style="386" customWidth="1"/>
    <col min="8" max="8" width="12.69921875" style="386" customWidth="1"/>
    <col min="9" max="10" width="11" style="386" customWidth="1"/>
    <col min="11" max="11" width="12.69921875" style="386" customWidth="1"/>
    <col min="12" max="13" width="11" style="386" customWidth="1"/>
    <col min="14" max="14" width="12.69921875" style="386" customWidth="1"/>
    <col min="15" max="16" width="11" style="386" customWidth="1"/>
    <col min="17" max="17" width="12.69921875" style="386" customWidth="1"/>
    <col min="18" max="19" width="11" style="386" customWidth="1"/>
    <col min="20" max="20" width="12.59765625" style="386" customWidth="1"/>
    <col min="21" max="22" width="11" style="386" customWidth="1"/>
    <col min="23" max="23" width="12.5" style="386" customWidth="1"/>
    <col min="24" max="16384" width="11" style="386" customWidth="1"/>
  </cols>
  <sheetData>
    <row r="1" spans="1:25" ht="21">
      <c r="A1" s="131" t="s">
        <v>253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 t="s">
        <v>254</v>
      </c>
      <c r="U1" s="385"/>
      <c r="V1" s="132"/>
      <c r="Y1" s="132" t="s">
        <v>255</v>
      </c>
    </row>
    <row r="2" spans="1:22" ht="21">
      <c r="A2" s="382"/>
      <c r="B2" s="382"/>
      <c r="C2" s="1107" t="s">
        <v>597</v>
      </c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  <c r="R2" s="1107"/>
      <c r="S2" s="1107"/>
      <c r="T2" s="1107"/>
      <c r="U2" s="1107"/>
      <c r="V2" s="1107"/>
    </row>
    <row r="3" spans="1:25" ht="18" thickBot="1">
      <c r="A3" s="387" t="s">
        <v>557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8"/>
      <c r="V3" s="388"/>
      <c r="Y3" s="388" t="s">
        <v>239</v>
      </c>
    </row>
    <row r="4" spans="1:25" ht="17.25">
      <c r="A4" s="389" t="s">
        <v>558</v>
      </c>
      <c r="B4" s="1103" t="s">
        <v>595</v>
      </c>
      <c r="C4" s="1104"/>
      <c r="D4" s="1110"/>
      <c r="E4" s="1103" t="s">
        <v>598</v>
      </c>
      <c r="F4" s="1104"/>
      <c r="G4" s="1110"/>
      <c r="H4" s="1103" t="s">
        <v>256</v>
      </c>
      <c r="I4" s="1104"/>
      <c r="J4" s="1110"/>
      <c r="K4" s="390"/>
      <c r="L4" s="391"/>
      <c r="M4" s="391"/>
      <c r="N4" s="1115" t="s">
        <v>599</v>
      </c>
      <c r="O4" s="1115"/>
      <c r="P4" s="1115"/>
      <c r="Q4" s="391"/>
      <c r="R4" s="391"/>
      <c r="S4" s="391"/>
      <c r="T4" s="1103" t="s">
        <v>596</v>
      </c>
      <c r="U4" s="1104"/>
      <c r="V4" s="1110"/>
      <c r="W4" s="1103" t="s">
        <v>600</v>
      </c>
      <c r="X4" s="1104"/>
      <c r="Y4" s="1104"/>
    </row>
    <row r="5" spans="1:25" ht="17.25">
      <c r="A5" s="392" t="s">
        <v>559</v>
      </c>
      <c r="B5" s="1111"/>
      <c r="C5" s="1112"/>
      <c r="D5" s="1113"/>
      <c r="E5" s="1105"/>
      <c r="F5" s="1106"/>
      <c r="G5" s="1114"/>
      <c r="H5" s="1111"/>
      <c r="I5" s="1112"/>
      <c r="J5" s="1113"/>
      <c r="K5" s="1116" t="s">
        <v>601</v>
      </c>
      <c r="L5" s="1117"/>
      <c r="M5" s="1118"/>
      <c r="N5" s="1116" t="s">
        <v>602</v>
      </c>
      <c r="O5" s="1117"/>
      <c r="P5" s="1118"/>
      <c r="Q5" s="1108" t="s">
        <v>603</v>
      </c>
      <c r="R5" s="1109"/>
      <c r="S5" s="1109"/>
      <c r="T5" s="1111"/>
      <c r="U5" s="1112"/>
      <c r="V5" s="1113"/>
      <c r="W5" s="1105"/>
      <c r="X5" s="1106"/>
      <c r="Y5" s="1106"/>
    </row>
    <row r="6" spans="1:25" ht="17.25">
      <c r="A6" s="393" t="s">
        <v>563</v>
      </c>
      <c r="B6" s="394" t="s">
        <v>257</v>
      </c>
      <c r="C6" s="395" t="s">
        <v>564</v>
      </c>
      <c r="D6" s="395" t="s">
        <v>565</v>
      </c>
      <c r="E6" s="394" t="s">
        <v>257</v>
      </c>
      <c r="F6" s="395" t="s">
        <v>564</v>
      </c>
      <c r="G6" s="395" t="s">
        <v>565</v>
      </c>
      <c r="H6" s="394" t="s">
        <v>257</v>
      </c>
      <c r="I6" s="395" t="s">
        <v>564</v>
      </c>
      <c r="J6" s="395" t="s">
        <v>565</v>
      </c>
      <c r="K6" s="394" t="s">
        <v>257</v>
      </c>
      <c r="L6" s="395" t="s">
        <v>564</v>
      </c>
      <c r="M6" s="395" t="s">
        <v>565</v>
      </c>
      <c r="N6" s="394" t="s">
        <v>257</v>
      </c>
      <c r="O6" s="395" t="s">
        <v>564</v>
      </c>
      <c r="P6" s="395" t="s">
        <v>565</v>
      </c>
      <c r="Q6" s="394" t="s">
        <v>257</v>
      </c>
      <c r="R6" s="395" t="s">
        <v>564</v>
      </c>
      <c r="S6" s="395" t="s">
        <v>565</v>
      </c>
      <c r="T6" s="394" t="s">
        <v>257</v>
      </c>
      <c r="U6" s="395" t="s">
        <v>564</v>
      </c>
      <c r="V6" s="395" t="s">
        <v>565</v>
      </c>
      <c r="W6" s="394" t="s">
        <v>257</v>
      </c>
      <c r="X6" s="395" t="s">
        <v>564</v>
      </c>
      <c r="Y6" s="395" t="s">
        <v>565</v>
      </c>
    </row>
    <row r="7" spans="1:25" ht="17.25">
      <c r="A7" s="711" t="s">
        <v>604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3"/>
      <c r="T7" s="713"/>
      <c r="U7" s="713"/>
      <c r="V7" s="713"/>
      <c r="W7" s="714"/>
      <c r="X7" s="714"/>
      <c r="Y7" s="714"/>
    </row>
    <row r="8" spans="1:25" ht="17.25">
      <c r="A8" s="715" t="s">
        <v>584</v>
      </c>
      <c r="B8" s="678">
        <f>AVERAGE(B10:B21)</f>
        <v>578911.8333333334</v>
      </c>
      <c r="C8" s="679">
        <f>AVERAGE(C10:C21)</f>
        <v>439405</v>
      </c>
      <c r="D8" s="679">
        <f>AVERAGE(D10:D21)</f>
        <v>139506.83333333334</v>
      </c>
      <c r="E8" s="679">
        <f>AVERAGE(E10:E21)</f>
        <v>376060.3333333333</v>
      </c>
      <c r="F8" s="679">
        <f aca="true" t="shared" si="0" ref="F8:N8">AVERAGE(F10:F21)</f>
        <v>296112.25</v>
      </c>
      <c r="G8" s="679">
        <f t="shared" si="0"/>
        <v>79948.08333333333</v>
      </c>
      <c r="H8" s="679">
        <f t="shared" si="0"/>
        <v>346125.4166666667</v>
      </c>
      <c r="I8" s="679">
        <f t="shared" si="0"/>
        <v>295271.75</v>
      </c>
      <c r="J8" s="679">
        <f t="shared" si="0"/>
        <v>50853.666666666664</v>
      </c>
      <c r="K8" s="679">
        <f t="shared" si="0"/>
        <v>249989.5</v>
      </c>
      <c r="L8" s="679">
        <f t="shared" si="0"/>
        <v>213810.75</v>
      </c>
      <c r="M8" s="679">
        <f t="shared" si="0"/>
        <v>36178.75</v>
      </c>
      <c r="N8" s="679">
        <f t="shared" si="0"/>
        <v>345111.5</v>
      </c>
      <c r="O8" s="679">
        <f>AVERAGE(O10:O21)</f>
        <v>287232.5</v>
      </c>
      <c r="P8" s="679">
        <f aca="true" t="shared" si="1" ref="P8:Y8">AVERAGE(P10:P21)</f>
        <v>57879</v>
      </c>
      <c r="Q8" s="679">
        <f t="shared" si="1"/>
        <v>191337.25</v>
      </c>
      <c r="R8" s="679">
        <f t="shared" si="1"/>
        <v>168567.83333333334</v>
      </c>
      <c r="S8" s="679">
        <f t="shared" si="1"/>
        <v>22769.416666666668</v>
      </c>
      <c r="T8" s="679">
        <f t="shared" si="1"/>
        <v>430230.9166666667</v>
      </c>
      <c r="U8" s="679">
        <f t="shared" si="1"/>
        <v>334069.8333333333</v>
      </c>
      <c r="V8" s="679">
        <f t="shared" si="1"/>
        <v>96161.08333333333</v>
      </c>
      <c r="W8" s="679">
        <f t="shared" si="1"/>
        <v>295117.5</v>
      </c>
      <c r="X8" s="679">
        <f t="shared" si="1"/>
        <v>225009.33333333334</v>
      </c>
      <c r="Y8" s="679">
        <f t="shared" si="1"/>
        <v>70108.16666666667</v>
      </c>
    </row>
    <row r="9" spans="1:25" ht="17.25">
      <c r="A9" s="396"/>
      <c r="B9" s="59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397"/>
      <c r="V9" s="397"/>
      <c r="W9" s="133"/>
      <c r="X9" s="397"/>
      <c r="Y9" s="397"/>
    </row>
    <row r="10" spans="1:25" ht="17.25">
      <c r="A10" s="398" t="s">
        <v>645</v>
      </c>
      <c r="B10" s="681">
        <f aca="true" t="shared" si="2" ref="B10:B21">SUM(C10:D10)</f>
        <v>466638</v>
      </c>
      <c r="C10" s="716">
        <v>465396</v>
      </c>
      <c r="D10" s="716">
        <v>1242</v>
      </c>
      <c r="E10" s="682">
        <f aca="true" t="shared" si="3" ref="E10:E21">SUM(F10:G10)</f>
        <v>297513</v>
      </c>
      <c r="F10" s="716">
        <v>296931</v>
      </c>
      <c r="G10" s="716">
        <v>582</v>
      </c>
      <c r="H10" s="682">
        <f aca="true" t="shared" si="4" ref="H10:H21">SUM(I10:J10)</f>
        <v>486165</v>
      </c>
      <c r="I10" s="716">
        <v>348961</v>
      </c>
      <c r="J10" s="716">
        <v>137204</v>
      </c>
      <c r="K10" s="682">
        <f aca="true" t="shared" si="5" ref="K10:K21">SUM(L10:M10)</f>
        <v>224711</v>
      </c>
      <c r="L10" s="716">
        <v>215304</v>
      </c>
      <c r="M10" s="716">
        <v>9407</v>
      </c>
      <c r="N10" s="682">
        <f aca="true" t="shared" si="6" ref="N10:N21">SUM(O10:P10)</f>
        <v>314814</v>
      </c>
      <c r="O10" s="716">
        <v>297808</v>
      </c>
      <c r="P10" s="716">
        <v>17006</v>
      </c>
      <c r="Q10" s="682">
        <f aca="true" t="shared" si="7" ref="Q10:Q21">SUM(R10:S10)</f>
        <v>169390</v>
      </c>
      <c r="R10" s="716">
        <v>164648</v>
      </c>
      <c r="S10" s="716">
        <v>4742</v>
      </c>
      <c r="T10" s="682">
        <f aca="true" t="shared" si="8" ref="T10:T21">SUM(U10:V10)</f>
        <v>325383</v>
      </c>
      <c r="U10" s="716">
        <v>318982</v>
      </c>
      <c r="V10" s="716">
        <v>6401</v>
      </c>
      <c r="W10" s="682">
        <f aca="true" t="shared" si="9" ref="W10:W21">SUM(X10:Y10)</f>
        <v>225208</v>
      </c>
      <c r="X10" s="716">
        <v>225060</v>
      </c>
      <c r="Y10" s="716">
        <v>148</v>
      </c>
    </row>
    <row r="11" spans="1:25" ht="17.25">
      <c r="A11" s="398" t="s">
        <v>566</v>
      </c>
      <c r="B11" s="681">
        <f t="shared" si="2"/>
        <v>412064</v>
      </c>
      <c r="C11" s="716">
        <v>411304</v>
      </c>
      <c r="D11" s="716">
        <v>760</v>
      </c>
      <c r="E11" s="682">
        <f t="shared" si="3"/>
        <v>299199</v>
      </c>
      <c r="F11" s="716">
        <v>299135</v>
      </c>
      <c r="G11" s="716">
        <v>64</v>
      </c>
      <c r="H11" s="682">
        <f t="shared" si="4"/>
        <v>283121</v>
      </c>
      <c r="I11" s="716">
        <v>283121</v>
      </c>
      <c r="J11" s="717">
        <v>0</v>
      </c>
      <c r="K11" s="682">
        <f t="shared" si="5"/>
        <v>216254</v>
      </c>
      <c r="L11" s="716">
        <v>215921</v>
      </c>
      <c r="M11" s="716">
        <v>333</v>
      </c>
      <c r="N11" s="682">
        <f t="shared" si="6"/>
        <v>296952</v>
      </c>
      <c r="O11" s="716">
        <v>296616</v>
      </c>
      <c r="P11" s="716">
        <v>336</v>
      </c>
      <c r="Q11" s="682">
        <f t="shared" si="7"/>
        <v>166686</v>
      </c>
      <c r="R11" s="716">
        <v>166356</v>
      </c>
      <c r="S11" s="716">
        <v>330</v>
      </c>
      <c r="T11" s="682">
        <f t="shared" si="8"/>
        <v>327346</v>
      </c>
      <c r="U11" s="716">
        <v>321632</v>
      </c>
      <c r="V11" s="716">
        <v>5714</v>
      </c>
      <c r="W11" s="682">
        <f t="shared" si="9"/>
        <v>223245</v>
      </c>
      <c r="X11" s="716">
        <v>223099</v>
      </c>
      <c r="Y11" s="716">
        <v>146</v>
      </c>
    </row>
    <row r="12" spans="1:25" ht="17.25">
      <c r="A12" s="398" t="s">
        <v>567</v>
      </c>
      <c r="B12" s="681">
        <f t="shared" si="2"/>
        <v>426187</v>
      </c>
      <c r="C12" s="716">
        <v>424941</v>
      </c>
      <c r="D12" s="716">
        <v>1246</v>
      </c>
      <c r="E12" s="682">
        <f t="shared" si="3"/>
        <v>299398</v>
      </c>
      <c r="F12" s="716">
        <v>297933</v>
      </c>
      <c r="G12" s="716">
        <v>1465</v>
      </c>
      <c r="H12" s="682">
        <f t="shared" si="4"/>
        <v>281825</v>
      </c>
      <c r="I12" s="716">
        <v>278044</v>
      </c>
      <c r="J12" s="716">
        <v>3781</v>
      </c>
      <c r="K12" s="682">
        <f t="shared" si="5"/>
        <v>230088</v>
      </c>
      <c r="L12" s="716">
        <v>216893</v>
      </c>
      <c r="M12" s="716">
        <v>13195</v>
      </c>
      <c r="N12" s="682">
        <f t="shared" si="6"/>
        <v>329084</v>
      </c>
      <c r="O12" s="716">
        <v>299666</v>
      </c>
      <c r="P12" s="716">
        <v>29418</v>
      </c>
      <c r="Q12" s="682">
        <f t="shared" si="7"/>
        <v>168964</v>
      </c>
      <c r="R12" s="716">
        <v>165786</v>
      </c>
      <c r="S12" s="716">
        <v>3178</v>
      </c>
      <c r="T12" s="682">
        <f t="shared" si="8"/>
        <v>338630</v>
      </c>
      <c r="U12" s="716">
        <v>335693</v>
      </c>
      <c r="V12" s="716">
        <v>2937</v>
      </c>
      <c r="W12" s="682">
        <f t="shared" si="9"/>
        <v>363579</v>
      </c>
      <c r="X12" s="716">
        <v>221619</v>
      </c>
      <c r="Y12" s="716">
        <v>141960</v>
      </c>
    </row>
    <row r="13" spans="1:25" ht="17.25">
      <c r="A13" s="398" t="s">
        <v>568</v>
      </c>
      <c r="B13" s="681">
        <f t="shared" si="2"/>
        <v>437052</v>
      </c>
      <c r="C13" s="716">
        <v>437052</v>
      </c>
      <c r="D13" s="717">
        <v>0</v>
      </c>
      <c r="E13" s="682">
        <f t="shared" si="3"/>
        <v>295848</v>
      </c>
      <c r="F13" s="716">
        <v>292505</v>
      </c>
      <c r="G13" s="716">
        <v>3343</v>
      </c>
      <c r="H13" s="682">
        <f t="shared" si="4"/>
        <v>296211</v>
      </c>
      <c r="I13" s="716">
        <v>292213</v>
      </c>
      <c r="J13" s="716">
        <v>3998</v>
      </c>
      <c r="K13" s="682">
        <f t="shared" si="5"/>
        <v>224879</v>
      </c>
      <c r="L13" s="716">
        <v>222017</v>
      </c>
      <c r="M13" s="716">
        <v>2862</v>
      </c>
      <c r="N13" s="682">
        <f t="shared" si="6"/>
        <v>300672</v>
      </c>
      <c r="O13" s="716">
        <v>298471</v>
      </c>
      <c r="P13" s="716">
        <v>2201</v>
      </c>
      <c r="Q13" s="682">
        <f t="shared" si="7"/>
        <v>177542</v>
      </c>
      <c r="R13" s="716">
        <v>174266</v>
      </c>
      <c r="S13" s="716">
        <v>3276</v>
      </c>
      <c r="T13" s="682">
        <f t="shared" si="8"/>
        <v>336687</v>
      </c>
      <c r="U13" s="716">
        <v>336570</v>
      </c>
      <c r="V13" s="716">
        <v>117</v>
      </c>
      <c r="W13" s="682">
        <f t="shared" si="9"/>
        <v>222986</v>
      </c>
      <c r="X13" s="716">
        <v>222986</v>
      </c>
      <c r="Y13" s="718">
        <v>0</v>
      </c>
    </row>
    <row r="14" spans="1:25" ht="17.25">
      <c r="A14" s="398" t="s">
        <v>569</v>
      </c>
      <c r="B14" s="681">
        <f t="shared" si="2"/>
        <v>445415</v>
      </c>
      <c r="C14" s="716">
        <v>443665</v>
      </c>
      <c r="D14" s="716">
        <v>1750</v>
      </c>
      <c r="E14" s="682">
        <f t="shared" si="3"/>
        <v>301764</v>
      </c>
      <c r="F14" s="716">
        <v>299638</v>
      </c>
      <c r="G14" s="716">
        <v>2126</v>
      </c>
      <c r="H14" s="682">
        <f t="shared" si="4"/>
        <v>282900</v>
      </c>
      <c r="I14" s="716">
        <v>282900</v>
      </c>
      <c r="J14" s="717">
        <v>0</v>
      </c>
      <c r="K14" s="682">
        <f t="shared" si="5"/>
        <v>220913</v>
      </c>
      <c r="L14" s="716">
        <v>218954</v>
      </c>
      <c r="M14" s="716">
        <v>1959</v>
      </c>
      <c r="N14" s="682">
        <f t="shared" si="6"/>
        <v>301682</v>
      </c>
      <c r="O14" s="716">
        <v>296690</v>
      </c>
      <c r="P14" s="716">
        <v>4992</v>
      </c>
      <c r="Q14" s="682">
        <f t="shared" si="7"/>
        <v>171199</v>
      </c>
      <c r="R14" s="716">
        <v>171108</v>
      </c>
      <c r="S14" s="716">
        <v>91</v>
      </c>
      <c r="T14" s="682">
        <f t="shared" si="8"/>
        <v>329753</v>
      </c>
      <c r="U14" s="716">
        <v>329502</v>
      </c>
      <c r="V14" s="716">
        <v>251</v>
      </c>
      <c r="W14" s="682">
        <f t="shared" si="9"/>
        <v>220240</v>
      </c>
      <c r="X14" s="716">
        <v>220240</v>
      </c>
      <c r="Y14" s="716">
        <v>0</v>
      </c>
    </row>
    <row r="15" spans="1:25" ht="17.25">
      <c r="A15" s="398" t="s">
        <v>570</v>
      </c>
      <c r="B15" s="681">
        <f t="shared" si="2"/>
        <v>1286231</v>
      </c>
      <c r="C15" s="716">
        <v>445708</v>
      </c>
      <c r="D15" s="716">
        <v>840523</v>
      </c>
      <c r="E15" s="682">
        <f t="shared" si="3"/>
        <v>575583</v>
      </c>
      <c r="F15" s="716">
        <v>290744</v>
      </c>
      <c r="G15" s="716">
        <v>284839</v>
      </c>
      <c r="H15" s="682">
        <f t="shared" si="4"/>
        <v>316572</v>
      </c>
      <c r="I15" s="716">
        <v>289894</v>
      </c>
      <c r="J15" s="716">
        <v>26678</v>
      </c>
      <c r="K15" s="682">
        <f t="shared" si="5"/>
        <v>255324</v>
      </c>
      <c r="L15" s="716">
        <v>218162</v>
      </c>
      <c r="M15" s="716">
        <v>37162</v>
      </c>
      <c r="N15" s="682">
        <f t="shared" si="6"/>
        <v>367823</v>
      </c>
      <c r="O15" s="716">
        <v>298059</v>
      </c>
      <c r="P15" s="716">
        <v>69764</v>
      </c>
      <c r="Q15" s="682">
        <f t="shared" si="7"/>
        <v>186419</v>
      </c>
      <c r="R15" s="716">
        <v>169225</v>
      </c>
      <c r="S15" s="716">
        <v>17194</v>
      </c>
      <c r="T15" s="682">
        <f t="shared" si="8"/>
        <v>551096</v>
      </c>
      <c r="U15" s="716">
        <v>337745</v>
      </c>
      <c r="V15" s="716">
        <v>213351</v>
      </c>
      <c r="W15" s="682">
        <f t="shared" si="9"/>
        <v>525317</v>
      </c>
      <c r="X15" s="716">
        <v>223783</v>
      </c>
      <c r="Y15" s="716">
        <v>301534</v>
      </c>
    </row>
    <row r="16" spans="1:25" ht="17.25">
      <c r="A16" s="398" t="s">
        <v>571</v>
      </c>
      <c r="B16" s="681">
        <f t="shared" si="2"/>
        <v>437171</v>
      </c>
      <c r="C16" s="716">
        <v>436896</v>
      </c>
      <c r="D16" s="716">
        <v>275</v>
      </c>
      <c r="E16" s="682">
        <f t="shared" si="3"/>
        <v>439405</v>
      </c>
      <c r="F16" s="716">
        <v>293098</v>
      </c>
      <c r="G16" s="716">
        <v>146307</v>
      </c>
      <c r="H16" s="682">
        <f t="shared" si="4"/>
        <v>490702</v>
      </c>
      <c r="I16" s="716">
        <v>290390</v>
      </c>
      <c r="J16" s="716">
        <v>200312</v>
      </c>
      <c r="K16" s="682">
        <f t="shared" si="5"/>
        <v>375019</v>
      </c>
      <c r="L16" s="716">
        <v>207655</v>
      </c>
      <c r="M16" s="716">
        <v>167364</v>
      </c>
      <c r="N16" s="682">
        <f t="shared" si="6"/>
        <v>536695</v>
      </c>
      <c r="O16" s="716">
        <v>272036</v>
      </c>
      <c r="P16" s="716">
        <v>264659</v>
      </c>
      <c r="Q16" s="682">
        <f t="shared" si="7"/>
        <v>275400</v>
      </c>
      <c r="R16" s="716">
        <v>167985</v>
      </c>
      <c r="S16" s="716">
        <v>107415</v>
      </c>
      <c r="T16" s="682">
        <f t="shared" si="8"/>
        <v>649534</v>
      </c>
      <c r="U16" s="716">
        <v>333949</v>
      </c>
      <c r="V16" s="716">
        <v>315585</v>
      </c>
      <c r="W16" s="682">
        <f t="shared" si="9"/>
        <v>294183</v>
      </c>
      <c r="X16" s="716">
        <v>233162</v>
      </c>
      <c r="Y16" s="716">
        <v>61021</v>
      </c>
    </row>
    <row r="17" spans="1:25" ht="17.25">
      <c r="A17" s="398" t="s">
        <v>572</v>
      </c>
      <c r="B17" s="681">
        <f t="shared" si="2"/>
        <v>443092</v>
      </c>
      <c r="C17" s="716">
        <v>442845</v>
      </c>
      <c r="D17" s="716">
        <v>247</v>
      </c>
      <c r="E17" s="682">
        <f t="shared" si="3"/>
        <v>331025</v>
      </c>
      <c r="F17" s="716">
        <v>289756</v>
      </c>
      <c r="G17" s="716">
        <v>41269</v>
      </c>
      <c r="H17" s="682">
        <f t="shared" si="4"/>
        <v>295192</v>
      </c>
      <c r="I17" s="716">
        <v>289635</v>
      </c>
      <c r="J17" s="716">
        <v>5557</v>
      </c>
      <c r="K17" s="682">
        <f t="shared" si="5"/>
        <v>214038</v>
      </c>
      <c r="L17" s="716">
        <v>212689</v>
      </c>
      <c r="M17" s="716">
        <v>1349</v>
      </c>
      <c r="N17" s="682">
        <f t="shared" si="6"/>
        <v>277443</v>
      </c>
      <c r="O17" s="716">
        <v>276621</v>
      </c>
      <c r="P17" s="716">
        <v>822</v>
      </c>
      <c r="Q17" s="682">
        <f t="shared" si="7"/>
        <v>175053</v>
      </c>
      <c r="R17" s="716">
        <v>173379</v>
      </c>
      <c r="S17" s="716">
        <v>1674</v>
      </c>
      <c r="T17" s="682">
        <f t="shared" si="8"/>
        <v>341236</v>
      </c>
      <c r="U17" s="716">
        <v>338355</v>
      </c>
      <c r="V17" s="716">
        <v>2881</v>
      </c>
      <c r="W17" s="682">
        <f t="shared" si="9"/>
        <v>245802</v>
      </c>
      <c r="X17" s="716">
        <v>230951</v>
      </c>
      <c r="Y17" s="716">
        <v>14851</v>
      </c>
    </row>
    <row r="18" spans="1:25" ht="17.25">
      <c r="A18" s="398" t="s">
        <v>573</v>
      </c>
      <c r="B18" s="681">
        <f t="shared" si="2"/>
        <v>442090</v>
      </c>
      <c r="C18" s="717">
        <v>441842</v>
      </c>
      <c r="D18" s="717">
        <v>248</v>
      </c>
      <c r="E18" s="682">
        <f t="shared" si="3"/>
        <v>291103</v>
      </c>
      <c r="F18" s="717">
        <v>290977</v>
      </c>
      <c r="G18" s="717">
        <v>126</v>
      </c>
      <c r="H18" s="682">
        <f t="shared" si="4"/>
        <v>294281</v>
      </c>
      <c r="I18" s="717">
        <v>291618</v>
      </c>
      <c r="J18" s="717">
        <v>2663</v>
      </c>
      <c r="K18" s="682">
        <f t="shared" si="5"/>
        <v>208435</v>
      </c>
      <c r="L18" s="717">
        <v>208137</v>
      </c>
      <c r="M18" s="717">
        <v>298</v>
      </c>
      <c r="N18" s="682">
        <f t="shared" si="6"/>
        <v>276917</v>
      </c>
      <c r="O18" s="716">
        <v>276917</v>
      </c>
      <c r="P18" s="717">
        <v>0</v>
      </c>
      <c r="Q18" s="682">
        <f t="shared" si="7"/>
        <v>166407</v>
      </c>
      <c r="R18" s="716">
        <v>165926</v>
      </c>
      <c r="S18" s="716">
        <v>481</v>
      </c>
      <c r="T18" s="682">
        <f t="shared" si="8"/>
        <v>338307</v>
      </c>
      <c r="U18" s="718">
        <v>335060</v>
      </c>
      <c r="V18" s="718">
        <v>3247</v>
      </c>
      <c r="W18" s="682">
        <f t="shared" si="9"/>
        <v>227706</v>
      </c>
      <c r="X18" s="718">
        <v>227628</v>
      </c>
      <c r="Y18" s="718">
        <v>78</v>
      </c>
    </row>
    <row r="19" spans="1:25" ht="17.25">
      <c r="A19" s="398" t="s">
        <v>574</v>
      </c>
      <c r="B19" s="681">
        <f t="shared" si="2"/>
        <v>444462</v>
      </c>
      <c r="C19" s="717">
        <v>444161</v>
      </c>
      <c r="D19" s="717">
        <v>301</v>
      </c>
      <c r="E19" s="682">
        <f t="shared" si="3"/>
        <v>297782</v>
      </c>
      <c r="F19" s="717">
        <v>297174</v>
      </c>
      <c r="G19" s="717">
        <v>608</v>
      </c>
      <c r="H19" s="682">
        <f t="shared" si="4"/>
        <v>300907</v>
      </c>
      <c r="I19" s="717">
        <v>297871</v>
      </c>
      <c r="J19" s="717">
        <v>3036</v>
      </c>
      <c r="K19" s="682">
        <f t="shared" si="5"/>
        <v>211274</v>
      </c>
      <c r="L19" s="717">
        <v>209474</v>
      </c>
      <c r="M19" s="717">
        <v>1800</v>
      </c>
      <c r="N19" s="682">
        <f t="shared" si="6"/>
        <v>280062</v>
      </c>
      <c r="O19" s="716">
        <v>280062</v>
      </c>
      <c r="P19" s="717">
        <v>0</v>
      </c>
      <c r="Q19" s="682">
        <f t="shared" si="7"/>
        <v>169013</v>
      </c>
      <c r="R19" s="716">
        <v>166108</v>
      </c>
      <c r="S19" s="717">
        <v>2905</v>
      </c>
      <c r="T19" s="682">
        <f t="shared" si="8"/>
        <v>340940</v>
      </c>
      <c r="U19" s="718">
        <v>340826</v>
      </c>
      <c r="V19" s="718">
        <v>114</v>
      </c>
      <c r="W19" s="682">
        <f t="shared" si="9"/>
        <v>229256</v>
      </c>
      <c r="X19" s="718">
        <v>229256</v>
      </c>
      <c r="Y19" s="718">
        <v>0</v>
      </c>
    </row>
    <row r="20" spans="1:25" ht="17.25">
      <c r="A20" s="398" t="s">
        <v>575</v>
      </c>
      <c r="B20" s="681">
        <f t="shared" si="2"/>
        <v>445221</v>
      </c>
      <c r="C20" s="717">
        <v>444696</v>
      </c>
      <c r="D20" s="717">
        <v>525</v>
      </c>
      <c r="E20" s="682">
        <f t="shared" si="3"/>
        <v>301195</v>
      </c>
      <c r="F20" s="717">
        <v>300937</v>
      </c>
      <c r="G20" s="717">
        <v>258</v>
      </c>
      <c r="H20" s="682">
        <f t="shared" si="4"/>
        <v>316851</v>
      </c>
      <c r="I20" s="717">
        <v>302472</v>
      </c>
      <c r="J20" s="717">
        <v>14379</v>
      </c>
      <c r="K20" s="682">
        <f t="shared" si="5"/>
        <v>208635</v>
      </c>
      <c r="L20" s="717">
        <v>208632</v>
      </c>
      <c r="M20" s="717">
        <v>3</v>
      </c>
      <c r="N20" s="682">
        <f t="shared" si="6"/>
        <v>276152</v>
      </c>
      <c r="O20" s="716">
        <v>276152</v>
      </c>
      <c r="P20" s="717">
        <v>0</v>
      </c>
      <c r="Q20" s="682">
        <f t="shared" si="7"/>
        <v>167041</v>
      </c>
      <c r="R20" s="717">
        <v>167037</v>
      </c>
      <c r="S20" s="716">
        <v>4</v>
      </c>
      <c r="T20" s="682">
        <f t="shared" si="8"/>
        <v>338834</v>
      </c>
      <c r="U20" s="718">
        <v>338834</v>
      </c>
      <c r="V20" s="718">
        <v>0</v>
      </c>
      <c r="W20" s="682">
        <f t="shared" si="9"/>
        <v>219516</v>
      </c>
      <c r="X20" s="718">
        <v>219478</v>
      </c>
      <c r="Y20" s="718">
        <v>38</v>
      </c>
    </row>
    <row r="21" spans="1:25" ht="17.25">
      <c r="A21" s="398" t="s">
        <v>576</v>
      </c>
      <c r="B21" s="681">
        <f t="shared" si="2"/>
        <v>1261319</v>
      </c>
      <c r="C21" s="717">
        <v>434354</v>
      </c>
      <c r="D21" s="717">
        <v>826965</v>
      </c>
      <c r="E21" s="682">
        <f t="shared" si="3"/>
        <v>782909</v>
      </c>
      <c r="F21" s="717">
        <v>304519</v>
      </c>
      <c r="G21" s="717">
        <v>478390</v>
      </c>
      <c r="H21" s="682">
        <f t="shared" si="4"/>
        <v>508778</v>
      </c>
      <c r="I21" s="717">
        <v>296142</v>
      </c>
      <c r="J21" s="717">
        <v>212636</v>
      </c>
      <c r="K21" s="682">
        <f t="shared" si="5"/>
        <v>410304</v>
      </c>
      <c r="L21" s="717">
        <v>211891</v>
      </c>
      <c r="M21" s="717">
        <v>198413</v>
      </c>
      <c r="N21" s="682">
        <f t="shared" si="6"/>
        <v>583042</v>
      </c>
      <c r="O21" s="717">
        <v>277692</v>
      </c>
      <c r="P21" s="717">
        <v>305350</v>
      </c>
      <c r="Q21" s="682">
        <f t="shared" si="7"/>
        <v>302933</v>
      </c>
      <c r="R21" s="717">
        <v>170990</v>
      </c>
      <c r="S21" s="717">
        <v>131943</v>
      </c>
      <c r="T21" s="682">
        <f t="shared" si="8"/>
        <v>945025</v>
      </c>
      <c r="U21" s="718">
        <v>341690</v>
      </c>
      <c r="V21" s="718">
        <v>603335</v>
      </c>
      <c r="W21" s="682">
        <f t="shared" si="9"/>
        <v>544372</v>
      </c>
      <c r="X21" s="718">
        <v>222850</v>
      </c>
      <c r="Y21" s="718">
        <v>321522</v>
      </c>
    </row>
    <row r="22" spans="1:22" ht="17.25">
      <c r="A22" s="396"/>
      <c r="B22" s="400"/>
      <c r="C22" s="400"/>
      <c r="D22" s="400"/>
      <c r="E22" s="400"/>
      <c r="F22" s="400"/>
      <c r="G22" s="400"/>
      <c r="H22" s="401"/>
      <c r="I22" s="401"/>
      <c r="J22" s="401"/>
      <c r="K22" s="401"/>
      <c r="L22" s="401"/>
      <c r="M22" s="401"/>
      <c r="N22" s="400"/>
      <c r="O22" s="400"/>
      <c r="P22" s="400"/>
      <c r="Q22" s="400"/>
      <c r="R22" s="400"/>
      <c r="S22" s="400"/>
      <c r="T22" s="399"/>
      <c r="U22" s="399"/>
      <c r="V22" s="399"/>
    </row>
    <row r="23" spans="1:25" ht="17.25">
      <c r="A23" s="715" t="s">
        <v>605</v>
      </c>
      <c r="B23" s="719"/>
      <c r="C23" s="719"/>
      <c r="D23" s="719"/>
      <c r="E23" s="719"/>
      <c r="F23" s="719"/>
      <c r="G23" s="719"/>
      <c r="H23" s="720"/>
      <c r="I23" s="720"/>
      <c r="J23" s="720"/>
      <c r="K23" s="720"/>
      <c r="L23" s="720"/>
      <c r="M23" s="720"/>
      <c r="N23" s="719"/>
      <c r="O23" s="719"/>
      <c r="P23" s="719"/>
      <c r="Q23" s="719"/>
      <c r="R23" s="719"/>
      <c r="S23" s="719"/>
      <c r="T23" s="721"/>
      <c r="U23" s="721"/>
      <c r="V23" s="721"/>
      <c r="W23" s="714"/>
      <c r="X23" s="714"/>
      <c r="Y23" s="714"/>
    </row>
    <row r="24" spans="1:25" ht="17.25">
      <c r="A24" s="715" t="s">
        <v>584</v>
      </c>
      <c r="B24" s="679">
        <f>AVERAGE(B26:B37)</f>
        <v>610371.8333333334</v>
      </c>
      <c r="C24" s="679">
        <f aca="true" t="shared" si="10" ref="C24:P24">AVERAGE(C26:C37)</f>
        <v>463838.6666666667</v>
      </c>
      <c r="D24" s="679">
        <f t="shared" si="10"/>
        <v>146533.16666666666</v>
      </c>
      <c r="E24" s="679">
        <f t="shared" si="10"/>
        <v>466637.4166666667</v>
      </c>
      <c r="F24" s="679">
        <f t="shared" si="10"/>
        <v>359366.75</v>
      </c>
      <c r="G24" s="679">
        <f t="shared" si="10"/>
        <v>107270.66666666667</v>
      </c>
      <c r="H24" s="679">
        <f t="shared" si="10"/>
        <v>361232.4166666667</v>
      </c>
      <c r="I24" s="679">
        <f t="shared" si="10"/>
        <v>306855.6666666667</v>
      </c>
      <c r="J24" s="679">
        <f t="shared" si="10"/>
        <v>54376.75</v>
      </c>
      <c r="K24" s="679">
        <f t="shared" si="10"/>
        <v>353285.75</v>
      </c>
      <c r="L24" s="679">
        <f t="shared" si="10"/>
        <v>297051.1666666667</v>
      </c>
      <c r="M24" s="679">
        <f t="shared" si="10"/>
        <v>56234.583333333336</v>
      </c>
      <c r="N24" s="679">
        <f t="shared" si="10"/>
        <v>426934.5</v>
      </c>
      <c r="O24" s="679">
        <f t="shared" si="10"/>
        <v>353411.8333333333</v>
      </c>
      <c r="P24" s="679">
        <f t="shared" si="10"/>
        <v>73522.66666666667</v>
      </c>
      <c r="Q24" s="679">
        <f aca="true" t="shared" si="11" ref="Q24:Y24">AVERAGE(Q26:Q37)</f>
        <v>266647.3333333333</v>
      </c>
      <c r="R24" s="679">
        <f t="shared" si="11"/>
        <v>230509.58333333334</v>
      </c>
      <c r="S24" s="679">
        <f t="shared" si="11"/>
        <v>36137.75</v>
      </c>
      <c r="T24" s="679">
        <f t="shared" si="11"/>
        <v>597953.3333333334</v>
      </c>
      <c r="U24" s="679">
        <f t="shared" si="11"/>
        <v>458090.1666666667</v>
      </c>
      <c r="V24" s="679">
        <f t="shared" si="11"/>
        <v>139863.16666666666</v>
      </c>
      <c r="W24" s="679">
        <f t="shared" si="11"/>
        <v>397352.8333333333</v>
      </c>
      <c r="X24" s="679">
        <f t="shared" si="11"/>
        <v>319317.6666666667</v>
      </c>
      <c r="Y24" s="679">
        <f t="shared" si="11"/>
        <v>78035.16666666667</v>
      </c>
    </row>
    <row r="25" spans="1:25" ht="17.25">
      <c r="A25" s="396"/>
      <c r="B25" s="133"/>
      <c r="C25" s="402"/>
      <c r="D25" s="402"/>
      <c r="E25" s="133"/>
      <c r="F25" s="402"/>
      <c r="G25" s="402"/>
      <c r="H25" s="133"/>
      <c r="I25" s="402"/>
      <c r="J25" s="402"/>
      <c r="K25" s="133"/>
      <c r="L25" s="402"/>
      <c r="M25" s="402"/>
      <c r="N25" s="133"/>
      <c r="O25" s="402"/>
      <c r="P25" s="402"/>
      <c r="Q25" s="133"/>
      <c r="R25" s="402"/>
      <c r="S25" s="402"/>
      <c r="T25" s="133"/>
      <c r="U25" s="397"/>
      <c r="V25" s="397"/>
      <c r="W25" s="133"/>
      <c r="X25" s="397"/>
      <c r="Y25" s="397"/>
    </row>
    <row r="26" spans="1:25" ht="17.25">
      <c r="A26" s="398" t="s">
        <v>645</v>
      </c>
      <c r="B26" s="682">
        <f aca="true" t="shared" si="12" ref="B26:B37">SUM(C26:D26)</f>
        <v>498166</v>
      </c>
      <c r="C26" s="716">
        <v>496821</v>
      </c>
      <c r="D26" s="716">
        <v>1345</v>
      </c>
      <c r="E26" s="682">
        <f aca="true" t="shared" si="13" ref="E26:E37">SUM(F26:G26)</f>
        <v>353306</v>
      </c>
      <c r="F26" s="716">
        <v>352828</v>
      </c>
      <c r="G26" s="716">
        <v>478</v>
      </c>
      <c r="H26" s="682">
        <f aca="true" t="shared" si="14" ref="H26:H37">SUM(I26:J26)</f>
        <v>513429</v>
      </c>
      <c r="I26" s="716">
        <v>364666</v>
      </c>
      <c r="J26" s="716">
        <v>148763</v>
      </c>
      <c r="K26" s="682">
        <f aca="true" t="shared" si="15" ref="K26:K37">SUM(L26:M26)</f>
        <v>315537</v>
      </c>
      <c r="L26" s="716">
        <v>300807</v>
      </c>
      <c r="M26" s="716">
        <v>14730</v>
      </c>
      <c r="N26" s="682">
        <f aca="true" t="shared" si="16" ref="N26:N37">SUM(O26:P26)</f>
        <v>375413</v>
      </c>
      <c r="O26" s="716">
        <v>354950</v>
      </c>
      <c r="P26" s="716">
        <v>20463</v>
      </c>
      <c r="Q26" s="682">
        <f aca="true" t="shared" si="17" ref="Q26:Q37">SUM(R26:S26)</f>
        <v>240161</v>
      </c>
      <c r="R26" s="716">
        <v>232648</v>
      </c>
      <c r="S26" s="716">
        <v>7513</v>
      </c>
      <c r="T26" s="682">
        <f aca="true" t="shared" si="18" ref="T26:T37">SUM(U26:V26)</f>
        <v>470052</v>
      </c>
      <c r="U26" s="716">
        <v>465427</v>
      </c>
      <c r="V26" s="716">
        <v>4625</v>
      </c>
      <c r="W26" s="682">
        <f aca="true" t="shared" si="19" ref="W26:W37">SUM(X26:Y26)</f>
        <v>309338</v>
      </c>
      <c r="X26" s="716">
        <v>308991</v>
      </c>
      <c r="Y26" s="716">
        <v>347</v>
      </c>
    </row>
    <row r="27" spans="1:25" ht="17.25">
      <c r="A27" s="398" t="s">
        <v>566</v>
      </c>
      <c r="B27" s="682">
        <f t="shared" si="12"/>
        <v>435968</v>
      </c>
      <c r="C27" s="716">
        <v>435150</v>
      </c>
      <c r="D27" s="716">
        <v>818</v>
      </c>
      <c r="E27" s="682">
        <f t="shared" si="13"/>
        <v>355003</v>
      </c>
      <c r="F27" s="716">
        <v>354914</v>
      </c>
      <c r="G27" s="716">
        <v>89</v>
      </c>
      <c r="H27" s="682">
        <f t="shared" si="14"/>
        <v>302314</v>
      </c>
      <c r="I27" s="716">
        <v>302067</v>
      </c>
      <c r="J27" s="716">
        <v>247</v>
      </c>
      <c r="K27" s="682">
        <f t="shared" si="15"/>
        <v>302314</v>
      </c>
      <c r="L27" s="716">
        <v>302067</v>
      </c>
      <c r="M27" s="716">
        <v>247</v>
      </c>
      <c r="N27" s="682">
        <f t="shared" si="16"/>
        <v>355810</v>
      </c>
      <c r="O27" s="716">
        <v>355767</v>
      </c>
      <c r="P27" s="716">
        <v>43</v>
      </c>
      <c r="Q27" s="682">
        <f t="shared" si="17"/>
        <v>235413</v>
      </c>
      <c r="R27" s="716">
        <v>234911</v>
      </c>
      <c r="S27" s="716">
        <v>502</v>
      </c>
      <c r="T27" s="682">
        <f t="shared" si="18"/>
        <v>461239</v>
      </c>
      <c r="U27" s="716">
        <v>461239</v>
      </c>
      <c r="V27" s="716">
        <v>0</v>
      </c>
      <c r="W27" s="682">
        <f t="shared" si="19"/>
        <v>298724</v>
      </c>
      <c r="X27" s="716">
        <v>298388</v>
      </c>
      <c r="Y27" s="716">
        <v>336</v>
      </c>
    </row>
    <row r="28" spans="1:25" ht="17.25">
      <c r="A28" s="398" t="s">
        <v>567</v>
      </c>
      <c r="B28" s="682">
        <f t="shared" si="12"/>
        <v>448111</v>
      </c>
      <c r="C28" s="716">
        <v>446764</v>
      </c>
      <c r="D28" s="716">
        <v>1347</v>
      </c>
      <c r="E28" s="682">
        <f t="shared" si="13"/>
        <v>358675</v>
      </c>
      <c r="F28" s="716">
        <v>357179</v>
      </c>
      <c r="G28" s="716">
        <v>1496</v>
      </c>
      <c r="H28" s="682">
        <f t="shared" si="14"/>
        <v>293527</v>
      </c>
      <c r="I28" s="716">
        <v>289456</v>
      </c>
      <c r="J28" s="716">
        <v>4071</v>
      </c>
      <c r="K28" s="682">
        <f t="shared" si="15"/>
        <v>327281</v>
      </c>
      <c r="L28" s="716">
        <v>303461</v>
      </c>
      <c r="M28" s="716">
        <v>23820</v>
      </c>
      <c r="N28" s="682">
        <f t="shared" si="16"/>
        <v>396058</v>
      </c>
      <c r="O28" s="716">
        <v>358908</v>
      </c>
      <c r="P28" s="716">
        <v>37150</v>
      </c>
      <c r="Q28" s="682">
        <f t="shared" si="17"/>
        <v>241123</v>
      </c>
      <c r="R28" s="716">
        <v>234002</v>
      </c>
      <c r="S28" s="716">
        <v>7121</v>
      </c>
      <c r="T28" s="682">
        <f t="shared" si="18"/>
        <v>467175</v>
      </c>
      <c r="U28" s="716">
        <v>467175</v>
      </c>
      <c r="V28" s="716">
        <v>0</v>
      </c>
      <c r="W28" s="682">
        <f t="shared" si="19"/>
        <v>467175</v>
      </c>
      <c r="X28" s="716">
        <v>467175</v>
      </c>
      <c r="Y28" s="716">
        <v>0</v>
      </c>
    </row>
    <row r="29" spans="1:25" ht="17.25">
      <c r="A29" s="398" t="s">
        <v>568</v>
      </c>
      <c r="B29" s="682">
        <f t="shared" si="12"/>
        <v>460648</v>
      </c>
      <c r="C29" s="716">
        <v>460648</v>
      </c>
      <c r="D29" s="716">
        <v>0</v>
      </c>
      <c r="E29" s="682">
        <f t="shared" si="13"/>
        <v>350791</v>
      </c>
      <c r="F29" s="716">
        <v>346976</v>
      </c>
      <c r="G29" s="716">
        <v>3815</v>
      </c>
      <c r="H29" s="682">
        <f t="shared" si="14"/>
        <v>307200</v>
      </c>
      <c r="I29" s="716">
        <v>302848</v>
      </c>
      <c r="J29" s="716">
        <v>4352</v>
      </c>
      <c r="K29" s="682">
        <f t="shared" si="15"/>
        <v>311633</v>
      </c>
      <c r="L29" s="716">
        <v>308647</v>
      </c>
      <c r="M29" s="716">
        <v>2986</v>
      </c>
      <c r="N29" s="682">
        <f t="shared" si="16"/>
        <v>360439</v>
      </c>
      <c r="O29" s="716">
        <v>357683</v>
      </c>
      <c r="P29" s="716">
        <v>2756</v>
      </c>
      <c r="Q29" s="682">
        <f t="shared" si="17"/>
        <v>248439</v>
      </c>
      <c r="R29" s="716">
        <v>245154</v>
      </c>
      <c r="S29" s="716">
        <v>3285</v>
      </c>
      <c r="T29" s="682">
        <f t="shared" si="18"/>
        <v>465071</v>
      </c>
      <c r="U29" s="716">
        <v>464824</v>
      </c>
      <c r="V29" s="716">
        <v>247</v>
      </c>
      <c r="W29" s="682">
        <f t="shared" si="19"/>
        <v>301303</v>
      </c>
      <c r="X29" s="716">
        <v>301303</v>
      </c>
      <c r="Y29" s="716">
        <v>0</v>
      </c>
    </row>
    <row r="30" spans="1:25" ht="17.25">
      <c r="A30" s="398" t="s">
        <v>569</v>
      </c>
      <c r="B30" s="682">
        <f t="shared" si="12"/>
        <v>467780</v>
      </c>
      <c r="C30" s="716">
        <v>465919</v>
      </c>
      <c r="D30" s="716">
        <v>1861</v>
      </c>
      <c r="E30" s="682">
        <f t="shared" si="13"/>
        <v>365715</v>
      </c>
      <c r="F30" s="716">
        <v>362506</v>
      </c>
      <c r="G30" s="716">
        <v>3209</v>
      </c>
      <c r="H30" s="682">
        <f t="shared" si="14"/>
        <v>294470</v>
      </c>
      <c r="I30" s="716">
        <v>294470</v>
      </c>
      <c r="J30" s="716">
        <v>0</v>
      </c>
      <c r="K30" s="682">
        <f t="shared" si="15"/>
        <v>308957</v>
      </c>
      <c r="L30" s="716">
        <v>305268</v>
      </c>
      <c r="M30" s="716">
        <v>3689</v>
      </c>
      <c r="N30" s="682">
        <f t="shared" si="16"/>
        <v>362352</v>
      </c>
      <c r="O30" s="716">
        <v>355905</v>
      </c>
      <c r="P30" s="716">
        <v>6447</v>
      </c>
      <c r="Q30" s="682">
        <f t="shared" si="17"/>
        <v>241359</v>
      </c>
      <c r="R30" s="716">
        <v>241161</v>
      </c>
      <c r="S30" s="716">
        <v>198</v>
      </c>
      <c r="T30" s="682">
        <f t="shared" si="18"/>
        <v>455842</v>
      </c>
      <c r="U30" s="716">
        <v>455307</v>
      </c>
      <c r="V30" s="716">
        <v>535</v>
      </c>
      <c r="W30" s="682">
        <f t="shared" si="19"/>
        <v>300379</v>
      </c>
      <c r="X30" s="716">
        <v>300379</v>
      </c>
      <c r="Y30" s="716">
        <v>0</v>
      </c>
    </row>
    <row r="31" spans="1:25" ht="17.25">
      <c r="A31" s="398" t="s">
        <v>570</v>
      </c>
      <c r="B31" s="682">
        <f t="shared" si="12"/>
        <v>1351356</v>
      </c>
      <c r="C31" s="716">
        <v>470010</v>
      </c>
      <c r="D31" s="716">
        <v>881346</v>
      </c>
      <c r="E31" s="682">
        <f t="shared" si="13"/>
        <v>736603</v>
      </c>
      <c r="F31" s="716">
        <v>353525</v>
      </c>
      <c r="G31" s="716">
        <v>383078</v>
      </c>
      <c r="H31" s="682">
        <f t="shared" si="14"/>
        <v>330897</v>
      </c>
      <c r="I31" s="716">
        <v>301981</v>
      </c>
      <c r="J31" s="716">
        <v>28916</v>
      </c>
      <c r="K31" s="682">
        <f t="shared" si="15"/>
        <v>360648</v>
      </c>
      <c r="L31" s="716">
        <v>306276</v>
      </c>
      <c r="M31" s="716">
        <v>54372</v>
      </c>
      <c r="N31" s="682">
        <f t="shared" si="16"/>
        <v>451792</v>
      </c>
      <c r="O31" s="716">
        <v>357764</v>
      </c>
      <c r="P31" s="716">
        <v>94028</v>
      </c>
      <c r="Q31" s="682">
        <f t="shared" si="17"/>
        <v>243907</v>
      </c>
      <c r="R31" s="716">
        <v>240329</v>
      </c>
      <c r="S31" s="716">
        <v>3578</v>
      </c>
      <c r="T31" s="682">
        <f t="shared" si="18"/>
        <v>752268</v>
      </c>
      <c r="U31" s="716">
        <v>466626</v>
      </c>
      <c r="V31" s="716">
        <v>285642</v>
      </c>
      <c r="W31" s="682">
        <f t="shared" si="19"/>
        <v>692683</v>
      </c>
      <c r="X31" s="716">
        <v>304187</v>
      </c>
      <c r="Y31" s="716">
        <v>388496</v>
      </c>
    </row>
    <row r="32" spans="1:25" ht="17.25">
      <c r="A32" s="398" t="s">
        <v>571</v>
      </c>
      <c r="B32" s="682">
        <f t="shared" si="12"/>
        <v>460858</v>
      </c>
      <c r="C32" s="716">
        <v>460595</v>
      </c>
      <c r="D32" s="716">
        <v>263</v>
      </c>
      <c r="E32" s="682">
        <f t="shared" si="13"/>
        <v>541410</v>
      </c>
      <c r="F32" s="716">
        <v>363964</v>
      </c>
      <c r="G32" s="716">
        <v>177446</v>
      </c>
      <c r="H32" s="682">
        <f t="shared" si="14"/>
        <v>513636</v>
      </c>
      <c r="I32" s="716">
        <v>300491</v>
      </c>
      <c r="J32" s="716">
        <v>213145</v>
      </c>
      <c r="K32" s="682">
        <f t="shared" si="15"/>
        <v>560669</v>
      </c>
      <c r="L32" s="716">
        <v>290244</v>
      </c>
      <c r="M32" s="716">
        <v>270425</v>
      </c>
      <c r="N32" s="682">
        <f t="shared" si="16"/>
        <v>676404</v>
      </c>
      <c r="O32" s="716">
        <v>344025</v>
      </c>
      <c r="P32" s="716">
        <v>332379</v>
      </c>
      <c r="Q32" s="682">
        <f t="shared" si="17"/>
        <v>428620</v>
      </c>
      <c r="R32" s="716">
        <v>228881</v>
      </c>
      <c r="S32" s="716">
        <v>199739</v>
      </c>
      <c r="T32" s="682">
        <f t="shared" si="18"/>
        <v>953449</v>
      </c>
      <c r="U32" s="716">
        <v>452079</v>
      </c>
      <c r="V32" s="716">
        <v>501370</v>
      </c>
      <c r="W32" s="682">
        <f t="shared" si="19"/>
        <v>394013</v>
      </c>
      <c r="X32" s="716">
        <v>321289</v>
      </c>
      <c r="Y32" s="716">
        <v>72724</v>
      </c>
    </row>
    <row r="33" spans="1:25" ht="17.25">
      <c r="A33" s="398" t="s">
        <v>572</v>
      </c>
      <c r="B33" s="682">
        <f t="shared" si="12"/>
        <v>467329</v>
      </c>
      <c r="C33" s="716">
        <v>467063</v>
      </c>
      <c r="D33" s="716">
        <v>266</v>
      </c>
      <c r="E33" s="682">
        <f t="shared" si="13"/>
        <v>423270</v>
      </c>
      <c r="F33" s="716">
        <v>357291</v>
      </c>
      <c r="G33" s="716">
        <v>65979</v>
      </c>
      <c r="H33" s="682">
        <f t="shared" si="14"/>
        <v>303473</v>
      </c>
      <c r="I33" s="716">
        <v>297431</v>
      </c>
      <c r="J33" s="716">
        <v>6042</v>
      </c>
      <c r="K33" s="682">
        <f t="shared" si="15"/>
        <v>290755</v>
      </c>
      <c r="L33" s="716">
        <v>288163</v>
      </c>
      <c r="M33" s="716">
        <v>2592</v>
      </c>
      <c r="N33" s="682">
        <f t="shared" si="16"/>
        <v>348321</v>
      </c>
      <c r="O33" s="716">
        <v>347019</v>
      </c>
      <c r="P33" s="716">
        <v>1302</v>
      </c>
      <c r="Q33" s="682">
        <f t="shared" si="17"/>
        <v>228662</v>
      </c>
      <c r="R33" s="716">
        <v>224678</v>
      </c>
      <c r="S33" s="716">
        <v>3984</v>
      </c>
      <c r="T33" s="682">
        <f t="shared" si="18"/>
        <v>449967</v>
      </c>
      <c r="U33" s="716">
        <v>449967</v>
      </c>
      <c r="V33" s="716">
        <v>0</v>
      </c>
      <c r="W33" s="682">
        <f t="shared" si="19"/>
        <v>340186</v>
      </c>
      <c r="X33" s="716">
        <v>322139</v>
      </c>
      <c r="Y33" s="716">
        <v>18047</v>
      </c>
    </row>
    <row r="34" spans="1:25" ht="17.25">
      <c r="A34" s="398" t="s">
        <v>573</v>
      </c>
      <c r="B34" s="682">
        <f t="shared" si="12"/>
        <v>466972</v>
      </c>
      <c r="C34" s="722">
        <v>466704</v>
      </c>
      <c r="D34" s="722">
        <v>268</v>
      </c>
      <c r="E34" s="682">
        <f t="shared" si="13"/>
        <v>356852</v>
      </c>
      <c r="F34" s="722">
        <v>356721</v>
      </c>
      <c r="G34" s="722">
        <v>131</v>
      </c>
      <c r="H34" s="682">
        <f t="shared" si="14"/>
        <v>303896</v>
      </c>
      <c r="I34" s="722">
        <v>300974</v>
      </c>
      <c r="J34" s="722">
        <v>2922</v>
      </c>
      <c r="K34" s="682">
        <f t="shared" si="15"/>
        <v>291523</v>
      </c>
      <c r="L34" s="722">
        <v>291258</v>
      </c>
      <c r="M34" s="722">
        <v>265</v>
      </c>
      <c r="N34" s="682">
        <f t="shared" si="16"/>
        <v>352168</v>
      </c>
      <c r="O34" s="716">
        <v>352168</v>
      </c>
      <c r="P34" s="722">
        <v>0</v>
      </c>
      <c r="Q34" s="682">
        <f t="shared" si="17"/>
        <v>223045</v>
      </c>
      <c r="R34" s="716">
        <v>222482</v>
      </c>
      <c r="S34" s="716">
        <v>563</v>
      </c>
      <c r="T34" s="682">
        <f t="shared" si="18"/>
        <v>446570</v>
      </c>
      <c r="U34" s="718">
        <v>446570</v>
      </c>
      <c r="V34" s="718">
        <v>0</v>
      </c>
      <c r="W34" s="682">
        <f t="shared" si="19"/>
        <v>311597</v>
      </c>
      <c r="X34" s="718">
        <v>311372</v>
      </c>
      <c r="Y34" s="718">
        <v>225</v>
      </c>
    </row>
    <row r="35" spans="1:25" ht="17.25">
      <c r="A35" s="398" t="s">
        <v>574</v>
      </c>
      <c r="B35" s="682">
        <f t="shared" si="12"/>
        <v>469890</v>
      </c>
      <c r="C35" s="722">
        <v>469596</v>
      </c>
      <c r="D35" s="722">
        <v>294</v>
      </c>
      <c r="E35" s="682">
        <f t="shared" si="13"/>
        <v>366249</v>
      </c>
      <c r="F35" s="722">
        <v>365647</v>
      </c>
      <c r="G35" s="722">
        <v>602</v>
      </c>
      <c r="H35" s="682">
        <f t="shared" si="14"/>
        <v>311336</v>
      </c>
      <c r="I35" s="722">
        <v>308006</v>
      </c>
      <c r="J35" s="722">
        <v>3330</v>
      </c>
      <c r="K35" s="682">
        <f t="shared" si="15"/>
        <v>290883</v>
      </c>
      <c r="L35" s="722">
        <v>289657</v>
      </c>
      <c r="M35" s="722">
        <v>1226</v>
      </c>
      <c r="N35" s="682">
        <f t="shared" si="16"/>
        <v>356498</v>
      </c>
      <c r="O35" s="716">
        <v>356498</v>
      </c>
      <c r="P35" s="722">
        <v>0</v>
      </c>
      <c r="Q35" s="682">
        <f t="shared" si="17"/>
        <v>219328</v>
      </c>
      <c r="R35" s="722">
        <v>216766</v>
      </c>
      <c r="S35" s="722">
        <v>2562</v>
      </c>
      <c r="T35" s="682">
        <f t="shared" si="18"/>
        <v>455394</v>
      </c>
      <c r="U35" s="718">
        <v>455167</v>
      </c>
      <c r="V35" s="718">
        <v>227</v>
      </c>
      <c r="W35" s="682">
        <f t="shared" si="19"/>
        <v>308340</v>
      </c>
      <c r="X35" s="718">
        <v>308340</v>
      </c>
      <c r="Y35" s="718">
        <v>0</v>
      </c>
    </row>
    <row r="36" spans="1:25" ht="17.25">
      <c r="A36" s="398" t="s">
        <v>575</v>
      </c>
      <c r="B36" s="682">
        <f t="shared" si="12"/>
        <v>469460</v>
      </c>
      <c r="C36" s="722">
        <v>468878</v>
      </c>
      <c r="D36" s="722">
        <v>582</v>
      </c>
      <c r="E36" s="682">
        <f t="shared" si="13"/>
        <v>369072</v>
      </c>
      <c r="F36" s="722">
        <v>368664</v>
      </c>
      <c r="G36" s="722">
        <v>408</v>
      </c>
      <c r="H36" s="682">
        <f t="shared" si="14"/>
        <v>328193</v>
      </c>
      <c r="I36" s="722">
        <v>312912</v>
      </c>
      <c r="J36" s="722">
        <v>15281</v>
      </c>
      <c r="K36" s="682">
        <f t="shared" si="15"/>
        <v>286574</v>
      </c>
      <c r="L36" s="722">
        <v>286572</v>
      </c>
      <c r="M36" s="722">
        <v>2</v>
      </c>
      <c r="N36" s="682">
        <f t="shared" si="16"/>
        <v>348755</v>
      </c>
      <c r="O36" s="716">
        <v>348755</v>
      </c>
      <c r="P36" s="722">
        <v>0</v>
      </c>
      <c r="Q36" s="682">
        <f t="shared" si="17"/>
        <v>218073</v>
      </c>
      <c r="R36" s="722">
        <v>218070</v>
      </c>
      <c r="S36" s="722">
        <v>3</v>
      </c>
      <c r="T36" s="682">
        <f t="shared" si="18"/>
        <v>454385</v>
      </c>
      <c r="U36" s="718">
        <v>454385</v>
      </c>
      <c r="V36" s="718">
        <v>0</v>
      </c>
      <c r="W36" s="682">
        <f t="shared" si="19"/>
        <v>288177</v>
      </c>
      <c r="X36" s="718">
        <v>288068</v>
      </c>
      <c r="Y36" s="718">
        <v>109</v>
      </c>
    </row>
    <row r="37" spans="1:25" ht="17.25">
      <c r="A37" s="398" t="s">
        <v>576</v>
      </c>
      <c r="B37" s="682">
        <f t="shared" si="12"/>
        <v>1327924</v>
      </c>
      <c r="C37" s="722">
        <v>457916</v>
      </c>
      <c r="D37" s="722">
        <v>870008</v>
      </c>
      <c r="E37" s="682">
        <f t="shared" si="13"/>
        <v>1022703</v>
      </c>
      <c r="F37" s="722">
        <v>372186</v>
      </c>
      <c r="G37" s="722">
        <v>650517</v>
      </c>
      <c r="H37" s="682">
        <f t="shared" si="14"/>
        <v>532418</v>
      </c>
      <c r="I37" s="722">
        <v>306966</v>
      </c>
      <c r="J37" s="722">
        <v>225452</v>
      </c>
      <c r="K37" s="682">
        <f t="shared" si="15"/>
        <v>592655</v>
      </c>
      <c r="L37" s="722">
        <v>292194</v>
      </c>
      <c r="M37" s="722">
        <v>300461</v>
      </c>
      <c r="N37" s="682">
        <f t="shared" si="16"/>
        <v>739204</v>
      </c>
      <c r="O37" s="722">
        <v>351500</v>
      </c>
      <c r="P37" s="722">
        <v>387704</v>
      </c>
      <c r="Q37" s="682">
        <f t="shared" si="17"/>
        <v>431638</v>
      </c>
      <c r="R37" s="722">
        <v>227033</v>
      </c>
      <c r="S37" s="722">
        <v>204605</v>
      </c>
      <c r="T37" s="682">
        <f t="shared" si="18"/>
        <v>1344028</v>
      </c>
      <c r="U37" s="718">
        <v>458316</v>
      </c>
      <c r="V37" s="718">
        <v>885712</v>
      </c>
      <c r="W37" s="682">
        <f t="shared" si="19"/>
        <v>756319</v>
      </c>
      <c r="X37" s="718">
        <v>300181</v>
      </c>
      <c r="Y37" s="718">
        <v>456138</v>
      </c>
    </row>
    <row r="38" spans="1:22" ht="17.25">
      <c r="A38" s="396"/>
      <c r="B38" s="400"/>
      <c r="C38" s="400"/>
      <c r="D38" s="400"/>
      <c r="E38" s="400"/>
      <c r="F38" s="400"/>
      <c r="G38" s="400"/>
      <c r="H38" s="401"/>
      <c r="I38" s="401"/>
      <c r="J38" s="401"/>
      <c r="K38" s="401"/>
      <c r="L38" s="401"/>
      <c r="M38" s="401"/>
      <c r="N38" s="400"/>
      <c r="O38" s="400"/>
      <c r="P38" s="400"/>
      <c r="Q38" s="400"/>
      <c r="R38" s="400"/>
      <c r="S38" s="400"/>
      <c r="T38" s="134"/>
      <c r="U38" s="134"/>
      <c r="V38" s="134"/>
    </row>
    <row r="39" spans="1:25" ht="17.25">
      <c r="A39" s="715" t="s">
        <v>606</v>
      </c>
      <c r="B39" s="719"/>
      <c r="C39" s="719"/>
      <c r="D39" s="719"/>
      <c r="E39" s="719"/>
      <c r="F39" s="719"/>
      <c r="G39" s="719"/>
      <c r="H39" s="720"/>
      <c r="I39" s="720"/>
      <c r="J39" s="720"/>
      <c r="K39" s="720"/>
      <c r="L39" s="720"/>
      <c r="M39" s="720"/>
      <c r="N39" s="719"/>
      <c r="O39" s="719"/>
      <c r="P39" s="719"/>
      <c r="Q39" s="719"/>
      <c r="R39" s="719"/>
      <c r="S39" s="719"/>
      <c r="T39" s="723"/>
      <c r="U39" s="723"/>
      <c r="V39" s="723"/>
      <c r="W39" s="714"/>
      <c r="X39" s="714"/>
      <c r="Y39" s="714"/>
    </row>
    <row r="40" spans="1:25" ht="17.25">
      <c r="A40" s="715" t="s">
        <v>584</v>
      </c>
      <c r="B40" s="679">
        <f aca="true" t="shared" si="20" ref="B40:Y40">AVERAGE(B42:B53)</f>
        <v>388375.0833333333</v>
      </c>
      <c r="C40" s="679">
        <f t="shared" si="20"/>
        <v>291684.9166666667</v>
      </c>
      <c r="D40" s="679">
        <f t="shared" si="20"/>
        <v>96690.16666666667</v>
      </c>
      <c r="E40" s="679">
        <f t="shared" si="20"/>
        <v>215621.16666666666</v>
      </c>
      <c r="F40" s="679">
        <f t="shared" si="20"/>
        <v>182452.08333333334</v>
      </c>
      <c r="G40" s="679">
        <f t="shared" si="20"/>
        <v>33169.083333333336</v>
      </c>
      <c r="H40" s="679">
        <f t="shared" si="20"/>
        <v>197910.16666666666</v>
      </c>
      <c r="I40" s="679">
        <f t="shared" si="20"/>
        <v>182773.75</v>
      </c>
      <c r="J40" s="679">
        <f t="shared" si="20"/>
        <v>15136.416666666666</v>
      </c>
      <c r="K40" s="679">
        <f t="shared" si="20"/>
        <v>161170.25</v>
      </c>
      <c r="L40" s="679">
        <f t="shared" si="20"/>
        <v>142006.16666666666</v>
      </c>
      <c r="M40" s="679">
        <f t="shared" si="20"/>
        <v>19164.083333333332</v>
      </c>
      <c r="N40" s="679">
        <f t="shared" si="20"/>
        <v>189865.83333333334</v>
      </c>
      <c r="O40" s="679">
        <f t="shared" si="20"/>
        <v>160178.08333333334</v>
      </c>
      <c r="P40" s="679">
        <f t="shared" si="20"/>
        <v>29687.75</v>
      </c>
      <c r="Q40" s="679">
        <f t="shared" si="20"/>
        <v>152009.25</v>
      </c>
      <c r="R40" s="679">
        <f t="shared" si="20"/>
        <v>136464.58333333334</v>
      </c>
      <c r="S40" s="679">
        <f t="shared" si="20"/>
        <v>15544.666666666666</v>
      </c>
      <c r="T40" s="679">
        <v>273044</v>
      </c>
      <c r="U40" s="679">
        <f t="shared" si="20"/>
        <v>389122.8333333333</v>
      </c>
      <c r="V40" s="679">
        <f t="shared" si="20"/>
        <v>54170.833333333336</v>
      </c>
      <c r="W40" s="679">
        <f t="shared" si="20"/>
        <v>238377.66666666666</v>
      </c>
      <c r="X40" s="679">
        <f t="shared" si="20"/>
        <v>180393.08333333334</v>
      </c>
      <c r="Y40" s="679">
        <f t="shared" si="20"/>
        <v>57984.583333333336</v>
      </c>
    </row>
    <row r="41" spans="1:25" ht="17.25">
      <c r="A41" s="396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397"/>
      <c r="U41" s="397"/>
      <c r="V41" s="397"/>
      <c r="W41" s="397"/>
      <c r="X41" s="397"/>
      <c r="Y41" s="397"/>
    </row>
    <row r="42" spans="1:25" ht="17.25">
      <c r="A42" s="398" t="s">
        <v>645</v>
      </c>
      <c r="B42" s="682">
        <f aca="true" t="shared" si="21" ref="B42:B53">SUM(C42:D42)</f>
        <v>281316</v>
      </c>
      <c r="C42" s="716">
        <v>280680</v>
      </c>
      <c r="D42" s="716">
        <v>636</v>
      </c>
      <c r="E42" s="682">
        <f aca="true" t="shared" si="22" ref="E42:E53">SUM(F42:G42)</f>
        <v>184946</v>
      </c>
      <c r="F42" s="716">
        <v>184153</v>
      </c>
      <c r="G42" s="716">
        <v>793</v>
      </c>
      <c r="H42" s="682">
        <f aca="true" t="shared" si="23" ref="H42:H53">SUM(I42:J42)</f>
        <v>203630</v>
      </c>
      <c r="I42" s="716">
        <v>186209</v>
      </c>
      <c r="J42" s="716">
        <v>17421</v>
      </c>
      <c r="K42" s="682">
        <f aca="true" t="shared" si="24" ref="K42:K53">SUM(L42:M42)</f>
        <v>142812</v>
      </c>
      <c r="L42" s="716">
        <v>138204</v>
      </c>
      <c r="M42" s="716">
        <v>4608</v>
      </c>
      <c r="N42" s="682">
        <f aca="true" t="shared" si="25" ref="N42:N53">SUM(O42:P42)</f>
        <v>176959</v>
      </c>
      <c r="O42" s="716">
        <v>167817</v>
      </c>
      <c r="P42" s="716">
        <v>9142</v>
      </c>
      <c r="Q42" s="682">
        <f aca="true" t="shared" si="26" ref="Q42:Q53">SUM(R42:S42)</f>
        <v>133130</v>
      </c>
      <c r="R42" s="716">
        <v>129808</v>
      </c>
      <c r="S42" s="716">
        <v>3322</v>
      </c>
      <c r="T42" s="682">
        <f aca="true" t="shared" si="27" ref="T42:T53">SUM(U42:V42)</f>
        <v>202211</v>
      </c>
      <c r="U42" s="716">
        <v>194298</v>
      </c>
      <c r="V42" s="716">
        <v>7913</v>
      </c>
      <c r="W42" s="682">
        <f aca="true" t="shared" si="28" ref="W42:W53">SUM(X42:Y42)</f>
        <v>177154</v>
      </c>
      <c r="X42" s="716">
        <v>177120</v>
      </c>
      <c r="Y42" s="716">
        <v>34</v>
      </c>
    </row>
    <row r="43" spans="1:25" ht="17.25">
      <c r="A43" s="398" t="s">
        <v>566</v>
      </c>
      <c r="B43" s="682">
        <f t="shared" si="21"/>
        <v>270506</v>
      </c>
      <c r="C43" s="716">
        <v>270093</v>
      </c>
      <c r="D43" s="716">
        <v>413</v>
      </c>
      <c r="E43" s="682">
        <f t="shared" si="22"/>
        <v>188438</v>
      </c>
      <c r="F43" s="716">
        <v>188423</v>
      </c>
      <c r="G43" s="716">
        <v>15</v>
      </c>
      <c r="H43" s="682">
        <f t="shared" si="23"/>
        <v>161510</v>
      </c>
      <c r="I43" s="716">
        <v>161510</v>
      </c>
      <c r="J43" s="716">
        <v>0</v>
      </c>
      <c r="K43" s="682">
        <f t="shared" si="24"/>
        <v>139084</v>
      </c>
      <c r="L43" s="716">
        <v>138675</v>
      </c>
      <c r="M43" s="716">
        <v>409</v>
      </c>
      <c r="N43" s="682">
        <f t="shared" si="25"/>
        <v>165703</v>
      </c>
      <c r="O43" s="716">
        <v>164714</v>
      </c>
      <c r="P43" s="716">
        <v>989</v>
      </c>
      <c r="Q43" s="682">
        <f t="shared" si="26"/>
        <v>131425</v>
      </c>
      <c r="R43" s="716">
        <v>131183</v>
      </c>
      <c r="S43" s="716">
        <v>242</v>
      </c>
      <c r="T43" s="682">
        <f t="shared" si="27"/>
        <v>211202</v>
      </c>
      <c r="U43" s="716">
        <v>200532</v>
      </c>
      <c r="V43" s="716">
        <v>10670</v>
      </c>
      <c r="W43" s="682">
        <f t="shared" si="28"/>
        <v>178778</v>
      </c>
      <c r="X43" s="716">
        <v>178744</v>
      </c>
      <c r="Y43" s="716">
        <v>34</v>
      </c>
    </row>
    <row r="44" spans="1:25" ht="17.25">
      <c r="A44" s="398" t="s">
        <v>567</v>
      </c>
      <c r="B44" s="682">
        <f t="shared" si="21"/>
        <v>295222</v>
      </c>
      <c r="C44" s="716">
        <v>294575</v>
      </c>
      <c r="D44" s="716">
        <v>647</v>
      </c>
      <c r="E44" s="682">
        <f t="shared" si="22"/>
        <v>183840</v>
      </c>
      <c r="F44" s="716">
        <v>182438</v>
      </c>
      <c r="G44" s="716">
        <v>1402</v>
      </c>
      <c r="H44" s="682">
        <f t="shared" si="23"/>
        <v>165191</v>
      </c>
      <c r="I44" s="716">
        <v>164295</v>
      </c>
      <c r="J44" s="716">
        <v>896</v>
      </c>
      <c r="K44" s="682">
        <f t="shared" si="24"/>
        <v>143358</v>
      </c>
      <c r="L44" s="716">
        <v>139645</v>
      </c>
      <c r="M44" s="716">
        <v>3713</v>
      </c>
      <c r="N44" s="682">
        <f t="shared" si="25"/>
        <v>182134</v>
      </c>
      <c r="O44" s="716">
        <v>169680</v>
      </c>
      <c r="P44" s="716">
        <v>12454</v>
      </c>
      <c r="Q44" s="682">
        <f t="shared" si="26"/>
        <v>132026</v>
      </c>
      <c r="R44" s="716">
        <v>130867</v>
      </c>
      <c r="S44" s="716">
        <v>1159</v>
      </c>
      <c r="T44" s="682">
        <f t="shared" si="27"/>
        <v>225784</v>
      </c>
      <c r="U44" s="716">
        <v>220268</v>
      </c>
      <c r="V44" s="716">
        <v>5516</v>
      </c>
      <c r="W44" s="682">
        <f t="shared" si="28"/>
        <v>303530</v>
      </c>
      <c r="X44" s="716">
        <v>175314</v>
      </c>
      <c r="Y44" s="716">
        <v>128216</v>
      </c>
    </row>
    <row r="45" spans="1:25" ht="17.25">
      <c r="A45" s="398" t="s">
        <v>568</v>
      </c>
      <c r="B45" s="682">
        <f t="shared" si="21"/>
        <v>294119</v>
      </c>
      <c r="C45" s="716">
        <v>294119</v>
      </c>
      <c r="D45" s="716">
        <v>0</v>
      </c>
      <c r="E45" s="682">
        <f t="shared" si="22"/>
        <v>190343</v>
      </c>
      <c r="F45" s="716">
        <v>187906</v>
      </c>
      <c r="G45" s="716">
        <v>2437</v>
      </c>
      <c r="H45" s="682">
        <f t="shared" si="23"/>
        <v>179647</v>
      </c>
      <c r="I45" s="716">
        <v>179401</v>
      </c>
      <c r="J45" s="716">
        <v>246</v>
      </c>
      <c r="K45" s="682">
        <f t="shared" si="24"/>
        <v>149703</v>
      </c>
      <c r="L45" s="716">
        <v>146948</v>
      </c>
      <c r="M45" s="716">
        <v>2755</v>
      </c>
      <c r="N45" s="682">
        <f t="shared" si="25"/>
        <v>172873</v>
      </c>
      <c r="O45" s="716">
        <v>171859</v>
      </c>
      <c r="P45" s="716">
        <v>1014</v>
      </c>
      <c r="Q45" s="682">
        <f t="shared" si="26"/>
        <v>142834</v>
      </c>
      <c r="R45" s="716">
        <v>139563</v>
      </c>
      <c r="S45" s="716">
        <v>3271</v>
      </c>
      <c r="T45" s="682">
        <f t="shared" si="27"/>
        <v>220869</v>
      </c>
      <c r="U45" s="716">
        <v>220869</v>
      </c>
      <c r="V45" s="716">
        <v>0</v>
      </c>
      <c r="W45" s="682">
        <f t="shared" si="28"/>
        <v>177612</v>
      </c>
      <c r="X45" s="716">
        <v>177612</v>
      </c>
      <c r="Y45" s="716">
        <v>0</v>
      </c>
    </row>
    <row r="46" spans="1:25" ht="17.25">
      <c r="A46" s="398" t="s">
        <v>569</v>
      </c>
      <c r="B46" s="682">
        <f t="shared" si="21"/>
        <v>308733</v>
      </c>
      <c r="C46" s="716">
        <v>307662</v>
      </c>
      <c r="D46" s="716">
        <v>1071</v>
      </c>
      <c r="E46" s="682">
        <f t="shared" si="22"/>
        <v>182705</v>
      </c>
      <c r="F46" s="716">
        <v>182595</v>
      </c>
      <c r="G46" s="716">
        <v>110</v>
      </c>
      <c r="H46" s="682">
        <f t="shared" si="23"/>
        <v>170926</v>
      </c>
      <c r="I46" s="716">
        <v>170926</v>
      </c>
      <c r="J46" s="716">
        <v>0</v>
      </c>
      <c r="K46" s="682">
        <f t="shared" si="24"/>
        <v>144758</v>
      </c>
      <c r="L46" s="716">
        <v>144296</v>
      </c>
      <c r="M46" s="716">
        <v>462</v>
      </c>
      <c r="N46" s="682">
        <f t="shared" si="25"/>
        <v>172694</v>
      </c>
      <c r="O46" s="716">
        <v>170794</v>
      </c>
      <c r="P46" s="716">
        <v>1900</v>
      </c>
      <c r="Q46" s="682">
        <f t="shared" si="26"/>
        <v>136541</v>
      </c>
      <c r="R46" s="716">
        <v>136502</v>
      </c>
      <c r="S46" s="716">
        <v>39</v>
      </c>
      <c r="T46" s="682">
        <f t="shared" si="27"/>
        <v>218437</v>
      </c>
      <c r="U46" s="716">
        <v>218437</v>
      </c>
      <c r="V46" s="716">
        <v>0</v>
      </c>
      <c r="W46" s="682">
        <f t="shared" si="28"/>
        <v>175998</v>
      </c>
      <c r="X46" s="716">
        <v>175998</v>
      </c>
      <c r="Y46" s="716">
        <v>0</v>
      </c>
    </row>
    <row r="47" spans="1:25" ht="17.25">
      <c r="A47" s="398" t="s">
        <v>570</v>
      </c>
      <c r="B47" s="682">
        <f t="shared" si="21"/>
        <v>885712</v>
      </c>
      <c r="C47" s="716">
        <v>296247</v>
      </c>
      <c r="D47" s="716">
        <v>589465</v>
      </c>
      <c r="E47" s="682">
        <f t="shared" si="22"/>
        <v>294111</v>
      </c>
      <c r="F47" s="716">
        <v>181000</v>
      </c>
      <c r="G47" s="716">
        <v>113111</v>
      </c>
      <c r="H47" s="682">
        <f t="shared" si="23"/>
        <v>172167</v>
      </c>
      <c r="I47" s="716">
        <v>168051</v>
      </c>
      <c r="J47" s="716">
        <v>4116</v>
      </c>
      <c r="K47" s="682">
        <f t="shared" si="24"/>
        <v>166802</v>
      </c>
      <c r="L47" s="716">
        <v>144104</v>
      </c>
      <c r="M47" s="716">
        <v>22698</v>
      </c>
      <c r="N47" s="682">
        <f t="shared" si="25"/>
        <v>193321</v>
      </c>
      <c r="O47" s="716">
        <v>173983</v>
      </c>
      <c r="P47" s="716">
        <v>19338</v>
      </c>
      <c r="Q47" s="682">
        <f t="shared" si="26"/>
        <v>159011</v>
      </c>
      <c r="R47" s="716">
        <v>135325</v>
      </c>
      <c r="S47" s="716">
        <v>23686</v>
      </c>
      <c r="T47" s="682">
        <f t="shared" si="27"/>
        <v>373983</v>
      </c>
      <c r="U47" s="716">
        <v>224278</v>
      </c>
      <c r="V47" s="716">
        <v>149705</v>
      </c>
      <c r="W47" s="682">
        <f t="shared" si="28"/>
        <v>430736</v>
      </c>
      <c r="X47" s="716">
        <v>178346</v>
      </c>
      <c r="Y47" s="716">
        <v>252390</v>
      </c>
    </row>
    <row r="48" spans="1:25" ht="17.25">
      <c r="A48" s="398" t="s">
        <v>571</v>
      </c>
      <c r="B48" s="682">
        <f t="shared" si="21"/>
        <v>291527</v>
      </c>
      <c r="C48" s="716">
        <v>291177</v>
      </c>
      <c r="D48" s="716">
        <v>350</v>
      </c>
      <c r="E48" s="682">
        <f t="shared" si="22"/>
        <v>275238</v>
      </c>
      <c r="F48" s="716">
        <v>179047</v>
      </c>
      <c r="G48" s="716">
        <v>96191</v>
      </c>
      <c r="H48" s="682">
        <f t="shared" si="23"/>
        <v>259320</v>
      </c>
      <c r="I48" s="716">
        <v>188474</v>
      </c>
      <c r="J48" s="716">
        <v>70846</v>
      </c>
      <c r="K48" s="682">
        <f t="shared" si="24"/>
        <v>221310</v>
      </c>
      <c r="L48" s="716">
        <v>139275</v>
      </c>
      <c r="M48" s="716">
        <v>82035</v>
      </c>
      <c r="N48" s="682">
        <f t="shared" si="25"/>
        <v>295597</v>
      </c>
      <c r="O48" s="716">
        <v>147804</v>
      </c>
      <c r="P48" s="716">
        <v>147793</v>
      </c>
      <c r="Q48" s="682">
        <f t="shared" si="26"/>
        <v>195792</v>
      </c>
      <c r="R48" s="716">
        <v>136345</v>
      </c>
      <c r="S48" s="716">
        <v>59447</v>
      </c>
      <c r="T48" s="682">
        <f t="shared" si="27"/>
        <v>351479</v>
      </c>
      <c r="U48" s="716">
        <v>218097</v>
      </c>
      <c r="V48" s="716">
        <v>133382</v>
      </c>
      <c r="W48" s="682">
        <f t="shared" si="28"/>
        <v>241110</v>
      </c>
      <c r="X48" s="716">
        <v>186311</v>
      </c>
      <c r="Y48" s="716">
        <v>54799</v>
      </c>
    </row>
    <row r="49" spans="1:25" ht="17.25">
      <c r="A49" s="398" t="s">
        <v>572</v>
      </c>
      <c r="B49" s="682">
        <f t="shared" si="21"/>
        <v>296471</v>
      </c>
      <c r="C49" s="716">
        <v>296342</v>
      </c>
      <c r="D49" s="716">
        <v>129</v>
      </c>
      <c r="E49" s="682">
        <f t="shared" si="22"/>
        <v>176963</v>
      </c>
      <c r="F49" s="716">
        <v>176963</v>
      </c>
      <c r="G49" s="716">
        <v>0</v>
      </c>
      <c r="H49" s="682">
        <f t="shared" si="23"/>
        <v>203425</v>
      </c>
      <c r="I49" s="716">
        <v>203247</v>
      </c>
      <c r="J49" s="716">
        <v>178</v>
      </c>
      <c r="K49" s="682">
        <f t="shared" si="24"/>
        <v>147885</v>
      </c>
      <c r="L49" s="716">
        <v>147607</v>
      </c>
      <c r="M49" s="716">
        <v>278</v>
      </c>
      <c r="N49" s="682">
        <f t="shared" si="25"/>
        <v>156210</v>
      </c>
      <c r="O49" s="716">
        <v>156210</v>
      </c>
      <c r="P49" s="716">
        <v>0</v>
      </c>
      <c r="Q49" s="682">
        <f t="shared" si="26"/>
        <v>144935</v>
      </c>
      <c r="R49" s="716">
        <v>144559</v>
      </c>
      <c r="S49" s="716">
        <v>376</v>
      </c>
      <c r="T49" s="682">
        <f t="shared" si="27"/>
        <v>232174</v>
      </c>
      <c r="U49" s="716">
        <v>226403</v>
      </c>
      <c r="V49" s="716">
        <v>5771</v>
      </c>
      <c r="W49" s="682">
        <f t="shared" si="28"/>
        <v>196407</v>
      </c>
      <c r="X49" s="716">
        <v>183228</v>
      </c>
      <c r="Y49" s="716">
        <v>13179</v>
      </c>
    </row>
    <row r="50" spans="1:25" ht="17.25">
      <c r="A50" s="398" t="s">
        <v>573</v>
      </c>
      <c r="B50" s="682">
        <f t="shared" si="21"/>
        <v>290992</v>
      </c>
      <c r="C50" s="722">
        <v>290862</v>
      </c>
      <c r="D50" s="722">
        <v>130</v>
      </c>
      <c r="E50" s="682">
        <f t="shared" si="22"/>
        <v>180090</v>
      </c>
      <c r="F50" s="722">
        <v>179973</v>
      </c>
      <c r="G50" s="722">
        <v>117</v>
      </c>
      <c r="H50" s="682">
        <f t="shared" si="23"/>
        <v>195055</v>
      </c>
      <c r="I50" s="722">
        <v>195055</v>
      </c>
      <c r="J50" s="722">
        <v>0</v>
      </c>
      <c r="K50" s="682">
        <f t="shared" si="24"/>
        <v>139896</v>
      </c>
      <c r="L50" s="722">
        <v>139570</v>
      </c>
      <c r="M50" s="722">
        <v>326</v>
      </c>
      <c r="N50" s="682">
        <f t="shared" si="25"/>
        <v>148601</v>
      </c>
      <c r="O50" s="716">
        <v>148601</v>
      </c>
      <c r="P50" s="722">
        <v>0</v>
      </c>
      <c r="Q50" s="682">
        <f t="shared" si="26"/>
        <v>136893</v>
      </c>
      <c r="R50" s="716">
        <v>136454</v>
      </c>
      <c r="S50" s="716">
        <v>439</v>
      </c>
      <c r="T50" s="682">
        <f t="shared" si="27"/>
        <v>229528</v>
      </c>
      <c r="U50" s="718">
        <v>223018</v>
      </c>
      <c r="V50" s="718">
        <v>6510</v>
      </c>
      <c r="W50" s="682">
        <f t="shared" si="28"/>
        <v>182869</v>
      </c>
      <c r="X50" s="718">
        <v>182869</v>
      </c>
      <c r="Y50" s="718">
        <v>0</v>
      </c>
    </row>
    <row r="51" spans="1:25" ht="17.25">
      <c r="A51" s="398" t="s">
        <v>574</v>
      </c>
      <c r="B51" s="682">
        <f t="shared" si="21"/>
        <v>289460</v>
      </c>
      <c r="C51" s="722">
        <v>289115</v>
      </c>
      <c r="D51" s="722">
        <v>345</v>
      </c>
      <c r="E51" s="682">
        <f t="shared" si="22"/>
        <v>174764</v>
      </c>
      <c r="F51" s="722">
        <v>174147</v>
      </c>
      <c r="G51" s="722">
        <v>617</v>
      </c>
      <c r="H51" s="682">
        <f t="shared" si="23"/>
        <v>193452</v>
      </c>
      <c r="I51" s="722">
        <v>193452</v>
      </c>
      <c r="J51" s="722">
        <v>0</v>
      </c>
      <c r="K51" s="682">
        <f t="shared" si="24"/>
        <v>143300</v>
      </c>
      <c r="L51" s="722">
        <v>141010</v>
      </c>
      <c r="M51" s="722">
        <v>2290</v>
      </c>
      <c r="N51" s="682">
        <f t="shared" si="25"/>
        <v>149160</v>
      </c>
      <c r="O51" s="716">
        <v>149160</v>
      </c>
      <c r="P51" s="722">
        <v>0</v>
      </c>
      <c r="Q51" s="682">
        <f t="shared" si="26"/>
        <v>141240</v>
      </c>
      <c r="R51" s="722">
        <v>138145</v>
      </c>
      <c r="S51" s="722">
        <v>3095</v>
      </c>
      <c r="T51" s="682">
        <v>226168</v>
      </c>
      <c r="U51" s="718">
        <v>2269168</v>
      </c>
      <c r="V51" s="718">
        <v>0</v>
      </c>
      <c r="W51" s="682">
        <f t="shared" si="28"/>
        <v>186768</v>
      </c>
      <c r="X51" s="718">
        <v>186768</v>
      </c>
      <c r="Y51" s="718">
        <v>0</v>
      </c>
    </row>
    <row r="52" spans="1:25" ht="17.25">
      <c r="A52" s="398" t="s">
        <v>575</v>
      </c>
      <c r="B52" s="682">
        <f t="shared" si="21"/>
        <v>297526</v>
      </c>
      <c r="C52" s="722">
        <v>297347</v>
      </c>
      <c r="D52" s="722">
        <v>179</v>
      </c>
      <c r="E52" s="682">
        <f t="shared" si="22"/>
        <v>184293</v>
      </c>
      <c r="F52" s="722">
        <v>184293</v>
      </c>
      <c r="G52" s="722">
        <v>0</v>
      </c>
      <c r="H52" s="682">
        <f t="shared" si="23"/>
        <v>201446</v>
      </c>
      <c r="I52" s="722">
        <v>196242</v>
      </c>
      <c r="J52" s="722">
        <v>5204</v>
      </c>
      <c r="K52" s="682">
        <f t="shared" si="24"/>
        <v>142118</v>
      </c>
      <c r="L52" s="722">
        <v>142115</v>
      </c>
      <c r="M52" s="722">
        <v>3</v>
      </c>
      <c r="N52" s="682">
        <f t="shared" si="25"/>
        <v>150843</v>
      </c>
      <c r="O52" s="716">
        <v>150843</v>
      </c>
      <c r="P52" s="722">
        <v>0</v>
      </c>
      <c r="Q52" s="682">
        <f t="shared" si="26"/>
        <v>139067</v>
      </c>
      <c r="R52" s="722">
        <v>139062</v>
      </c>
      <c r="S52" s="722">
        <v>5</v>
      </c>
      <c r="T52" s="682">
        <f t="shared" si="27"/>
        <v>225067</v>
      </c>
      <c r="U52" s="718">
        <v>225067</v>
      </c>
      <c r="V52" s="718">
        <v>0</v>
      </c>
      <c r="W52" s="682">
        <f t="shared" si="28"/>
        <v>182273</v>
      </c>
      <c r="X52" s="718">
        <v>182273</v>
      </c>
      <c r="Y52" s="718">
        <v>0</v>
      </c>
    </row>
    <row r="53" spans="1:25" ht="17.25">
      <c r="A53" s="403" t="s">
        <v>576</v>
      </c>
      <c r="B53" s="682">
        <f t="shared" si="21"/>
        <v>858917</v>
      </c>
      <c r="C53" s="722">
        <v>292000</v>
      </c>
      <c r="D53" s="722">
        <v>566917</v>
      </c>
      <c r="E53" s="682">
        <f t="shared" si="22"/>
        <v>371723</v>
      </c>
      <c r="F53" s="722">
        <v>188487</v>
      </c>
      <c r="G53" s="722">
        <v>183236</v>
      </c>
      <c r="H53" s="682">
        <f t="shared" si="23"/>
        <v>269153</v>
      </c>
      <c r="I53" s="722">
        <v>186423</v>
      </c>
      <c r="J53" s="722">
        <v>82730</v>
      </c>
      <c r="K53" s="682">
        <f t="shared" si="24"/>
        <v>253017</v>
      </c>
      <c r="L53" s="722">
        <v>142625</v>
      </c>
      <c r="M53" s="722">
        <v>110392</v>
      </c>
      <c r="N53" s="682">
        <f t="shared" si="25"/>
        <v>314295</v>
      </c>
      <c r="O53" s="722">
        <v>150672</v>
      </c>
      <c r="P53" s="722">
        <v>163623</v>
      </c>
      <c r="Q53" s="682">
        <f t="shared" si="26"/>
        <v>231217</v>
      </c>
      <c r="R53" s="722">
        <v>139762</v>
      </c>
      <c r="S53" s="722">
        <v>91455</v>
      </c>
      <c r="T53" s="682">
        <f t="shared" si="27"/>
        <v>559622</v>
      </c>
      <c r="U53" s="724">
        <v>229039</v>
      </c>
      <c r="V53" s="724">
        <v>330583</v>
      </c>
      <c r="W53" s="682">
        <f t="shared" si="28"/>
        <v>427297</v>
      </c>
      <c r="X53" s="724">
        <v>180134</v>
      </c>
      <c r="Y53" s="724">
        <v>247163</v>
      </c>
    </row>
    <row r="54" spans="1:22" ht="17.25">
      <c r="A54" s="392" t="s">
        <v>594</v>
      </c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134"/>
      <c r="U54" s="134"/>
      <c r="V54" s="134"/>
    </row>
    <row r="55" spans="19:22" ht="17.25">
      <c r="S55" s="405"/>
      <c r="T55" s="134"/>
      <c r="U55" s="134"/>
      <c r="V55" s="134"/>
    </row>
    <row r="56" spans="19:22" ht="17.25">
      <c r="S56" s="405"/>
      <c r="T56" s="134"/>
      <c r="U56" s="134"/>
      <c r="V56" s="134"/>
    </row>
    <row r="57" spans="19:22" ht="17.25">
      <c r="S57" s="405"/>
      <c r="T57" s="134"/>
      <c r="U57" s="134"/>
      <c r="V57" s="134"/>
    </row>
    <row r="58" spans="19:22" ht="17.25">
      <c r="S58" s="405"/>
      <c r="T58" s="134"/>
      <c r="U58" s="134"/>
      <c r="V58" s="134"/>
    </row>
    <row r="59" spans="19:22" ht="17.25">
      <c r="S59" s="405"/>
      <c r="T59" s="134"/>
      <c r="U59" s="134"/>
      <c r="V59" s="134"/>
    </row>
    <row r="60" spans="19:22" ht="17.25">
      <c r="S60" s="405"/>
      <c r="T60" s="134"/>
      <c r="U60" s="134"/>
      <c r="V60" s="134"/>
    </row>
    <row r="61" spans="19:22" ht="17.25">
      <c r="S61" s="405"/>
      <c r="T61" s="134"/>
      <c r="U61" s="134"/>
      <c r="V61" s="134"/>
    </row>
    <row r="62" spans="19:22" ht="17.25">
      <c r="S62" s="405"/>
      <c r="T62" s="399"/>
      <c r="U62" s="399"/>
      <c r="V62" s="399"/>
    </row>
    <row r="63" spans="19:22" ht="17.25">
      <c r="S63" s="405"/>
      <c r="T63" s="399"/>
      <c r="U63" s="399"/>
      <c r="V63" s="399"/>
    </row>
    <row r="64" spans="19:22" ht="17.25">
      <c r="S64" s="405"/>
      <c r="T64" s="399"/>
      <c r="U64" s="399"/>
      <c r="V64" s="399"/>
    </row>
    <row r="65" spans="19:22" ht="17.25">
      <c r="S65" s="405"/>
      <c r="T65" s="399"/>
      <c r="U65" s="399"/>
      <c r="V65" s="399"/>
    </row>
    <row r="66" ht="17.25">
      <c r="S66" s="405"/>
    </row>
    <row r="67" ht="17.25">
      <c r="S67" s="405"/>
    </row>
    <row r="68" ht="17.25">
      <c r="S68" s="405"/>
    </row>
    <row r="69" ht="17.25">
      <c r="S69" s="405"/>
    </row>
    <row r="70" ht="17.25">
      <c r="S70" s="405"/>
    </row>
    <row r="71" ht="17.25">
      <c r="S71" s="405"/>
    </row>
    <row r="72" ht="17.25">
      <c r="S72" s="405"/>
    </row>
    <row r="73" ht="17.25">
      <c r="S73" s="405"/>
    </row>
    <row r="74" ht="17.25">
      <c r="S74" s="405"/>
    </row>
    <row r="75" ht="17.25">
      <c r="S75" s="405"/>
    </row>
    <row r="76" ht="17.25">
      <c r="S76" s="405"/>
    </row>
    <row r="77" ht="17.25">
      <c r="S77" s="405"/>
    </row>
    <row r="78" ht="17.25">
      <c r="S78" s="405"/>
    </row>
    <row r="79" ht="17.25">
      <c r="S79" s="405"/>
    </row>
  </sheetData>
  <sheetProtection/>
  <mergeCells count="10">
    <mergeCell ref="W4:Y5"/>
    <mergeCell ref="C2:V2"/>
    <mergeCell ref="Q5:S5"/>
    <mergeCell ref="T4:V5"/>
    <mergeCell ref="B4:D5"/>
    <mergeCell ref="E4:G5"/>
    <mergeCell ref="H4:J5"/>
    <mergeCell ref="N4:P4"/>
    <mergeCell ref="K5:M5"/>
    <mergeCell ref="N5:P5"/>
  </mergeCells>
  <printOptions horizontalCentered="1"/>
  <pageMargins left="0.5905511811023623" right="0.3937007874015748" top="0.5905511811023623" bottom="0.3937007874015748" header="0" footer="0"/>
  <pageSetup horizontalDpi="600" verticalDpi="600" orientation="landscape" paperSize="8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18.8984375" style="406" customWidth="1"/>
    <col min="2" max="2" width="12.8984375" style="406" customWidth="1"/>
    <col min="3" max="4" width="11" style="406" customWidth="1"/>
    <col min="5" max="5" width="12.69921875" style="406" customWidth="1"/>
    <col min="6" max="7" width="11" style="406" customWidth="1"/>
    <col min="8" max="8" width="13" style="406" customWidth="1"/>
    <col min="9" max="10" width="11" style="406" customWidth="1"/>
    <col min="11" max="11" width="12.5" style="406" customWidth="1"/>
    <col min="12" max="13" width="11" style="406" customWidth="1"/>
    <col min="14" max="14" width="12.8984375" style="406" customWidth="1"/>
    <col min="15" max="16" width="11" style="406" customWidth="1"/>
    <col min="17" max="17" width="12.69921875" style="406" customWidth="1"/>
    <col min="18" max="19" width="11" style="406" customWidth="1"/>
    <col min="20" max="20" width="12.69921875" style="406" customWidth="1"/>
    <col min="21" max="22" width="11" style="406" customWidth="1"/>
    <col min="23" max="23" width="12.69921875" style="406" customWidth="1"/>
    <col min="24" max="16384" width="11" style="406" customWidth="1"/>
  </cols>
  <sheetData>
    <row r="1" spans="1:25" ht="21" customHeight="1">
      <c r="A1" s="849" t="s">
        <v>258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6"/>
      <c r="Y1" s="137" t="s">
        <v>259</v>
      </c>
    </row>
    <row r="2" spans="1:25" ht="21">
      <c r="A2" s="1119" t="s">
        <v>704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9"/>
      <c r="W2" s="1119"/>
      <c r="X2" s="1119"/>
      <c r="Y2" s="1119"/>
    </row>
    <row r="3" spans="1:25" ht="18" thickBot="1">
      <c r="A3" s="407" t="s">
        <v>557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 t="s">
        <v>239</v>
      </c>
    </row>
    <row r="4" spans="1:26" ht="17.25">
      <c r="A4" s="409" t="s">
        <v>558</v>
      </c>
      <c r="B4" s="1122" t="s">
        <v>607</v>
      </c>
      <c r="C4" s="1123"/>
      <c r="D4" s="1124"/>
      <c r="E4" s="1122" t="s">
        <v>608</v>
      </c>
      <c r="F4" s="1123"/>
      <c r="G4" s="1124"/>
      <c r="H4" s="1122" t="s">
        <v>609</v>
      </c>
      <c r="I4" s="1123"/>
      <c r="J4" s="1124"/>
      <c r="K4" s="1122" t="s">
        <v>610</v>
      </c>
      <c r="L4" s="1123"/>
      <c r="M4" s="1124"/>
      <c r="N4" s="1131" t="s">
        <v>611</v>
      </c>
      <c r="O4" s="1132"/>
      <c r="P4" s="1132"/>
      <c r="Q4" s="1132"/>
      <c r="R4" s="1132"/>
      <c r="S4" s="1132"/>
      <c r="T4" s="1132"/>
      <c r="U4" s="1132"/>
      <c r="V4" s="1132"/>
      <c r="W4" s="1132"/>
      <c r="X4" s="1132"/>
      <c r="Y4" s="1132"/>
      <c r="Z4" s="1132"/>
    </row>
    <row r="5" spans="1:25" ht="17.25">
      <c r="A5" s="410" t="s">
        <v>559</v>
      </c>
      <c r="B5" s="1125"/>
      <c r="C5" s="1126"/>
      <c r="D5" s="1127"/>
      <c r="E5" s="1125"/>
      <c r="F5" s="1126"/>
      <c r="G5" s="1127"/>
      <c r="H5" s="1133"/>
      <c r="I5" s="1134"/>
      <c r="J5" s="1135"/>
      <c r="K5" s="1125"/>
      <c r="L5" s="1126"/>
      <c r="M5" s="1127"/>
      <c r="N5" s="1128" t="s">
        <v>260</v>
      </c>
      <c r="O5" s="1129"/>
      <c r="P5" s="1129"/>
      <c r="Q5" s="1120" t="s">
        <v>612</v>
      </c>
      <c r="R5" s="1121"/>
      <c r="S5" s="1130"/>
      <c r="T5" s="1120" t="s">
        <v>613</v>
      </c>
      <c r="U5" s="1121"/>
      <c r="V5" s="1130"/>
      <c r="W5" s="1120" t="s">
        <v>614</v>
      </c>
      <c r="X5" s="1121"/>
      <c r="Y5" s="1121"/>
    </row>
    <row r="6" spans="1:25" ht="17.25">
      <c r="A6" s="412" t="s">
        <v>563</v>
      </c>
      <c r="B6" s="413" t="s">
        <v>252</v>
      </c>
      <c r="C6" s="411" t="s">
        <v>564</v>
      </c>
      <c r="D6" s="414" t="s">
        <v>565</v>
      </c>
      <c r="E6" s="413" t="s">
        <v>252</v>
      </c>
      <c r="F6" s="411" t="s">
        <v>564</v>
      </c>
      <c r="G6" s="411" t="s">
        <v>565</v>
      </c>
      <c r="H6" s="415" t="s">
        <v>252</v>
      </c>
      <c r="I6" s="411" t="s">
        <v>564</v>
      </c>
      <c r="J6" s="411" t="s">
        <v>565</v>
      </c>
      <c r="K6" s="415" t="s">
        <v>252</v>
      </c>
      <c r="L6" s="411" t="s">
        <v>564</v>
      </c>
      <c r="M6" s="411" t="s">
        <v>565</v>
      </c>
      <c r="N6" s="415" t="s">
        <v>252</v>
      </c>
      <c r="O6" s="411" t="s">
        <v>564</v>
      </c>
      <c r="P6" s="411" t="s">
        <v>565</v>
      </c>
      <c r="Q6" s="415" t="s">
        <v>252</v>
      </c>
      <c r="R6" s="411" t="s">
        <v>564</v>
      </c>
      <c r="S6" s="411" t="s">
        <v>565</v>
      </c>
      <c r="T6" s="415" t="s">
        <v>252</v>
      </c>
      <c r="U6" s="411" t="s">
        <v>564</v>
      </c>
      <c r="V6" s="411" t="s">
        <v>565</v>
      </c>
      <c r="W6" s="415" t="s">
        <v>252</v>
      </c>
      <c r="X6" s="411" t="s">
        <v>564</v>
      </c>
      <c r="Y6" s="411" t="s">
        <v>565</v>
      </c>
    </row>
    <row r="7" spans="1:25" ht="17.25">
      <c r="A7" s="725" t="s">
        <v>615</v>
      </c>
      <c r="B7" s="726"/>
      <c r="C7" s="726"/>
      <c r="D7" s="726"/>
      <c r="E7" s="726"/>
      <c r="F7" s="726"/>
      <c r="G7" s="726"/>
      <c r="H7" s="727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7"/>
      <c r="X7" s="727"/>
      <c r="Y7" s="727"/>
    </row>
    <row r="8" spans="1:25" ht="17.25">
      <c r="A8" s="725" t="s">
        <v>584</v>
      </c>
      <c r="B8" s="678">
        <f>AVERAGE(B10:B21)</f>
        <v>147356</v>
      </c>
      <c r="C8" s="721">
        <v>136216.41666666666</v>
      </c>
      <c r="D8" s="721">
        <v>11139.583333333334</v>
      </c>
      <c r="E8" s="679">
        <f>AVERAGE(E10:E21)</f>
        <v>351990.5833333333</v>
      </c>
      <c r="F8" s="721">
        <v>279918.9166666667</v>
      </c>
      <c r="G8" s="721">
        <v>72071.66666666667</v>
      </c>
      <c r="H8" s="679">
        <f>AVERAGE(H10:H21)</f>
        <v>486489.4166666667</v>
      </c>
      <c r="I8" s="721">
        <v>366358.5</v>
      </c>
      <c r="J8" s="721">
        <v>120130.91666666667</v>
      </c>
      <c r="K8" s="679">
        <f>AVERAGE(K10:K21)</f>
        <v>345504.75</v>
      </c>
      <c r="L8" s="721">
        <v>267525.3333333333</v>
      </c>
      <c r="M8" s="721">
        <v>77979.41666666667</v>
      </c>
      <c r="N8" s="679">
        <f>AVERAGE(N10:N21)</f>
        <v>290214.6666666667</v>
      </c>
      <c r="O8" s="721">
        <v>243337.08333333334</v>
      </c>
      <c r="P8" s="721">
        <v>46877.583333333336</v>
      </c>
      <c r="Q8" s="679">
        <f>AVERAGE(Q10:Q21)</f>
        <v>428112.5</v>
      </c>
      <c r="R8" s="721">
        <v>343415.5833333333</v>
      </c>
      <c r="S8" s="721">
        <v>84696.91666666667</v>
      </c>
      <c r="T8" s="679">
        <f>AVERAGE(T10:T21)</f>
        <v>199442.33333333334</v>
      </c>
      <c r="U8" s="721">
        <v>175134.41666666666</v>
      </c>
      <c r="V8" s="721">
        <v>24307.916666666668</v>
      </c>
      <c r="W8" s="679">
        <f>AVERAGE(W10:W21)</f>
        <v>290797.5</v>
      </c>
      <c r="X8" s="721">
        <v>245489.08333333334</v>
      </c>
      <c r="Y8" s="721">
        <v>45308.416666666664</v>
      </c>
    </row>
    <row r="9" spans="1:25" ht="17.25">
      <c r="A9" s="418"/>
      <c r="B9" s="595"/>
      <c r="C9" s="397"/>
      <c r="D9" s="397"/>
      <c r="E9" s="351"/>
      <c r="F9" s="397"/>
      <c r="G9" s="397"/>
      <c r="H9" s="351"/>
      <c r="I9" s="397"/>
      <c r="J9" s="397"/>
      <c r="K9" s="351"/>
      <c r="L9" s="397"/>
      <c r="M9" s="397"/>
      <c r="N9" s="351"/>
      <c r="O9" s="397"/>
      <c r="P9" s="397"/>
      <c r="Q9" s="351"/>
      <c r="R9" s="397"/>
      <c r="S9" s="397"/>
      <c r="T9" s="351"/>
      <c r="U9" s="397"/>
      <c r="V9" s="397"/>
      <c r="W9" s="351"/>
      <c r="X9" s="397"/>
      <c r="Y9" s="397"/>
    </row>
    <row r="10" spans="1:25" ht="17.25">
      <c r="A10" s="419" t="s">
        <v>645</v>
      </c>
      <c r="B10" s="681">
        <f aca="true" t="shared" si="0" ref="B10:B21">SUM(C10:D10)</f>
        <v>139877</v>
      </c>
      <c r="C10" s="729">
        <v>139606</v>
      </c>
      <c r="D10" s="729">
        <v>271</v>
      </c>
      <c r="E10" s="682">
        <f aca="true" t="shared" si="1" ref="E10:E21">SUM(F10:G10)</f>
        <v>287031</v>
      </c>
      <c r="F10" s="729">
        <v>285788</v>
      </c>
      <c r="G10" s="729">
        <v>1243</v>
      </c>
      <c r="H10" s="682">
        <f aca="true" t="shared" si="2" ref="H10:H21">SUM(I10:J10)</f>
        <v>378172</v>
      </c>
      <c r="I10" s="729">
        <v>375176</v>
      </c>
      <c r="J10" s="729">
        <v>2996</v>
      </c>
      <c r="K10" s="682">
        <f aca="true" t="shared" si="3" ref="K10:K21">SUM(L10:M10)</f>
        <v>280501</v>
      </c>
      <c r="L10" s="729">
        <v>275499</v>
      </c>
      <c r="M10" s="729">
        <v>5002</v>
      </c>
      <c r="N10" s="682">
        <f aca="true" t="shared" si="4" ref="N10:N21">SUM(O10:P10)</f>
        <v>247203</v>
      </c>
      <c r="O10" s="729">
        <v>242319</v>
      </c>
      <c r="P10" s="729">
        <v>4884</v>
      </c>
      <c r="Q10" s="682">
        <f aca="true" t="shared" si="5" ref="Q10:Q21">SUM(R10:S10)</f>
        <v>408647</v>
      </c>
      <c r="R10" s="729">
        <v>393792</v>
      </c>
      <c r="S10" s="729">
        <v>14855</v>
      </c>
      <c r="T10" s="682">
        <f aca="true" t="shared" si="6" ref="T10:T21">SUM(U10:V10)</f>
        <v>151580</v>
      </c>
      <c r="U10" s="729">
        <v>149401</v>
      </c>
      <c r="V10" s="729">
        <v>2179</v>
      </c>
      <c r="W10" s="682">
        <f aca="true" t="shared" si="7" ref="W10:W21">SUM(X10:Y10)</f>
        <v>237404</v>
      </c>
      <c r="X10" s="729">
        <v>235784</v>
      </c>
      <c r="Y10" s="729">
        <v>1620</v>
      </c>
    </row>
    <row r="11" spans="1:25" ht="17.25">
      <c r="A11" s="419" t="s">
        <v>566</v>
      </c>
      <c r="B11" s="681">
        <f t="shared" si="0"/>
        <v>140156</v>
      </c>
      <c r="C11" s="729">
        <v>134441</v>
      </c>
      <c r="D11" s="729">
        <v>5715</v>
      </c>
      <c r="E11" s="682">
        <f t="shared" si="1"/>
        <v>288786</v>
      </c>
      <c r="F11" s="729">
        <v>287973</v>
      </c>
      <c r="G11" s="729">
        <v>813</v>
      </c>
      <c r="H11" s="682">
        <f t="shared" si="2"/>
        <v>383006</v>
      </c>
      <c r="I11" s="729">
        <v>379961</v>
      </c>
      <c r="J11" s="729">
        <v>3045</v>
      </c>
      <c r="K11" s="682">
        <f t="shared" si="3"/>
        <v>292723</v>
      </c>
      <c r="L11" s="729">
        <v>284582</v>
      </c>
      <c r="M11" s="729">
        <v>8141</v>
      </c>
      <c r="N11" s="682">
        <f t="shared" si="4"/>
        <v>257640</v>
      </c>
      <c r="O11" s="729">
        <v>253922</v>
      </c>
      <c r="P11" s="729">
        <v>3718</v>
      </c>
      <c r="Q11" s="682">
        <f t="shared" si="5"/>
        <v>392774</v>
      </c>
      <c r="R11" s="729">
        <v>388496</v>
      </c>
      <c r="S11" s="729">
        <v>4278</v>
      </c>
      <c r="T11" s="682">
        <f t="shared" si="6"/>
        <v>176682</v>
      </c>
      <c r="U11" s="729">
        <v>176227</v>
      </c>
      <c r="V11" s="729">
        <v>455</v>
      </c>
      <c r="W11" s="682">
        <f t="shared" si="7"/>
        <v>248504</v>
      </c>
      <c r="X11" s="729">
        <v>242454</v>
      </c>
      <c r="Y11" s="729">
        <v>6050</v>
      </c>
    </row>
    <row r="12" spans="1:25" ht="17.25">
      <c r="A12" s="419" t="s">
        <v>567</v>
      </c>
      <c r="B12" s="681">
        <f t="shared" si="0"/>
        <v>134866</v>
      </c>
      <c r="C12" s="729">
        <v>134866</v>
      </c>
      <c r="D12" s="729">
        <v>0</v>
      </c>
      <c r="E12" s="682">
        <f t="shared" si="1"/>
        <v>282786</v>
      </c>
      <c r="F12" s="729">
        <v>281453</v>
      </c>
      <c r="G12" s="729">
        <v>1333</v>
      </c>
      <c r="H12" s="682">
        <f t="shared" si="2"/>
        <v>388793</v>
      </c>
      <c r="I12" s="729">
        <v>383764</v>
      </c>
      <c r="J12" s="729">
        <v>5029</v>
      </c>
      <c r="K12" s="682">
        <f t="shared" si="3"/>
        <v>288550</v>
      </c>
      <c r="L12" s="729">
        <v>268161</v>
      </c>
      <c r="M12" s="729">
        <v>20389</v>
      </c>
      <c r="N12" s="682">
        <f t="shared" si="4"/>
        <v>252042</v>
      </c>
      <c r="O12" s="729">
        <v>249632</v>
      </c>
      <c r="P12" s="729">
        <v>2410</v>
      </c>
      <c r="Q12" s="682">
        <f t="shared" si="5"/>
        <v>368108</v>
      </c>
      <c r="R12" s="729">
        <v>363951</v>
      </c>
      <c r="S12" s="729">
        <v>4157</v>
      </c>
      <c r="T12" s="682">
        <f t="shared" si="6"/>
        <v>175760</v>
      </c>
      <c r="U12" s="729">
        <v>175404</v>
      </c>
      <c r="V12" s="729">
        <v>356</v>
      </c>
      <c r="W12" s="682">
        <f t="shared" si="7"/>
        <v>249928</v>
      </c>
      <c r="X12" s="729">
        <v>246811</v>
      </c>
      <c r="Y12" s="729">
        <v>3117</v>
      </c>
    </row>
    <row r="13" spans="1:25" ht="17.25">
      <c r="A13" s="419" t="s">
        <v>568</v>
      </c>
      <c r="B13" s="681">
        <f t="shared" si="0"/>
        <v>136234</v>
      </c>
      <c r="C13" s="729">
        <v>136234</v>
      </c>
      <c r="D13" s="718">
        <v>0</v>
      </c>
      <c r="E13" s="682">
        <f t="shared" si="1"/>
        <v>287019</v>
      </c>
      <c r="F13" s="729">
        <v>285780</v>
      </c>
      <c r="G13" s="729">
        <v>1239</v>
      </c>
      <c r="H13" s="682">
        <f t="shared" si="2"/>
        <v>380601</v>
      </c>
      <c r="I13" s="729">
        <v>380579</v>
      </c>
      <c r="J13" s="729">
        <v>22</v>
      </c>
      <c r="K13" s="682">
        <f t="shared" si="3"/>
        <v>283696</v>
      </c>
      <c r="L13" s="729">
        <v>268246</v>
      </c>
      <c r="M13" s="729">
        <v>15450</v>
      </c>
      <c r="N13" s="682">
        <f t="shared" si="4"/>
        <v>240509</v>
      </c>
      <c r="O13" s="729">
        <v>239914</v>
      </c>
      <c r="P13" s="729">
        <v>595</v>
      </c>
      <c r="Q13" s="682">
        <f t="shared" si="5"/>
        <v>341894</v>
      </c>
      <c r="R13" s="729">
        <v>341278</v>
      </c>
      <c r="S13" s="729">
        <v>616</v>
      </c>
      <c r="T13" s="682">
        <f t="shared" si="6"/>
        <v>167258</v>
      </c>
      <c r="U13" s="729">
        <v>167258</v>
      </c>
      <c r="V13" s="718">
        <v>0</v>
      </c>
      <c r="W13" s="682">
        <f t="shared" si="7"/>
        <v>247167</v>
      </c>
      <c r="X13" s="729">
        <v>246079</v>
      </c>
      <c r="Y13" s="729">
        <v>1088</v>
      </c>
    </row>
    <row r="14" spans="1:25" ht="17.25">
      <c r="A14" s="419" t="s">
        <v>569</v>
      </c>
      <c r="B14" s="681">
        <f t="shared" si="0"/>
        <v>138746</v>
      </c>
      <c r="C14" s="729">
        <v>138746</v>
      </c>
      <c r="D14" s="718">
        <v>0</v>
      </c>
      <c r="E14" s="682">
        <f t="shared" si="1"/>
        <v>278354</v>
      </c>
      <c r="F14" s="729">
        <v>278292</v>
      </c>
      <c r="G14" s="729">
        <v>62</v>
      </c>
      <c r="H14" s="682">
        <f t="shared" si="2"/>
        <v>369358</v>
      </c>
      <c r="I14" s="729">
        <v>369340</v>
      </c>
      <c r="J14" s="729">
        <v>18</v>
      </c>
      <c r="K14" s="682">
        <f t="shared" si="3"/>
        <v>294431</v>
      </c>
      <c r="L14" s="729">
        <v>257727</v>
      </c>
      <c r="M14" s="729">
        <v>36704</v>
      </c>
      <c r="N14" s="682">
        <f t="shared" si="4"/>
        <v>238111</v>
      </c>
      <c r="O14" s="729">
        <v>237098</v>
      </c>
      <c r="P14" s="729">
        <v>1013</v>
      </c>
      <c r="Q14" s="682">
        <f t="shared" si="5"/>
        <v>340882</v>
      </c>
      <c r="R14" s="729">
        <v>340882</v>
      </c>
      <c r="S14" s="718">
        <v>0</v>
      </c>
      <c r="T14" s="682">
        <f t="shared" si="6"/>
        <v>169168</v>
      </c>
      <c r="U14" s="729">
        <v>169168</v>
      </c>
      <c r="V14" s="718">
        <v>0</v>
      </c>
      <c r="W14" s="682">
        <f t="shared" si="7"/>
        <v>241634</v>
      </c>
      <c r="X14" s="729">
        <v>239189</v>
      </c>
      <c r="Y14" s="729">
        <v>2445</v>
      </c>
    </row>
    <row r="15" spans="1:25" ht="17.25">
      <c r="A15" s="419" t="s">
        <v>570</v>
      </c>
      <c r="B15" s="681">
        <f t="shared" si="0"/>
        <v>184087</v>
      </c>
      <c r="C15" s="729">
        <v>136686</v>
      </c>
      <c r="D15" s="729">
        <v>47401</v>
      </c>
      <c r="E15" s="682">
        <f t="shared" si="1"/>
        <v>580828</v>
      </c>
      <c r="F15" s="729">
        <v>281644</v>
      </c>
      <c r="G15" s="729">
        <v>299184</v>
      </c>
      <c r="H15" s="682">
        <f t="shared" si="2"/>
        <v>1049695</v>
      </c>
      <c r="I15" s="729">
        <v>371286</v>
      </c>
      <c r="J15" s="729">
        <v>678409</v>
      </c>
      <c r="K15" s="682">
        <f t="shared" si="3"/>
        <v>378532</v>
      </c>
      <c r="L15" s="729">
        <v>273108</v>
      </c>
      <c r="M15" s="729">
        <v>105424</v>
      </c>
      <c r="N15" s="682">
        <f t="shared" si="4"/>
        <v>408429</v>
      </c>
      <c r="O15" s="729">
        <v>240328</v>
      </c>
      <c r="P15" s="729">
        <v>168101</v>
      </c>
      <c r="Q15" s="682">
        <f t="shared" si="5"/>
        <v>766801</v>
      </c>
      <c r="R15" s="729">
        <v>339631</v>
      </c>
      <c r="S15" s="729">
        <v>427170</v>
      </c>
      <c r="T15" s="682">
        <f t="shared" si="6"/>
        <v>217589</v>
      </c>
      <c r="U15" s="729">
        <v>172591</v>
      </c>
      <c r="V15" s="729">
        <v>44998</v>
      </c>
      <c r="W15" s="682">
        <f t="shared" si="7"/>
        <v>375105</v>
      </c>
      <c r="X15" s="729">
        <v>243718</v>
      </c>
      <c r="Y15" s="729">
        <v>131387</v>
      </c>
    </row>
    <row r="16" spans="1:25" ht="17.25">
      <c r="A16" s="419" t="s">
        <v>571</v>
      </c>
      <c r="B16" s="681">
        <f t="shared" si="0"/>
        <v>138130</v>
      </c>
      <c r="C16" s="729">
        <v>131149</v>
      </c>
      <c r="D16" s="729">
        <v>6981</v>
      </c>
      <c r="E16" s="682">
        <f t="shared" si="1"/>
        <v>371122</v>
      </c>
      <c r="F16" s="729">
        <v>276290</v>
      </c>
      <c r="G16" s="729">
        <v>94832</v>
      </c>
      <c r="H16" s="682">
        <f t="shared" si="2"/>
        <v>379365</v>
      </c>
      <c r="I16" s="729">
        <v>357537</v>
      </c>
      <c r="J16" s="729">
        <v>21828</v>
      </c>
      <c r="K16" s="682">
        <f t="shared" si="3"/>
        <v>509078</v>
      </c>
      <c r="L16" s="729">
        <v>258686</v>
      </c>
      <c r="M16" s="729">
        <v>250392</v>
      </c>
      <c r="N16" s="682">
        <f t="shared" si="4"/>
        <v>312654</v>
      </c>
      <c r="O16" s="729">
        <v>245013</v>
      </c>
      <c r="P16" s="729">
        <v>67641</v>
      </c>
      <c r="Q16" s="682">
        <f t="shared" si="5"/>
        <v>362528</v>
      </c>
      <c r="R16" s="729">
        <v>325349</v>
      </c>
      <c r="S16" s="729">
        <v>37179</v>
      </c>
      <c r="T16" s="682">
        <f t="shared" si="6"/>
        <v>239652</v>
      </c>
      <c r="U16" s="729">
        <v>193392</v>
      </c>
      <c r="V16" s="729">
        <v>46260</v>
      </c>
      <c r="W16" s="682">
        <f t="shared" si="7"/>
        <v>346267</v>
      </c>
      <c r="X16" s="729">
        <v>244739</v>
      </c>
      <c r="Y16" s="729">
        <v>101528</v>
      </c>
    </row>
    <row r="17" spans="1:25" ht="17.25">
      <c r="A17" s="419" t="s">
        <v>572</v>
      </c>
      <c r="B17" s="681">
        <f t="shared" si="0"/>
        <v>141398</v>
      </c>
      <c r="C17" s="729">
        <v>138747</v>
      </c>
      <c r="D17" s="729">
        <v>2651</v>
      </c>
      <c r="E17" s="682">
        <f t="shared" si="1"/>
        <v>276728</v>
      </c>
      <c r="F17" s="729">
        <v>276215</v>
      </c>
      <c r="G17" s="729">
        <v>513</v>
      </c>
      <c r="H17" s="682">
        <f t="shared" si="2"/>
        <v>352755</v>
      </c>
      <c r="I17" s="729">
        <v>352739</v>
      </c>
      <c r="J17" s="729">
        <v>16</v>
      </c>
      <c r="K17" s="682">
        <f t="shared" si="3"/>
        <v>284268</v>
      </c>
      <c r="L17" s="729">
        <v>263620</v>
      </c>
      <c r="M17" s="729">
        <v>20648</v>
      </c>
      <c r="N17" s="682">
        <f t="shared" si="4"/>
        <v>255552</v>
      </c>
      <c r="O17" s="729">
        <v>241883</v>
      </c>
      <c r="P17" s="729">
        <v>13669</v>
      </c>
      <c r="Q17" s="682">
        <f t="shared" si="5"/>
        <v>333452</v>
      </c>
      <c r="R17" s="729">
        <v>330631</v>
      </c>
      <c r="S17" s="729">
        <v>2821</v>
      </c>
      <c r="T17" s="682">
        <f t="shared" si="6"/>
        <v>185851</v>
      </c>
      <c r="U17" s="729">
        <v>180467</v>
      </c>
      <c r="V17" s="729">
        <v>5384</v>
      </c>
      <c r="W17" s="682">
        <f t="shared" si="7"/>
        <v>271448</v>
      </c>
      <c r="X17" s="729">
        <v>245349</v>
      </c>
      <c r="Y17" s="729">
        <v>26099</v>
      </c>
    </row>
    <row r="18" spans="1:25" ht="17.25">
      <c r="A18" s="419" t="s">
        <v>573</v>
      </c>
      <c r="B18" s="681">
        <f t="shared" si="0"/>
        <v>132457</v>
      </c>
      <c r="C18" s="718">
        <v>130520</v>
      </c>
      <c r="D18" s="718">
        <v>1937</v>
      </c>
      <c r="E18" s="682">
        <f t="shared" si="1"/>
        <v>273967</v>
      </c>
      <c r="F18" s="718">
        <v>273967</v>
      </c>
      <c r="G18" s="718">
        <v>0</v>
      </c>
      <c r="H18" s="682">
        <f t="shared" si="2"/>
        <v>357246</v>
      </c>
      <c r="I18" s="718">
        <v>357190</v>
      </c>
      <c r="J18" s="718">
        <v>56</v>
      </c>
      <c r="K18" s="682">
        <f t="shared" si="3"/>
        <v>269270</v>
      </c>
      <c r="L18" s="718">
        <v>262034</v>
      </c>
      <c r="M18" s="718">
        <v>7236</v>
      </c>
      <c r="N18" s="682">
        <f t="shared" si="4"/>
        <v>241115</v>
      </c>
      <c r="O18" s="718">
        <v>240351</v>
      </c>
      <c r="P18" s="718">
        <v>764</v>
      </c>
      <c r="Q18" s="682">
        <f t="shared" si="5"/>
        <v>318838</v>
      </c>
      <c r="R18" s="729">
        <v>318838</v>
      </c>
      <c r="S18" s="718">
        <v>0</v>
      </c>
      <c r="T18" s="682">
        <f t="shared" si="6"/>
        <v>180790</v>
      </c>
      <c r="U18" s="729">
        <v>178605</v>
      </c>
      <c r="V18" s="729">
        <v>2185</v>
      </c>
      <c r="W18" s="682">
        <f t="shared" si="7"/>
        <v>249090</v>
      </c>
      <c r="X18" s="729">
        <v>249070</v>
      </c>
      <c r="Y18" s="729">
        <v>20</v>
      </c>
    </row>
    <row r="19" spans="1:25" ht="17.25">
      <c r="A19" s="419" t="s">
        <v>574</v>
      </c>
      <c r="B19" s="681">
        <f t="shared" si="0"/>
        <v>135305</v>
      </c>
      <c r="C19" s="718">
        <v>134525</v>
      </c>
      <c r="D19" s="718">
        <v>780</v>
      </c>
      <c r="E19" s="682">
        <f t="shared" si="1"/>
        <v>275256</v>
      </c>
      <c r="F19" s="718">
        <v>274646</v>
      </c>
      <c r="G19" s="718">
        <v>610</v>
      </c>
      <c r="H19" s="682">
        <f t="shared" si="2"/>
        <v>357438</v>
      </c>
      <c r="I19" s="718">
        <v>356345</v>
      </c>
      <c r="J19" s="718">
        <v>1093</v>
      </c>
      <c r="K19" s="682">
        <f t="shared" si="3"/>
        <v>304568</v>
      </c>
      <c r="L19" s="718">
        <v>265767</v>
      </c>
      <c r="M19" s="718">
        <v>38801</v>
      </c>
      <c r="N19" s="682">
        <f t="shared" si="4"/>
        <v>244648</v>
      </c>
      <c r="O19" s="718">
        <v>244184</v>
      </c>
      <c r="P19" s="718">
        <v>464</v>
      </c>
      <c r="Q19" s="682">
        <f t="shared" si="5"/>
        <v>327080</v>
      </c>
      <c r="R19" s="729">
        <v>326887</v>
      </c>
      <c r="S19" s="729">
        <v>193</v>
      </c>
      <c r="T19" s="682">
        <f t="shared" si="6"/>
        <v>182005</v>
      </c>
      <c r="U19" s="729">
        <v>180881</v>
      </c>
      <c r="V19" s="729">
        <v>1124</v>
      </c>
      <c r="W19" s="682">
        <f t="shared" si="7"/>
        <v>251785</v>
      </c>
      <c r="X19" s="729">
        <v>251707</v>
      </c>
      <c r="Y19" s="718">
        <v>78</v>
      </c>
    </row>
    <row r="20" spans="1:25" ht="17.25">
      <c r="A20" s="419" t="s">
        <v>575</v>
      </c>
      <c r="B20" s="681">
        <f t="shared" si="0"/>
        <v>139497</v>
      </c>
      <c r="C20" s="718">
        <v>139257</v>
      </c>
      <c r="D20" s="718">
        <v>240</v>
      </c>
      <c r="E20" s="682">
        <f t="shared" si="1"/>
        <v>291725</v>
      </c>
      <c r="F20" s="718">
        <v>277058</v>
      </c>
      <c r="G20" s="718">
        <v>14667</v>
      </c>
      <c r="H20" s="682">
        <f t="shared" si="2"/>
        <v>356988</v>
      </c>
      <c r="I20" s="718">
        <v>356573</v>
      </c>
      <c r="J20" s="718">
        <v>415</v>
      </c>
      <c r="K20" s="682">
        <f t="shared" si="3"/>
        <v>303187</v>
      </c>
      <c r="L20" s="718">
        <v>264181</v>
      </c>
      <c r="M20" s="718">
        <v>39006</v>
      </c>
      <c r="N20" s="682">
        <f t="shared" si="4"/>
        <v>247118</v>
      </c>
      <c r="O20" s="718">
        <v>244508</v>
      </c>
      <c r="P20" s="718">
        <v>2610</v>
      </c>
      <c r="Q20" s="682">
        <f t="shared" si="5"/>
        <v>330092</v>
      </c>
      <c r="R20" s="729">
        <v>327199</v>
      </c>
      <c r="S20" s="729">
        <v>2893</v>
      </c>
      <c r="T20" s="682">
        <f t="shared" si="6"/>
        <v>186689</v>
      </c>
      <c r="U20" s="729">
        <v>181719</v>
      </c>
      <c r="V20" s="718">
        <v>4970</v>
      </c>
      <c r="W20" s="682">
        <f t="shared" si="7"/>
        <v>252280</v>
      </c>
      <c r="X20" s="718">
        <v>251703</v>
      </c>
      <c r="Y20" s="718">
        <v>577</v>
      </c>
    </row>
    <row r="21" spans="1:25" ht="17.25">
      <c r="A21" s="419" t="s">
        <v>576</v>
      </c>
      <c r="B21" s="681">
        <f t="shared" si="0"/>
        <v>207519</v>
      </c>
      <c r="C21" s="718">
        <v>139820</v>
      </c>
      <c r="D21" s="718">
        <v>67699</v>
      </c>
      <c r="E21" s="682">
        <f t="shared" si="1"/>
        <v>730285</v>
      </c>
      <c r="F21" s="718">
        <v>279921</v>
      </c>
      <c r="G21" s="718">
        <v>450364</v>
      </c>
      <c r="H21" s="682">
        <f t="shared" si="2"/>
        <v>1084456</v>
      </c>
      <c r="I21" s="718">
        <v>355812</v>
      </c>
      <c r="J21" s="718">
        <v>728644</v>
      </c>
      <c r="K21" s="682">
        <f t="shared" si="3"/>
        <v>657253</v>
      </c>
      <c r="L21" s="718">
        <v>268693</v>
      </c>
      <c r="M21" s="718">
        <v>388560</v>
      </c>
      <c r="N21" s="682">
        <f t="shared" si="4"/>
        <v>537555</v>
      </c>
      <c r="O21" s="718">
        <v>240893</v>
      </c>
      <c r="P21" s="718">
        <v>296662</v>
      </c>
      <c r="Q21" s="682">
        <f t="shared" si="5"/>
        <v>846254</v>
      </c>
      <c r="R21" s="729">
        <v>324053</v>
      </c>
      <c r="S21" s="729">
        <v>522201</v>
      </c>
      <c r="T21" s="682">
        <f t="shared" si="6"/>
        <v>360284</v>
      </c>
      <c r="U21" s="729">
        <v>176500</v>
      </c>
      <c r="V21" s="729">
        <v>183784</v>
      </c>
      <c r="W21" s="682">
        <f t="shared" si="7"/>
        <v>518958</v>
      </c>
      <c r="X21" s="718">
        <v>249266</v>
      </c>
      <c r="Y21" s="718">
        <v>269692</v>
      </c>
    </row>
    <row r="22" spans="1:25" ht="17.25">
      <c r="A22" s="418"/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20"/>
      <c r="O22" s="420"/>
      <c r="P22" s="420"/>
      <c r="Q22" s="416"/>
      <c r="R22" s="416"/>
      <c r="S22" s="416"/>
      <c r="T22" s="416"/>
      <c r="U22" s="416"/>
      <c r="V22" s="416"/>
      <c r="W22" s="420"/>
      <c r="X22" s="420"/>
      <c r="Y22" s="420"/>
    </row>
    <row r="23" spans="1:25" ht="17.25">
      <c r="A23" s="725" t="s">
        <v>605</v>
      </c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30"/>
      <c r="O23" s="730"/>
      <c r="P23" s="730"/>
      <c r="Q23" s="727"/>
      <c r="R23" s="727"/>
      <c r="S23" s="727"/>
      <c r="T23" s="727"/>
      <c r="U23" s="727"/>
      <c r="V23" s="727"/>
      <c r="W23" s="730"/>
      <c r="X23" s="730"/>
      <c r="Y23" s="730"/>
    </row>
    <row r="24" spans="1:25" ht="17.25">
      <c r="A24" s="725" t="s">
        <v>584</v>
      </c>
      <c r="B24" s="679">
        <f>AVERAGE(B26:B37)</f>
        <v>196076.83333333334</v>
      </c>
      <c r="C24" s="721">
        <v>176766.25</v>
      </c>
      <c r="D24" s="721">
        <v>19310.583333333332</v>
      </c>
      <c r="E24" s="679">
        <f>AVERAGE(E26:E37)</f>
        <v>484634.25</v>
      </c>
      <c r="F24" s="721">
        <v>389955.8333333333</v>
      </c>
      <c r="G24" s="721">
        <v>94678.41666666667</v>
      </c>
      <c r="H24" s="679">
        <f>AVERAGE(H26:H37)</f>
        <v>576901.6666666666</v>
      </c>
      <c r="I24" s="721">
        <v>432948.1666666667</v>
      </c>
      <c r="J24" s="721">
        <v>143953.5</v>
      </c>
      <c r="K24" s="679">
        <f>AVERAGE(K26:K37)</f>
        <v>400773</v>
      </c>
      <c r="L24" s="721">
        <v>309354.5</v>
      </c>
      <c r="M24" s="721">
        <v>91418.5</v>
      </c>
      <c r="N24" s="679">
        <f>AVERAGE(N26:N37)</f>
        <v>356896.4166666667</v>
      </c>
      <c r="O24" s="721">
        <v>295023.5</v>
      </c>
      <c r="P24" s="721">
        <v>61872.916666666664</v>
      </c>
      <c r="Q24" s="679">
        <f>AVERAGE(Q26:Q37)</f>
        <v>512006.0833333333</v>
      </c>
      <c r="R24" s="721">
        <v>405518.4166666667</v>
      </c>
      <c r="S24" s="721">
        <v>106487.66666666667</v>
      </c>
      <c r="T24" s="679">
        <f>AVERAGE(T26:T37)</f>
        <v>248492.91666666666</v>
      </c>
      <c r="U24" s="721">
        <v>216256.16666666666</v>
      </c>
      <c r="V24" s="721">
        <v>32236.75</v>
      </c>
      <c r="W24" s="679">
        <f>AVERAGE(W26:W37)</f>
        <v>340102.4166666667</v>
      </c>
      <c r="X24" s="721">
        <v>283726</v>
      </c>
      <c r="Y24" s="721">
        <v>56376.416666666664</v>
      </c>
    </row>
    <row r="25" spans="1:25" ht="17.25">
      <c r="A25" s="418"/>
      <c r="B25" s="351"/>
      <c r="C25" s="397"/>
      <c r="D25" s="397"/>
      <c r="E25" s="351"/>
      <c r="F25" s="397"/>
      <c r="G25" s="397"/>
      <c r="H25" s="351"/>
      <c r="I25" s="397"/>
      <c r="J25" s="397"/>
      <c r="K25" s="351"/>
      <c r="L25" s="397"/>
      <c r="M25" s="397"/>
      <c r="N25" s="351"/>
      <c r="O25" s="397"/>
      <c r="P25" s="397"/>
      <c r="Q25" s="351"/>
      <c r="R25" s="397"/>
      <c r="S25" s="397"/>
      <c r="T25" s="351"/>
      <c r="U25" s="397"/>
      <c r="V25" s="397"/>
      <c r="W25" s="351"/>
      <c r="X25" s="397"/>
      <c r="Y25" s="397"/>
    </row>
    <row r="26" spans="1:25" ht="17.25">
      <c r="A26" s="419" t="s">
        <v>645</v>
      </c>
      <c r="B26" s="682">
        <f aca="true" t="shared" si="8" ref="B26:B37">SUM(C26:D26)</f>
        <v>176477</v>
      </c>
      <c r="C26" s="729">
        <v>176107</v>
      </c>
      <c r="D26" s="729">
        <v>370</v>
      </c>
      <c r="E26" s="682">
        <f aca="true" t="shared" si="9" ref="E26:E37">SUM(F26:G26)</f>
        <v>396152</v>
      </c>
      <c r="F26" s="729">
        <v>394331</v>
      </c>
      <c r="G26" s="729">
        <v>1821</v>
      </c>
      <c r="H26" s="682">
        <f aca="true" t="shared" si="10" ref="H26:H37">SUM(I26:J26)</f>
        <v>444929</v>
      </c>
      <c r="I26" s="729">
        <v>440815</v>
      </c>
      <c r="J26" s="729">
        <v>4114</v>
      </c>
      <c r="K26" s="682">
        <f aca="true" t="shared" si="11" ref="K26:K37">SUM(L26:M26)</f>
        <v>330986</v>
      </c>
      <c r="L26" s="729">
        <v>323290</v>
      </c>
      <c r="M26" s="729">
        <v>7696</v>
      </c>
      <c r="N26" s="682">
        <f aca="true" t="shared" si="12" ref="N26:N37">SUM(O26:P26)</f>
        <v>313641</v>
      </c>
      <c r="O26" s="729">
        <v>308138</v>
      </c>
      <c r="P26" s="729">
        <v>5503</v>
      </c>
      <c r="Q26" s="682">
        <f aca="true" t="shared" si="13" ref="Q26:Q37">SUM(R26:S26)</f>
        <v>479532</v>
      </c>
      <c r="R26" s="729">
        <v>464192</v>
      </c>
      <c r="S26" s="729">
        <v>15340</v>
      </c>
      <c r="T26" s="682">
        <f aca="true" t="shared" si="14" ref="T26:T37">SUM(U26:V26)</f>
        <v>199210</v>
      </c>
      <c r="U26" s="729">
        <v>196316</v>
      </c>
      <c r="V26" s="729">
        <v>2894</v>
      </c>
      <c r="W26" s="682">
        <f aca="true" t="shared" si="15" ref="W26:W37">SUM(X26:Y26)</f>
        <v>286706</v>
      </c>
      <c r="X26" s="729">
        <v>285526</v>
      </c>
      <c r="Y26" s="729">
        <v>1180</v>
      </c>
    </row>
    <row r="27" spans="1:25" ht="17.25">
      <c r="A27" s="419" t="s">
        <v>566</v>
      </c>
      <c r="B27" s="682">
        <f t="shared" si="8"/>
        <v>188565</v>
      </c>
      <c r="C27" s="729">
        <v>177396</v>
      </c>
      <c r="D27" s="729">
        <v>11169</v>
      </c>
      <c r="E27" s="682">
        <f t="shared" si="9"/>
        <v>398531</v>
      </c>
      <c r="F27" s="729">
        <v>396752</v>
      </c>
      <c r="G27" s="729">
        <v>1779</v>
      </c>
      <c r="H27" s="682">
        <f t="shared" si="10"/>
        <v>451818</v>
      </c>
      <c r="I27" s="729">
        <v>447684</v>
      </c>
      <c r="J27" s="729">
        <v>4134</v>
      </c>
      <c r="K27" s="682">
        <f t="shared" si="11"/>
        <v>345738</v>
      </c>
      <c r="L27" s="729">
        <v>334686</v>
      </c>
      <c r="M27" s="729">
        <v>11052</v>
      </c>
      <c r="N27" s="682">
        <f t="shared" si="12"/>
        <v>316796</v>
      </c>
      <c r="O27" s="729">
        <v>311326</v>
      </c>
      <c r="P27" s="729">
        <v>5470</v>
      </c>
      <c r="Q27" s="682">
        <f t="shared" si="13"/>
        <v>458621</v>
      </c>
      <c r="R27" s="729">
        <v>452785</v>
      </c>
      <c r="S27" s="729">
        <v>5836</v>
      </c>
      <c r="T27" s="682">
        <f t="shared" si="14"/>
        <v>227192</v>
      </c>
      <c r="U27" s="729">
        <v>226508</v>
      </c>
      <c r="V27" s="729">
        <v>684</v>
      </c>
      <c r="W27" s="682">
        <f t="shared" si="15"/>
        <v>288923</v>
      </c>
      <c r="X27" s="729">
        <v>280712</v>
      </c>
      <c r="Y27" s="729">
        <v>8211</v>
      </c>
    </row>
    <row r="28" spans="1:25" ht="17.25">
      <c r="A28" s="419" t="s">
        <v>567</v>
      </c>
      <c r="B28" s="682">
        <f t="shared" si="8"/>
        <v>178271</v>
      </c>
      <c r="C28" s="729">
        <v>178271</v>
      </c>
      <c r="D28" s="729">
        <v>0</v>
      </c>
      <c r="E28" s="682">
        <f t="shared" si="9"/>
        <v>391363</v>
      </c>
      <c r="F28" s="729">
        <v>388470</v>
      </c>
      <c r="G28" s="729">
        <v>2893</v>
      </c>
      <c r="H28" s="682">
        <f t="shared" si="10"/>
        <v>454851</v>
      </c>
      <c r="I28" s="729">
        <v>447671</v>
      </c>
      <c r="J28" s="729">
        <v>7180</v>
      </c>
      <c r="K28" s="682">
        <f t="shared" si="11"/>
        <v>336425</v>
      </c>
      <c r="L28" s="729">
        <v>314417</v>
      </c>
      <c r="M28" s="729">
        <v>22008</v>
      </c>
      <c r="N28" s="682">
        <f t="shared" si="12"/>
        <v>307120</v>
      </c>
      <c r="O28" s="729">
        <v>303658</v>
      </c>
      <c r="P28" s="729">
        <v>3462</v>
      </c>
      <c r="Q28" s="682">
        <f t="shared" si="13"/>
        <v>427402</v>
      </c>
      <c r="R28" s="729">
        <v>421729</v>
      </c>
      <c r="S28" s="729">
        <v>5673</v>
      </c>
      <c r="T28" s="682">
        <f t="shared" si="14"/>
        <v>220503</v>
      </c>
      <c r="U28" s="729">
        <v>219942</v>
      </c>
      <c r="V28" s="729">
        <v>561</v>
      </c>
      <c r="W28" s="682">
        <f t="shared" si="15"/>
        <v>289040</v>
      </c>
      <c r="X28" s="729">
        <v>285116</v>
      </c>
      <c r="Y28" s="729">
        <v>3924</v>
      </c>
    </row>
    <row r="29" spans="1:25" ht="17.25">
      <c r="A29" s="419" t="s">
        <v>568</v>
      </c>
      <c r="B29" s="682">
        <f t="shared" si="8"/>
        <v>178061</v>
      </c>
      <c r="C29" s="729">
        <v>178061</v>
      </c>
      <c r="D29" s="729">
        <v>0</v>
      </c>
      <c r="E29" s="682">
        <f t="shared" si="9"/>
        <v>398783</v>
      </c>
      <c r="F29" s="729">
        <v>397976</v>
      </c>
      <c r="G29" s="729">
        <v>807</v>
      </c>
      <c r="H29" s="682">
        <f t="shared" si="10"/>
        <v>440962</v>
      </c>
      <c r="I29" s="729">
        <v>440958</v>
      </c>
      <c r="J29" s="729">
        <v>4</v>
      </c>
      <c r="K29" s="682">
        <f t="shared" si="11"/>
        <v>331136</v>
      </c>
      <c r="L29" s="729">
        <v>315540</v>
      </c>
      <c r="M29" s="729">
        <v>15596</v>
      </c>
      <c r="N29" s="682">
        <f t="shared" si="12"/>
        <v>294492</v>
      </c>
      <c r="O29" s="729">
        <v>293900</v>
      </c>
      <c r="P29" s="729">
        <v>592</v>
      </c>
      <c r="Q29" s="682">
        <f t="shared" si="13"/>
        <v>400261</v>
      </c>
      <c r="R29" s="729">
        <v>399641</v>
      </c>
      <c r="S29" s="729">
        <v>620</v>
      </c>
      <c r="T29" s="682">
        <f t="shared" si="14"/>
        <v>216083</v>
      </c>
      <c r="U29" s="729">
        <v>216083</v>
      </c>
      <c r="V29" s="729">
        <v>0</v>
      </c>
      <c r="W29" s="682">
        <f t="shared" si="15"/>
        <v>284928</v>
      </c>
      <c r="X29" s="729">
        <v>283996</v>
      </c>
      <c r="Y29" s="729">
        <v>932</v>
      </c>
    </row>
    <row r="30" spans="1:25" ht="17.25">
      <c r="A30" s="419" t="s">
        <v>569</v>
      </c>
      <c r="B30" s="682">
        <f t="shared" si="8"/>
        <v>181737</v>
      </c>
      <c r="C30" s="729">
        <v>181737</v>
      </c>
      <c r="D30" s="729">
        <v>0</v>
      </c>
      <c r="E30" s="682">
        <f t="shared" si="9"/>
        <v>383820</v>
      </c>
      <c r="F30" s="729">
        <v>383738</v>
      </c>
      <c r="G30" s="729">
        <v>82</v>
      </c>
      <c r="H30" s="682">
        <f t="shared" si="10"/>
        <v>433566</v>
      </c>
      <c r="I30" s="729">
        <v>433549</v>
      </c>
      <c r="J30" s="729">
        <v>17</v>
      </c>
      <c r="K30" s="682">
        <f t="shared" si="11"/>
        <v>348822</v>
      </c>
      <c r="L30" s="729">
        <v>305379</v>
      </c>
      <c r="M30" s="729">
        <v>43443</v>
      </c>
      <c r="N30" s="682">
        <f t="shared" si="12"/>
        <v>291140</v>
      </c>
      <c r="O30" s="729">
        <v>289581</v>
      </c>
      <c r="P30" s="729">
        <v>1559</v>
      </c>
      <c r="Q30" s="682">
        <f t="shared" si="13"/>
        <v>399047</v>
      </c>
      <c r="R30" s="729">
        <v>399047</v>
      </c>
      <c r="S30" s="729">
        <v>0</v>
      </c>
      <c r="T30" s="682">
        <f t="shared" si="14"/>
        <v>216964</v>
      </c>
      <c r="U30" s="729">
        <v>216964</v>
      </c>
      <c r="V30" s="729">
        <v>0</v>
      </c>
      <c r="W30" s="682">
        <f t="shared" si="15"/>
        <v>278248</v>
      </c>
      <c r="X30" s="729">
        <v>274910</v>
      </c>
      <c r="Y30" s="729">
        <v>3338</v>
      </c>
    </row>
    <row r="31" spans="1:25" ht="17.25">
      <c r="A31" s="419" t="s">
        <v>570</v>
      </c>
      <c r="B31" s="682">
        <f t="shared" si="8"/>
        <v>259275</v>
      </c>
      <c r="C31" s="729">
        <v>176672</v>
      </c>
      <c r="D31" s="729">
        <v>82603</v>
      </c>
      <c r="E31" s="682">
        <f t="shared" si="9"/>
        <v>811566</v>
      </c>
      <c r="F31" s="729">
        <v>396861</v>
      </c>
      <c r="G31" s="729">
        <v>414705</v>
      </c>
      <c r="H31" s="682">
        <f t="shared" si="10"/>
        <v>1249664</v>
      </c>
      <c r="I31" s="729">
        <v>435895</v>
      </c>
      <c r="J31" s="729">
        <v>813769</v>
      </c>
      <c r="K31" s="682">
        <f t="shared" si="11"/>
        <v>470119</v>
      </c>
      <c r="L31" s="729">
        <v>315554</v>
      </c>
      <c r="M31" s="729">
        <v>154565</v>
      </c>
      <c r="N31" s="682">
        <f t="shared" si="12"/>
        <v>522332</v>
      </c>
      <c r="O31" s="729">
        <v>291010</v>
      </c>
      <c r="P31" s="729">
        <v>231322</v>
      </c>
      <c r="Q31" s="682">
        <f t="shared" si="13"/>
        <v>944907</v>
      </c>
      <c r="R31" s="729">
        <v>395701</v>
      </c>
      <c r="S31" s="729">
        <v>549206</v>
      </c>
      <c r="T31" s="682">
        <f t="shared" si="14"/>
        <v>287046</v>
      </c>
      <c r="U31" s="729">
        <v>216522</v>
      </c>
      <c r="V31" s="729">
        <v>70524</v>
      </c>
      <c r="W31" s="682">
        <f t="shared" si="15"/>
        <v>437203</v>
      </c>
      <c r="X31" s="729">
        <v>279668</v>
      </c>
      <c r="Y31" s="729">
        <v>157535</v>
      </c>
    </row>
    <row r="32" spans="1:25" ht="17.25">
      <c r="A32" s="419" t="s">
        <v>571</v>
      </c>
      <c r="B32" s="682">
        <f t="shared" si="8"/>
        <v>182462</v>
      </c>
      <c r="C32" s="729">
        <v>171105</v>
      </c>
      <c r="D32" s="729">
        <v>11357</v>
      </c>
      <c r="E32" s="682">
        <f t="shared" si="9"/>
        <v>467309</v>
      </c>
      <c r="F32" s="729">
        <v>380295</v>
      </c>
      <c r="G32" s="729">
        <v>87014</v>
      </c>
      <c r="H32" s="682">
        <f t="shared" si="10"/>
        <v>447070</v>
      </c>
      <c r="I32" s="729">
        <v>428894</v>
      </c>
      <c r="J32" s="729">
        <v>18176</v>
      </c>
      <c r="K32" s="682">
        <f t="shared" si="11"/>
        <v>558329</v>
      </c>
      <c r="L32" s="729">
        <v>295020</v>
      </c>
      <c r="M32" s="729">
        <v>263309</v>
      </c>
      <c r="N32" s="682">
        <f t="shared" si="12"/>
        <v>377899</v>
      </c>
      <c r="O32" s="729">
        <v>292995</v>
      </c>
      <c r="P32" s="729">
        <v>84904</v>
      </c>
      <c r="Q32" s="682">
        <f t="shared" si="13"/>
        <v>425538</v>
      </c>
      <c r="R32" s="729">
        <v>390281</v>
      </c>
      <c r="S32" s="729">
        <v>35257</v>
      </c>
      <c r="T32" s="682">
        <f t="shared" si="14"/>
        <v>284320</v>
      </c>
      <c r="U32" s="729">
        <v>233797</v>
      </c>
      <c r="V32" s="729">
        <v>50523</v>
      </c>
      <c r="W32" s="682">
        <f t="shared" si="15"/>
        <v>410344</v>
      </c>
      <c r="X32" s="729">
        <v>280896</v>
      </c>
      <c r="Y32" s="729">
        <v>129448</v>
      </c>
    </row>
    <row r="33" spans="1:25" ht="17.25">
      <c r="A33" s="419" t="s">
        <v>572</v>
      </c>
      <c r="B33" s="682">
        <f t="shared" si="8"/>
        <v>175700</v>
      </c>
      <c r="C33" s="729">
        <v>173783</v>
      </c>
      <c r="D33" s="729">
        <v>1917</v>
      </c>
      <c r="E33" s="682">
        <f t="shared" si="9"/>
        <v>389200</v>
      </c>
      <c r="F33" s="729">
        <v>388451</v>
      </c>
      <c r="G33" s="729">
        <v>749</v>
      </c>
      <c r="H33" s="682">
        <f t="shared" si="10"/>
        <v>420256</v>
      </c>
      <c r="I33" s="729">
        <v>420250</v>
      </c>
      <c r="J33" s="729">
        <v>6</v>
      </c>
      <c r="K33" s="682">
        <f t="shared" si="11"/>
        <v>325304</v>
      </c>
      <c r="L33" s="729">
        <v>300502</v>
      </c>
      <c r="M33" s="729">
        <v>24802</v>
      </c>
      <c r="N33" s="682">
        <f t="shared" si="12"/>
        <v>306937</v>
      </c>
      <c r="O33" s="729">
        <v>289444</v>
      </c>
      <c r="P33" s="729">
        <v>17493</v>
      </c>
      <c r="Q33" s="682">
        <f t="shared" si="13"/>
        <v>402267</v>
      </c>
      <c r="R33" s="729">
        <v>398688</v>
      </c>
      <c r="S33" s="729">
        <v>3579</v>
      </c>
      <c r="T33" s="682">
        <f t="shared" si="14"/>
        <v>216397</v>
      </c>
      <c r="U33" s="729">
        <v>213835</v>
      </c>
      <c r="V33" s="729">
        <v>2562</v>
      </c>
      <c r="W33" s="682">
        <f t="shared" si="15"/>
        <v>314825</v>
      </c>
      <c r="X33" s="729">
        <v>281802</v>
      </c>
      <c r="Y33" s="729">
        <v>33023</v>
      </c>
    </row>
    <row r="34" spans="1:25" ht="17.25">
      <c r="A34" s="419" t="s">
        <v>573</v>
      </c>
      <c r="B34" s="682">
        <f t="shared" si="8"/>
        <v>170289</v>
      </c>
      <c r="C34" s="718">
        <v>168650</v>
      </c>
      <c r="D34" s="718">
        <v>1639</v>
      </c>
      <c r="E34" s="682">
        <f t="shared" si="9"/>
        <v>388143</v>
      </c>
      <c r="F34" s="718">
        <v>388143</v>
      </c>
      <c r="G34" s="718">
        <v>0</v>
      </c>
      <c r="H34" s="682">
        <f t="shared" si="10"/>
        <v>424177</v>
      </c>
      <c r="I34" s="718">
        <v>424149</v>
      </c>
      <c r="J34" s="718">
        <v>28</v>
      </c>
      <c r="K34" s="682">
        <f t="shared" si="11"/>
        <v>306960</v>
      </c>
      <c r="L34" s="718">
        <v>297766</v>
      </c>
      <c r="M34" s="718">
        <v>9194</v>
      </c>
      <c r="N34" s="682">
        <f t="shared" si="12"/>
        <v>287842</v>
      </c>
      <c r="O34" s="718">
        <v>286921</v>
      </c>
      <c r="P34" s="718">
        <v>921</v>
      </c>
      <c r="Q34" s="682">
        <f t="shared" si="13"/>
        <v>379885</v>
      </c>
      <c r="R34" s="729">
        <v>379885</v>
      </c>
      <c r="S34" s="729">
        <v>0</v>
      </c>
      <c r="T34" s="682">
        <f t="shared" si="14"/>
        <v>215379</v>
      </c>
      <c r="U34" s="729">
        <v>212182</v>
      </c>
      <c r="V34" s="729">
        <v>3197</v>
      </c>
      <c r="W34" s="682">
        <f t="shared" si="15"/>
        <v>286310</v>
      </c>
      <c r="X34" s="718">
        <v>286282</v>
      </c>
      <c r="Y34" s="718">
        <v>28</v>
      </c>
    </row>
    <row r="35" spans="1:25" ht="17.25">
      <c r="A35" s="419" t="s">
        <v>574</v>
      </c>
      <c r="B35" s="682">
        <f t="shared" si="8"/>
        <v>179284</v>
      </c>
      <c r="C35" s="718">
        <v>177489</v>
      </c>
      <c r="D35" s="718">
        <v>1795</v>
      </c>
      <c r="E35" s="682">
        <f t="shared" si="9"/>
        <v>390742</v>
      </c>
      <c r="F35" s="718">
        <v>388952</v>
      </c>
      <c r="G35" s="718">
        <v>1790</v>
      </c>
      <c r="H35" s="682">
        <f t="shared" si="10"/>
        <v>428384</v>
      </c>
      <c r="I35" s="718">
        <v>426100</v>
      </c>
      <c r="J35" s="718">
        <v>2284</v>
      </c>
      <c r="K35" s="682">
        <f t="shared" si="11"/>
        <v>337547</v>
      </c>
      <c r="L35" s="718">
        <v>303126</v>
      </c>
      <c r="M35" s="718">
        <v>34421</v>
      </c>
      <c r="N35" s="682">
        <f t="shared" si="12"/>
        <v>292626</v>
      </c>
      <c r="O35" s="718">
        <v>292114</v>
      </c>
      <c r="P35" s="718">
        <v>512</v>
      </c>
      <c r="Q35" s="682">
        <f t="shared" si="13"/>
        <v>390321</v>
      </c>
      <c r="R35" s="729">
        <v>390026</v>
      </c>
      <c r="S35" s="729">
        <v>295</v>
      </c>
      <c r="T35" s="682">
        <f t="shared" si="14"/>
        <v>217079</v>
      </c>
      <c r="U35" s="729">
        <v>215610</v>
      </c>
      <c r="V35" s="729">
        <v>1469</v>
      </c>
      <c r="W35" s="682">
        <f t="shared" si="15"/>
        <v>289143</v>
      </c>
      <c r="X35" s="718">
        <v>289076</v>
      </c>
      <c r="Y35" s="718">
        <v>67</v>
      </c>
    </row>
    <row r="36" spans="1:25" ht="17.25">
      <c r="A36" s="419" t="s">
        <v>575</v>
      </c>
      <c r="B36" s="682">
        <f t="shared" si="8"/>
        <v>179086</v>
      </c>
      <c r="C36" s="718">
        <v>178519</v>
      </c>
      <c r="D36" s="718">
        <v>567</v>
      </c>
      <c r="E36" s="682">
        <f t="shared" si="9"/>
        <v>404418</v>
      </c>
      <c r="F36" s="718">
        <v>385997</v>
      </c>
      <c r="G36" s="718">
        <v>18421</v>
      </c>
      <c r="H36" s="682">
        <f t="shared" si="10"/>
        <v>424931</v>
      </c>
      <c r="I36" s="718">
        <v>424142</v>
      </c>
      <c r="J36" s="718">
        <v>789</v>
      </c>
      <c r="K36" s="682">
        <f t="shared" si="11"/>
        <v>358666</v>
      </c>
      <c r="L36" s="718">
        <v>301301</v>
      </c>
      <c r="M36" s="718">
        <v>57365</v>
      </c>
      <c r="N36" s="682">
        <f t="shared" si="12"/>
        <v>294744</v>
      </c>
      <c r="O36" s="718">
        <v>292334</v>
      </c>
      <c r="P36" s="718">
        <v>2410</v>
      </c>
      <c r="Q36" s="682">
        <f t="shared" si="13"/>
        <v>391250</v>
      </c>
      <c r="R36" s="718">
        <v>388930</v>
      </c>
      <c r="S36" s="718">
        <v>2320</v>
      </c>
      <c r="T36" s="682">
        <f t="shared" si="14"/>
        <v>221052</v>
      </c>
      <c r="U36" s="729">
        <v>215666</v>
      </c>
      <c r="V36" s="729">
        <v>5386</v>
      </c>
      <c r="W36" s="682">
        <f t="shared" si="15"/>
        <v>290693</v>
      </c>
      <c r="X36" s="718">
        <v>289938</v>
      </c>
      <c r="Y36" s="718">
        <v>755</v>
      </c>
    </row>
    <row r="37" spans="1:25" ht="17.25">
      <c r="A37" s="419" t="s">
        <v>576</v>
      </c>
      <c r="B37" s="682">
        <f t="shared" si="8"/>
        <v>303715</v>
      </c>
      <c r="C37" s="718">
        <v>183405</v>
      </c>
      <c r="D37" s="718">
        <v>120310</v>
      </c>
      <c r="E37" s="682">
        <f t="shared" si="9"/>
        <v>995584</v>
      </c>
      <c r="F37" s="718">
        <v>389504</v>
      </c>
      <c r="G37" s="718">
        <v>606080</v>
      </c>
      <c r="H37" s="682">
        <f t="shared" si="10"/>
        <v>1302212</v>
      </c>
      <c r="I37" s="718">
        <v>425271</v>
      </c>
      <c r="J37" s="718">
        <v>876941</v>
      </c>
      <c r="K37" s="682">
        <f t="shared" si="11"/>
        <v>759244</v>
      </c>
      <c r="L37" s="718">
        <v>305673</v>
      </c>
      <c r="M37" s="718">
        <v>453571</v>
      </c>
      <c r="N37" s="682">
        <f t="shared" si="12"/>
        <v>677188</v>
      </c>
      <c r="O37" s="718">
        <v>288861</v>
      </c>
      <c r="P37" s="718">
        <v>388327</v>
      </c>
      <c r="Q37" s="682">
        <f t="shared" si="13"/>
        <v>1045042</v>
      </c>
      <c r="R37" s="729">
        <v>385316</v>
      </c>
      <c r="S37" s="729">
        <v>659726</v>
      </c>
      <c r="T37" s="682">
        <f t="shared" si="14"/>
        <v>460690</v>
      </c>
      <c r="U37" s="718">
        <v>211649</v>
      </c>
      <c r="V37" s="718">
        <v>249041</v>
      </c>
      <c r="W37" s="682">
        <f t="shared" si="15"/>
        <v>624866</v>
      </c>
      <c r="X37" s="718">
        <v>286790</v>
      </c>
      <c r="Y37" s="718">
        <v>338076</v>
      </c>
    </row>
    <row r="38" spans="1:25" ht="17.25">
      <c r="A38" s="418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20"/>
      <c r="O38" s="420"/>
      <c r="P38" s="397"/>
      <c r="Q38" s="397"/>
      <c r="R38" s="397"/>
      <c r="S38" s="397"/>
      <c r="T38" s="397"/>
      <c r="U38" s="397"/>
      <c r="V38" s="416"/>
      <c r="W38" s="420"/>
      <c r="X38" s="420"/>
      <c r="Y38" s="420"/>
    </row>
    <row r="39" spans="1:25" ht="17.25">
      <c r="A39" s="725" t="s">
        <v>606</v>
      </c>
      <c r="B39" s="727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30"/>
      <c r="O39" s="730"/>
      <c r="P39" s="730"/>
      <c r="Q39" s="727"/>
      <c r="R39" s="727"/>
      <c r="S39" s="727"/>
      <c r="T39" s="727"/>
      <c r="U39" s="727"/>
      <c r="V39" s="727"/>
      <c r="W39" s="730"/>
      <c r="X39" s="730"/>
      <c r="Y39" s="730"/>
    </row>
    <row r="40" spans="1:25" ht="17.25">
      <c r="A40" s="725" t="s">
        <v>584</v>
      </c>
      <c r="B40" s="679">
        <f>AVERAGE(B42:B53)</f>
        <v>107274.25</v>
      </c>
      <c r="C40" s="721">
        <v>102561.16666666667</v>
      </c>
      <c r="D40" s="721">
        <v>4713.083333333333</v>
      </c>
      <c r="E40" s="679">
        <f>AVERAGE(E42:E53)</f>
        <v>317857.8333333333</v>
      </c>
      <c r="F40" s="721">
        <v>251637.08333333334</v>
      </c>
      <c r="G40" s="721">
        <v>66220.75</v>
      </c>
      <c r="H40" s="679">
        <f>AVERAGE(H42:H53)</f>
        <v>400319.3333333333</v>
      </c>
      <c r="I40" s="721">
        <v>302722.5</v>
      </c>
      <c r="J40" s="721">
        <v>97596.83333333333</v>
      </c>
      <c r="K40" s="679">
        <f>AVERAGE(K42:K53)</f>
        <v>259553.41666666666</v>
      </c>
      <c r="L40" s="721">
        <v>202585.83333333334</v>
      </c>
      <c r="M40" s="721">
        <v>56967.583333333336</v>
      </c>
      <c r="N40" s="679">
        <f>AVERAGE(N42:N53)</f>
        <v>178891.58333333334</v>
      </c>
      <c r="O40" s="721">
        <v>157007.41666666666</v>
      </c>
      <c r="P40" s="721">
        <v>21884.166666666668</v>
      </c>
      <c r="Q40" s="679">
        <f>AVERAGE(Q42:Q53)</f>
        <v>258606.58333333334</v>
      </c>
      <c r="R40" s="721">
        <v>215753.91666666666</v>
      </c>
      <c r="S40" s="721">
        <v>42852.666666666664</v>
      </c>
      <c r="T40" s="679">
        <f>AVERAGE(T42:T53)</f>
        <v>156563</v>
      </c>
      <c r="U40" s="721">
        <v>139927.08333333334</v>
      </c>
      <c r="V40" s="721">
        <v>16635.916666666668</v>
      </c>
      <c r="W40" s="679">
        <f>AVERAGE(W42:W53)</f>
        <v>174744.25</v>
      </c>
      <c r="X40" s="721">
        <v>156244.33333333334</v>
      </c>
      <c r="Y40" s="721">
        <v>18499.916666666668</v>
      </c>
    </row>
    <row r="41" spans="1:25" ht="17.25">
      <c r="A41" s="418"/>
      <c r="B41" s="351"/>
      <c r="C41" s="397"/>
      <c r="D41" s="397"/>
      <c r="E41" s="351"/>
      <c r="F41" s="397"/>
      <c r="G41" s="397"/>
      <c r="H41" s="351"/>
      <c r="I41" s="397"/>
      <c r="J41" s="397"/>
      <c r="K41" s="351"/>
      <c r="L41" s="397"/>
      <c r="M41" s="397"/>
      <c r="N41" s="351"/>
      <c r="O41" s="397"/>
      <c r="P41" s="397"/>
      <c r="Q41" s="351"/>
      <c r="R41" s="397"/>
      <c r="S41" s="397"/>
      <c r="T41" s="351"/>
      <c r="U41" s="397"/>
      <c r="V41" s="397"/>
      <c r="W41" s="351"/>
      <c r="X41" s="397"/>
      <c r="Y41" s="397"/>
    </row>
    <row r="42" spans="1:25" ht="17.25">
      <c r="A42" s="419" t="s">
        <v>645</v>
      </c>
      <c r="B42" s="682">
        <f aca="true" t="shared" si="16" ref="B42:B53">SUM(C42:D42)</f>
        <v>109021</v>
      </c>
      <c r="C42" s="729">
        <v>108835</v>
      </c>
      <c r="D42" s="729">
        <v>186</v>
      </c>
      <c r="E42" s="682">
        <f aca="true" t="shared" si="17" ref="E42:E53">SUM(F42:G42)</f>
        <v>258013</v>
      </c>
      <c r="F42" s="729">
        <v>256924</v>
      </c>
      <c r="G42" s="729">
        <v>1089</v>
      </c>
      <c r="H42" s="682">
        <f aca="true" t="shared" si="18" ref="H42:H53">SUM(I42:J42)</f>
        <v>311035</v>
      </c>
      <c r="I42" s="729">
        <v>309163</v>
      </c>
      <c r="J42" s="729">
        <v>1872</v>
      </c>
      <c r="K42" s="682">
        <f aca="true" t="shared" si="19" ref="K42:K53">SUM(L42:M42)</f>
        <v>200540</v>
      </c>
      <c r="L42" s="729">
        <v>199806</v>
      </c>
      <c r="M42" s="729">
        <v>734</v>
      </c>
      <c r="N42" s="682">
        <f aca="true" t="shared" si="20" ref="N42:N53">SUM(O42:P42)</f>
        <v>138221</v>
      </c>
      <c r="O42" s="729">
        <v>134353</v>
      </c>
      <c r="P42" s="729">
        <v>3868</v>
      </c>
      <c r="Q42" s="682">
        <f aca="true" t="shared" si="21" ref="Q42:Q53">SUM(R42:S42)</f>
        <v>222126</v>
      </c>
      <c r="R42" s="729">
        <v>208546</v>
      </c>
      <c r="S42" s="729">
        <v>13580</v>
      </c>
      <c r="T42" s="682">
        <f aca="true" t="shared" si="22" ref="T42:T53">SUM(U42:V42)</f>
        <v>101263</v>
      </c>
      <c r="U42" s="729">
        <v>99839</v>
      </c>
      <c r="V42" s="729">
        <v>1424</v>
      </c>
      <c r="W42" s="682">
        <f aca="true" t="shared" si="23" ref="W42:W53">SUM(X42:Y42)</f>
        <v>144444</v>
      </c>
      <c r="X42" s="729">
        <v>141993</v>
      </c>
      <c r="Y42" s="729">
        <v>2451</v>
      </c>
    </row>
    <row r="43" spans="1:25" ht="17.25">
      <c r="A43" s="419" t="s">
        <v>566</v>
      </c>
      <c r="B43" s="682">
        <f t="shared" si="16"/>
        <v>99555</v>
      </c>
      <c r="C43" s="729">
        <v>98413</v>
      </c>
      <c r="D43" s="729">
        <v>1142</v>
      </c>
      <c r="E43" s="682">
        <f t="shared" si="17"/>
        <v>260140</v>
      </c>
      <c r="F43" s="729">
        <v>259579</v>
      </c>
      <c r="G43" s="729">
        <v>561</v>
      </c>
      <c r="H43" s="682">
        <f t="shared" si="18"/>
        <v>313681</v>
      </c>
      <c r="I43" s="729">
        <v>311733</v>
      </c>
      <c r="J43" s="729">
        <v>1948</v>
      </c>
      <c r="K43" s="682">
        <f t="shared" si="19"/>
        <v>210994</v>
      </c>
      <c r="L43" s="729">
        <v>207342</v>
      </c>
      <c r="M43" s="729">
        <v>3652</v>
      </c>
      <c r="N43" s="682">
        <f t="shared" si="20"/>
        <v>153661</v>
      </c>
      <c r="O43" s="729">
        <v>153022</v>
      </c>
      <c r="P43" s="729">
        <v>639</v>
      </c>
      <c r="Q43" s="682">
        <f t="shared" si="21"/>
        <v>218948</v>
      </c>
      <c r="R43" s="729">
        <v>218782</v>
      </c>
      <c r="S43" s="729">
        <v>166</v>
      </c>
      <c r="T43" s="682">
        <f t="shared" si="22"/>
        <v>121711</v>
      </c>
      <c r="U43" s="729">
        <v>121506</v>
      </c>
      <c r="V43" s="729">
        <v>205</v>
      </c>
      <c r="W43" s="682">
        <f t="shared" si="23"/>
        <v>161460</v>
      </c>
      <c r="X43" s="729">
        <v>160063</v>
      </c>
      <c r="Y43" s="729">
        <v>1397</v>
      </c>
    </row>
    <row r="44" spans="1:25" ht="17.25">
      <c r="A44" s="419" t="s">
        <v>567</v>
      </c>
      <c r="B44" s="682">
        <f t="shared" si="16"/>
        <v>96989</v>
      </c>
      <c r="C44" s="729">
        <v>96989</v>
      </c>
      <c r="D44" s="729">
        <v>0</v>
      </c>
      <c r="E44" s="682">
        <f t="shared" si="17"/>
        <v>254273</v>
      </c>
      <c r="F44" s="729">
        <v>253349</v>
      </c>
      <c r="G44" s="729">
        <v>924</v>
      </c>
      <c r="H44" s="682">
        <f t="shared" si="18"/>
        <v>320970</v>
      </c>
      <c r="I44" s="729">
        <v>318148</v>
      </c>
      <c r="J44" s="729">
        <v>2822</v>
      </c>
      <c r="K44" s="682">
        <f t="shared" si="19"/>
        <v>217605</v>
      </c>
      <c r="L44" s="729">
        <v>199615</v>
      </c>
      <c r="M44" s="729">
        <v>17990</v>
      </c>
      <c r="N44" s="682">
        <f t="shared" si="20"/>
        <v>156956</v>
      </c>
      <c r="O44" s="729">
        <v>156362</v>
      </c>
      <c r="P44" s="729">
        <v>594</v>
      </c>
      <c r="Q44" s="682">
        <f t="shared" si="21"/>
        <v>211925</v>
      </c>
      <c r="R44" s="729">
        <v>211760</v>
      </c>
      <c r="S44" s="729">
        <v>165</v>
      </c>
      <c r="T44" s="682">
        <f t="shared" si="22"/>
        <v>129373</v>
      </c>
      <c r="U44" s="729">
        <v>129230</v>
      </c>
      <c r="V44" s="729">
        <v>143</v>
      </c>
      <c r="W44" s="682">
        <f t="shared" si="23"/>
        <v>165374</v>
      </c>
      <c r="X44" s="729">
        <v>164001</v>
      </c>
      <c r="Y44" s="729">
        <v>1373</v>
      </c>
    </row>
    <row r="45" spans="1:25" ht="17.25">
      <c r="A45" s="419" t="s">
        <v>568</v>
      </c>
      <c r="B45" s="682">
        <f t="shared" si="16"/>
        <v>98403</v>
      </c>
      <c r="C45" s="729">
        <v>98403</v>
      </c>
      <c r="D45" s="729">
        <v>0</v>
      </c>
      <c r="E45" s="682">
        <f t="shared" si="17"/>
        <v>257540</v>
      </c>
      <c r="F45" s="729">
        <v>256187</v>
      </c>
      <c r="G45" s="729">
        <v>1353</v>
      </c>
      <c r="H45" s="682">
        <f t="shared" si="18"/>
        <v>319688</v>
      </c>
      <c r="I45" s="729">
        <v>319649</v>
      </c>
      <c r="J45" s="729">
        <v>39</v>
      </c>
      <c r="K45" s="682">
        <f t="shared" si="19"/>
        <v>213961</v>
      </c>
      <c r="L45" s="729">
        <v>198726</v>
      </c>
      <c r="M45" s="729">
        <v>15235</v>
      </c>
      <c r="N45" s="682">
        <f t="shared" si="20"/>
        <v>155404</v>
      </c>
      <c r="O45" s="729">
        <v>154803</v>
      </c>
      <c r="P45" s="729">
        <v>601</v>
      </c>
      <c r="Q45" s="682">
        <f t="shared" si="21"/>
        <v>266188</v>
      </c>
      <c r="R45" s="718">
        <v>243131</v>
      </c>
      <c r="S45" s="718">
        <v>23057</v>
      </c>
      <c r="T45" s="682">
        <f t="shared" si="22"/>
        <v>167421</v>
      </c>
      <c r="U45" s="718">
        <v>164587</v>
      </c>
      <c r="V45" s="718">
        <v>2834</v>
      </c>
      <c r="W45" s="682">
        <f t="shared" si="23"/>
        <v>158963</v>
      </c>
      <c r="X45" s="718">
        <v>154454</v>
      </c>
      <c r="Y45" s="718">
        <v>4509</v>
      </c>
    </row>
    <row r="46" spans="1:25" ht="17.25">
      <c r="A46" s="419" t="s">
        <v>569</v>
      </c>
      <c r="B46" s="682">
        <f t="shared" si="16"/>
        <v>100604</v>
      </c>
      <c r="C46" s="729">
        <v>100604</v>
      </c>
      <c r="D46" s="729">
        <v>0</v>
      </c>
      <c r="E46" s="682">
        <f t="shared" si="17"/>
        <v>250698</v>
      </c>
      <c r="F46" s="729">
        <v>250641</v>
      </c>
      <c r="G46" s="729">
        <v>57</v>
      </c>
      <c r="H46" s="682">
        <f t="shared" si="18"/>
        <v>306822</v>
      </c>
      <c r="I46" s="729">
        <v>306803</v>
      </c>
      <c r="J46" s="729">
        <v>19</v>
      </c>
      <c r="K46" s="682">
        <f t="shared" si="19"/>
        <v>215563</v>
      </c>
      <c r="L46" s="729">
        <v>188632</v>
      </c>
      <c r="M46" s="729">
        <v>26931</v>
      </c>
      <c r="N46" s="682">
        <f t="shared" si="20"/>
        <v>154856</v>
      </c>
      <c r="O46" s="729">
        <v>154700</v>
      </c>
      <c r="P46" s="729">
        <v>156</v>
      </c>
      <c r="Q46" s="682">
        <f t="shared" si="21"/>
        <v>244713</v>
      </c>
      <c r="R46" s="718">
        <v>244605</v>
      </c>
      <c r="S46" s="718">
        <v>108</v>
      </c>
      <c r="T46" s="682">
        <f t="shared" si="22"/>
        <v>164661</v>
      </c>
      <c r="U46" s="718">
        <v>163362</v>
      </c>
      <c r="V46" s="718">
        <v>1299</v>
      </c>
      <c r="W46" s="682">
        <f t="shared" si="23"/>
        <v>149988</v>
      </c>
      <c r="X46" s="718">
        <v>149988</v>
      </c>
      <c r="Y46" s="718">
        <v>0</v>
      </c>
    </row>
    <row r="47" spans="1:25" ht="17.25">
      <c r="A47" s="419" t="s">
        <v>570</v>
      </c>
      <c r="B47" s="682">
        <f t="shared" si="16"/>
        <v>118670</v>
      </c>
      <c r="C47" s="729">
        <v>101896</v>
      </c>
      <c r="D47" s="729">
        <v>16774</v>
      </c>
      <c r="E47" s="682">
        <f t="shared" si="17"/>
        <v>521096</v>
      </c>
      <c r="F47" s="729">
        <v>251817</v>
      </c>
      <c r="G47" s="729">
        <v>269279</v>
      </c>
      <c r="H47" s="682">
        <f t="shared" si="18"/>
        <v>854844</v>
      </c>
      <c r="I47" s="729">
        <v>308329</v>
      </c>
      <c r="J47" s="729">
        <v>546515</v>
      </c>
      <c r="K47" s="682">
        <f t="shared" si="19"/>
        <v>233758</v>
      </c>
      <c r="L47" s="729">
        <v>206013</v>
      </c>
      <c r="M47" s="729">
        <v>27745</v>
      </c>
      <c r="N47" s="682">
        <f t="shared" si="20"/>
        <v>226422</v>
      </c>
      <c r="O47" s="729">
        <v>159343</v>
      </c>
      <c r="P47" s="729">
        <v>67079</v>
      </c>
      <c r="Q47" s="682">
        <f t="shared" si="21"/>
        <v>392340</v>
      </c>
      <c r="R47" s="729">
        <v>221747</v>
      </c>
      <c r="S47" s="729">
        <v>170593</v>
      </c>
      <c r="T47" s="682">
        <f t="shared" si="22"/>
        <v>151394</v>
      </c>
      <c r="U47" s="729">
        <v>130723</v>
      </c>
      <c r="V47" s="729">
        <v>20671</v>
      </c>
      <c r="W47" s="682">
        <f t="shared" si="23"/>
        <v>237579</v>
      </c>
      <c r="X47" s="729">
        <v>164099</v>
      </c>
      <c r="Y47" s="729">
        <v>73480</v>
      </c>
    </row>
    <row r="48" spans="1:25" ht="17.25">
      <c r="A48" s="419" t="s">
        <v>571</v>
      </c>
      <c r="B48" s="682">
        <f t="shared" si="16"/>
        <v>98836</v>
      </c>
      <c r="C48" s="729">
        <v>95733</v>
      </c>
      <c r="D48" s="729">
        <v>3103</v>
      </c>
      <c r="E48" s="682">
        <f t="shared" si="17"/>
        <v>346919</v>
      </c>
      <c r="F48" s="729">
        <v>250120</v>
      </c>
      <c r="G48" s="729">
        <v>96799</v>
      </c>
      <c r="H48" s="682">
        <f t="shared" si="18"/>
        <v>318194</v>
      </c>
      <c r="I48" s="729">
        <v>293066</v>
      </c>
      <c r="J48" s="729">
        <v>25128</v>
      </c>
      <c r="K48" s="682">
        <f t="shared" si="19"/>
        <v>430869</v>
      </c>
      <c r="L48" s="729">
        <v>200988</v>
      </c>
      <c r="M48" s="729">
        <v>229881</v>
      </c>
      <c r="N48" s="682">
        <f t="shared" si="20"/>
        <v>202702</v>
      </c>
      <c r="O48" s="729">
        <v>164153</v>
      </c>
      <c r="P48" s="729">
        <v>38549</v>
      </c>
      <c r="Q48" s="682">
        <f t="shared" si="21"/>
        <v>246484</v>
      </c>
      <c r="R48" s="729">
        <v>205765</v>
      </c>
      <c r="S48" s="729">
        <v>40719</v>
      </c>
      <c r="T48" s="682">
        <f t="shared" si="22"/>
        <v>192699</v>
      </c>
      <c r="U48" s="729">
        <v>150921</v>
      </c>
      <c r="V48" s="729">
        <v>41778</v>
      </c>
      <c r="W48" s="682">
        <f t="shared" si="23"/>
        <v>188148</v>
      </c>
      <c r="X48" s="729">
        <v>155516</v>
      </c>
      <c r="Y48" s="729">
        <v>32632</v>
      </c>
    </row>
    <row r="49" spans="1:25" ht="17.25">
      <c r="A49" s="419" t="s">
        <v>572</v>
      </c>
      <c r="B49" s="682">
        <f t="shared" si="16"/>
        <v>112447</v>
      </c>
      <c r="C49" s="729">
        <v>109176</v>
      </c>
      <c r="D49" s="729">
        <v>3271</v>
      </c>
      <c r="E49" s="682">
        <f t="shared" si="17"/>
        <v>248834</v>
      </c>
      <c r="F49" s="729">
        <v>248380</v>
      </c>
      <c r="G49" s="729">
        <v>454</v>
      </c>
      <c r="H49" s="682">
        <f t="shared" si="18"/>
        <v>290973</v>
      </c>
      <c r="I49" s="729">
        <v>290947</v>
      </c>
      <c r="J49" s="729">
        <v>26</v>
      </c>
      <c r="K49" s="682">
        <f t="shared" si="19"/>
        <v>218038</v>
      </c>
      <c r="L49" s="729">
        <v>204094</v>
      </c>
      <c r="M49" s="729">
        <v>13944</v>
      </c>
      <c r="N49" s="682">
        <f t="shared" si="20"/>
        <v>168843</v>
      </c>
      <c r="O49" s="729">
        <v>161625</v>
      </c>
      <c r="P49" s="729">
        <v>7218</v>
      </c>
      <c r="Q49" s="682">
        <f t="shared" si="21"/>
        <v>206342</v>
      </c>
      <c r="R49" s="729">
        <v>204922</v>
      </c>
      <c r="S49" s="729">
        <v>1420</v>
      </c>
      <c r="T49" s="682">
        <f t="shared" si="22"/>
        <v>153315</v>
      </c>
      <c r="U49" s="729">
        <v>144925</v>
      </c>
      <c r="V49" s="729">
        <v>8390</v>
      </c>
      <c r="W49" s="682">
        <f t="shared" si="23"/>
        <v>166154</v>
      </c>
      <c r="X49" s="729">
        <v>156861</v>
      </c>
      <c r="Y49" s="729">
        <v>9293</v>
      </c>
    </row>
    <row r="50" spans="1:25" ht="17.25">
      <c r="A50" s="419" t="s">
        <v>573</v>
      </c>
      <c r="B50" s="682">
        <f t="shared" si="16"/>
        <v>101093</v>
      </c>
      <c r="C50" s="729">
        <v>98910</v>
      </c>
      <c r="D50" s="729">
        <v>2183</v>
      </c>
      <c r="E50" s="682">
        <f t="shared" si="17"/>
        <v>245782</v>
      </c>
      <c r="F50" s="718">
        <v>245782</v>
      </c>
      <c r="G50" s="718">
        <v>0</v>
      </c>
      <c r="H50" s="682">
        <f t="shared" si="18"/>
        <v>295594</v>
      </c>
      <c r="I50" s="718">
        <v>295513</v>
      </c>
      <c r="J50" s="718">
        <v>81</v>
      </c>
      <c r="K50" s="682">
        <f t="shared" si="19"/>
        <v>207765</v>
      </c>
      <c r="L50" s="718">
        <v>203724</v>
      </c>
      <c r="M50" s="718">
        <v>4041</v>
      </c>
      <c r="N50" s="682">
        <f t="shared" si="20"/>
        <v>161653</v>
      </c>
      <c r="O50" s="718">
        <v>161156</v>
      </c>
      <c r="P50" s="718">
        <v>497</v>
      </c>
      <c r="Q50" s="682">
        <f t="shared" si="21"/>
        <v>205360</v>
      </c>
      <c r="R50" s="729">
        <v>205360</v>
      </c>
      <c r="S50" s="718">
        <v>0</v>
      </c>
      <c r="T50" s="682">
        <f t="shared" si="22"/>
        <v>143751</v>
      </c>
      <c r="U50" s="729">
        <v>142649</v>
      </c>
      <c r="V50" s="729">
        <v>1102</v>
      </c>
      <c r="W50" s="682">
        <f t="shared" si="23"/>
        <v>158126</v>
      </c>
      <c r="X50" s="729">
        <v>158126</v>
      </c>
      <c r="Y50" s="718">
        <v>0</v>
      </c>
    </row>
    <row r="51" spans="1:25" ht="17.25">
      <c r="A51" s="419" t="s">
        <v>574</v>
      </c>
      <c r="B51" s="682">
        <f t="shared" si="16"/>
        <v>102840</v>
      </c>
      <c r="C51" s="718">
        <v>102809</v>
      </c>
      <c r="D51" s="718">
        <v>31</v>
      </c>
      <c r="E51" s="682">
        <f t="shared" si="17"/>
        <v>246516</v>
      </c>
      <c r="F51" s="718">
        <v>246199</v>
      </c>
      <c r="G51" s="718">
        <v>317</v>
      </c>
      <c r="H51" s="682">
        <f t="shared" si="18"/>
        <v>292744</v>
      </c>
      <c r="I51" s="718">
        <v>292738</v>
      </c>
      <c r="J51" s="718">
        <v>6</v>
      </c>
      <c r="K51" s="682">
        <f t="shared" si="19"/>
        <v>250957</v>
      </c>
      <c r="L51" s="718">
        <v>205036</v>
      </c>
      <c r="M51" s="718">
        <v>45921</v>
      </c>
      <c r="N51" s="682">
        <f t="shared" si="20"/>
        <v>163183</v>
      </c>
      <c r="O51" s="718">
        <v>162799</v>
      </c>
      <c r="P51" s="718">
        <v>384</v>
      </c>
      <c r="Q51" s="682">
        <f t="shared" si="21"/>
        <v>207521</v>
      </c>
      <c r="R51" s="729">
        <v>207521</v>
      </c>
      <c r="S51" s="718">
        <v>0</v>
      </c>
      <c r="T51" s="682">
        <f t="shared" si="22"/>
        <v>145462</v>
      </c>
      <c r="U51" s="729">
        <v>144697</v>
      </c>
      <c r="V51" s="729">
        <v>765</v>
      </c>
      <c r="W51" s="682">
        <f t="shared" si="23"/>
        <v>159518</v>
      </c>
      <c r="X51" s="718">
        <v>159413</v>
      </c>
      <c r="Y51" s="718">
        <v>105</v>
      </c>
    </row>
    <row r="52" spans="1:25" ht="17.25">
      <c r="A52" s="419" t="s">
        <v>575</v>
      </c>
      <c r="B52" s="682">
        <f t="shared" si="16"/>
        <v>110487</v>
      </c>
      <c r="C52" s="718">
        <v>110487</v>
      </c>
      <c r="D52" s="718">
        <v>0</v>
      </c>
      <c r="E52" s="682">
        <f t="shared" si="17"/>
        <v>262774</v>
      </c>
      <c r="F52" s="718">
        <v>249071</v>
      </c>
      <c r="G52" s="718">
        <v>13703</v>
      </c>
      <c r="H52" s="682">
        <f t="shared" si="18"/>
        <v>294546</v>
      </c>
      <c r="I52" s="718">
        <v>294474</v>
      </c>
      <c r="J52" s="718">
        <v>72</v>
      </c>
      <c r="K52" s="682">
        <f t="shared" si="19"/>
        <v>216140</v>
      </c>
      <c r="L52" s="718">
        <v>205940</v>
      </c>
      <c r="M52" s="718">
        <v>10200</v>
      </c>
      <c r="N52" s="682">
        <f t="shared" si="20"/>
        <v>165775</v>
      </c>
      <c r="O52" s="718">
        <v>162823</v>
      </c>
      <c r="P52" s="718">
        <v>2952</v>
      </c>
      <c r="Q52" s="682">
        <f t="shared" si="21"/>
        <v>213449</v>
      </c>
      <c r="R52" s="718">
        <v>209462</v>
      </c>
      <c r="S52" s="718">
        <v>3987</v>
      </c>
      <c r="T52" s="682">
        <f t="shared" si="22"/>
        <v>150973</v>
      </c>
      <c r="U52" s="729">
        <v>146436</v>
      </c>
      <c r="V52" s="729">
        <v>4537</v>
      </c>
      <c r="W52" s="682">
        <f t="shared" si="23"/>
        <v>156249</v>
      </c>
      <c r="X52" s="718">
        <v>156117</v>
      </c>
      <c r="Y52" s="718">
        <v>132</v>
      </c>
    </row>
    <row r="53" spans="1:25" ht="17.25">
      <c r="A53" s="412" t="s">
        <v>576</v>
      </c>
      <c r="B53" s="685">
        <f t="shared" si="16"/>
        <v>138346</v>
      </c>
      <c r="C53" s="724">
        <v>108479</v>
      </c>
      <c r="D53" s="724">
        <v>29867</v>
      </c>
      <c r="E53" s="687">
        <f t="shared" si="17"/>
        <v>661709</v>
      </c>
      <c r="F53" s="724">
        <v>251596</v>
      </c>
      <c r="G53" s="724">
        <v>410113</v>
      </c>
      <c r="H53" s="687">
        <f t="shared" si="18"/>
        <v>884741</v>
      </c>
      <c r="I53" s="724">
        <v>292107</v>
      </c>
      <c r="J53" s="724">
        <v>592634</v>
      </c>
      <c r="K53" s="687">
        <f t="shared" si="19"/>
        <v>498451</v>
      </c>
      <c r="L53" s="724">
        <v>211114</v>
      </c>
      <c r="M53" s="724">
        <v>287337</v>
      </c>
      <c r="N53" s="687">
        <f t="shared" si="20"/>
        <v>299023</v>
      </c>
      <c r="O53" s="724">
        <v>158950</v>
      </c>
      <c r="P53" s="724">
        <v>140073</v>
      </c>
      <c r="Q53" s="687">
        <f t="shared" si="21"/>
        <v>467883</v>
      </c>
      <c r="R53" s="724">
        <v>207446</v>
      </c>
      <c r="S53" s="724">
        <v>260437</v>
      </c>
      <c r="T53" s="687">
        <f t="shared" si="22"/>
        <v>256733</v>
      </c>
      <c r="U53" s="731">
        <v>140250</v>
      </c>
      <c r="V53" s="731">
        <v>116483</v>
      </c>
      <c r="W53" s="687">
        <f t="shared" si="23"/>
        <v>250928</v>
      </c>
      <c r="X53" s="724">
        <v>154301</v>
      </c>
      <c r="Y53" s="724">
        <v>96627</v>
      </c>
    </row>
    <row r="54" spans="1:25" ht="17.25">
      <c r="A54" s="418" t="s">
        <v>592</v>
      </c>
      <c r="B54" s="417"/>
      <c r="C54" s="417"/>
      <c r="D54" s="417"/>
      <c r="E54" s="417"/>
      <c r="F54" s="417"/>
      <c r="G54" s="417"/>
      <c r="H54" s="417"/>
      <c r="I54" s="417"/>
      <c r="J54" s="416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</row>
    <row r="55" spans="1:10" ht="17.25">
      <c r="A55" s="422" t="s">
        <v>616</v>
      </c>
      <c r="J55" s="423"/>
    </row>
    <row r="56" spans="1:10" ht="17.25">
      <c r="A56" s="422" t="s">
        <v>617</v>
      </c>
      <c r="J56" s="423"/>
    </row>
    <row r="57" spans="1:25" ht="17.25">
      <c r="A57" s="422" t="s">
        <v>594</v>
      </c>
      <c r="Y57" s="423"/>
    </row>
    <row r="58" ht="17.25">
      <c r="Y58" s="423"/>
    </row>
    <row r="59" ht="17.25">
      <c r="Y59" s="423"/>
    </row>
    <row r="60" ht="17.25">
      <c r="Y60" s="423"/>
    </row>
    <row r="61" ht="17.25">
      <c r="Y61" s="423"/>
    </row>
    <row r="62" ht="17.25">
      <c r="Y62" s="423"/>
    </row>
    <row r="63" ht="17.25">
      <c r="Y63" s="423"/>
    </row>
    <row r="64" ht="17.25">
      <c r="Y64" s="423"/>
    </row>
    <row r="65" ht="17.25">
      <c r="Y65" s="423"/>
    </row>
    <row r="66" ht="17.25">
      <c r="Y66" s="423"/>
    </row>
    <row r="67" ht="17.25">
      <c r="Y67" s="423"/>
    </row>
    <row r="68" ht="17.25">
      <c r="Y68" s="423"/>
    </row>
    <row r="69" ht="17.25">
      <c r="Y69" s="423"/>
    </row>
    <row r="70" ht="17.25">
      <c r="Y70" s="423"/>
    </row>
    <row r="71" ht="17.25">
      <c r="Y71" s="423"/>
    </row>
    <row r="72" ht="17.25">
      <c r="Y72" s="423"/>
    </row>
    <row r="73" ht="17.25">
      <c r="Y73" s="423"/>
    </row>
    <row r="74" ht="17.25">
      <c r="Y74" s="423"/>
    </row>
    <row r="75" ht="17.25">
      <c r="Y75" s="423"/>
    </row>
    <row r="76" ht="17.25">
      <c r="Y76" s="423"/>
    </row>
    <row r="77" ht="17.25">
      <c r="Y77" s="423"/>
    </row>
    <row r="78" ht="17.25">
      <c r="Y78" s="423"/>
    </row>
    <row r="79" ht="17.25">
      <c r="Y79" s="423"/>
    </row>
    <row r="80" ht="17.25">
      <c r="Y80" s="423"/>
    </row>
    <row r="81" ht="17.25">
      <c r="Y81" s="423"/>
    </row>
    <row r="82" ht="17.25">
      <c r="Y82" s="423"/>
    </row>
    <row r="83" ht="17.25">
      <c r="Y83" s="423"/>
    </row>
    <row r="84" ht="17.25">
      <c r="Y84" s="423"/>
    </row>
    <row r="85" ht="17.25">
      <c r="Y85" s="423"/>
    </row>
    <row r="86" ht="17.25">
      <c r="Y86" s="423"/>
    </row>
    <row r="87" ht="17.25">
      <c r="Y87" s="423"/>
    </row>
    <row r="88" ht="17.25">
      <c r="Y88" s="423"/>
    </row>
    <row r="89" ht="17.25">
      <c r="Y89" s="423"/>
    </row>
    <row r="90" ht="17.25">
      <c r="Y90" s="423"/>
    </row>
    <row r="91" ht="17.25">
      <c r="Y91" s="423"/>
    </row>
    <row r="92" ht="17.25">
      <c r="Y92" s="423"/>
    </row>
    <row r="93" ht="17.25">
      <c r="Y93" s="423"/>
    </row>
    <row r="94" ht="17.25">
      <c r="Y94" s="423"/>
    </row>
    <row r="95" ht="17.25">
      <c r="Y95" s="423"/>
    </row>
    <row r="96" ht="17.25">
      <c r="Y96" s="423"/>
    </row>
  </sheetData>
  <sheetProtection/>
  <mergeCells count="10">
    <mergeCell ref="A2:Y2"/>
    <mergeCell ref="W5:Y5"/>
    <mergeCell ref="K4:M5"/>
    <mergeCell ref="N5:P5"/>
    <mergeCell ref="Q5:S5"/>
    <mergeCell ref="T5:V5"/>
    <mergeCell ref="N4:Z4"/>
    <mergeCell ref="B4:D5"/>
    <mergeCell ref="E4:G5"/>
    <mergeCell ref="H4:J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2013-05-13T04:11:10Z</cp:lastPrinted>
  <dcterms:created xsi:type="dcterms:W3CDTF">2005-08-12T00:05:15Z</dcterms:created>
  <dcterms:modified xsi:type="dcterms:W3CDTF">2013-05-13T04:11:25Z</dcterms:modified>
  <cp:category/>
  <cp:version/>
  <cp:contentType/>
  <cp:contentStatus/>
</cp:coreProperties>
</file>