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activeTab="0"/>
  </bookViews>
  <sheets>
    <sheet name="118" sheetId="1" r:id="rId1"/>
    <sheet name="120" sheetId="2" r:id="rId2"/>
    <sheet name="122" sheetId="3" r:id="rId3"/>
    <sheet name="124" sheetId="4" r:id="rId4"/>
    <sheet name="126" sheetId="5" r:id="rId5"/>
    <sheet name="128" sheetId="6" r:id="rId6"/>
  </sheets>
  <definedNames>
    <definedName name="_xlnm.Print_Area" localSheetId="5">'128'!$A$1:$T$52</definedName>
  </definedNames>
  <calcPr fullCalcOnLoad="1"/>
</workbook>
</file>

<file path=xl/sharedStrings.xml><?xml version="1.0" encoding="utf-8"?>
<sst xmlns="http://schemas.openxmlformats.org/spreadsheetml/2006/main" count="766" uniqueCount="372">
  <si>
    <r>
      <t>14時間以上</t>
    </r>
    <r>
      <rPr>
        <sz val="12"/>
        <rFont val="ＭＳ 明朝"/>
        <family val="1"/>
      </rPr>
      <t>24時間未満</t>
    </r>
  </si>
  <si>
    <t>終　日　営　業</t>
  </si>
  <si>
    <t>各種商品小売業</t>
  </si>
  <si>
    <t>飲食料品小売業</t>
  </si>
  <si>
    <t>家具・じゅう器・機械器具小売業</t>
  </si>
  <si>
    <t>（時間階級別構成比）</t>
  </si>
  <si>
    <t>（産業別構成比）</t>
  </si>
  <si>
    <t>注　　牛乳小売業、新聞小売業は開店、閉店時刻を調査していないので、含まれていない。</t>
  </si>
  <si>
    <t>注１　商業統計調査は平成９年以降５年周期調査に変更となり、平成16年は平成14年の本調査の２年後に行った簡易調査である。</t>
  </si>
  <si>
    <t>100.0</t>
  </si>
  <si>
    <t>100.0</t>
  </si>
  <si>
    <t>％</t>
  </si>
  <si>
    <t>事　業　所　数</t>
  </si>
  <si>
    <t>事　業　所　数</t>
  </si>
  <si>
    <t>118　商業及び貿易</t>
  </si>
  <si>
    <t>商業及び貿易　119</t>
  </si>
  <si>
    <t>事　　　　　　　　　　　　業　　　　　　　　　　　　所　　　　　　　　　　　　数</t>
  </si>
  <si>
    <t>％</t>
  </si>
  <si>
    <t>平成１６年</t>
  </si>
  <si>
    <t>１９年</t>
  </si>
  <si>
    <t>対平成１６年増減</t>
  </si>
  <si>
    <t>（２）　　産　業　中　分　類　別　営　業　時　間　階　級　別　事　業　所　数（平成１９年６月１日現在）</t>
  </si>
  <si>
    <t xml:space="preserve">（１）　産 業 分 類 別 事　業　所 数 、 従 業 者 数 、 年 間 商 品 販 売 額 （平成１９年６月１日現在） </t>
  </si>
  <si>
    <r>
      <t>　２　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年の年間商品販売額は平成1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年４月１日から平成1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年３月31日までの１年間の実績である。</t>
    </r>
  </si>
  <si>
    <r>
      <t>　３　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年の年間商品販売額は平成1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年４月１日から平成1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年３月31日までの１年間の実績である。</t>
    </r>
  </si>
  <si>
    <t>家具・じゅう器・機械器具小売業</t>
  </si>
  <si>
    <t>１１　　　商　　　　業　　　　及　　　　び　　　　貿　　　　易</t>
  </si>
  <si>
    <t>６９　　商　　　　　　　　　　　　　　　　　業</t>
  </si>
  <si>
    <t>産　　　　業　　　　分　　　　類</t>
  </si>
  <si>
    <t>従　業　者　数</t>
  </si>
  <si>
    <t>年　間　商　品　販　売　額</t>
  </si>
  <si>
    <t>構　成　比</t>
  </si>
  <si>
    <t>従 業 者 数</t>
  </si>
  <si>
    <t>年間商品販売額</t>
  </si>
  <si>
    <t>実  数</t>
  </si>
  <si>
    <t>増減率</t>
  </si>
  <si>
    <t>店</t>
  </si>
  <si>
    <t>％</t>
  </si>
  <si>
    <t>店</t>
  </si>
  <si>
    <t>人</t>
  </si>
  <si>
    <t>万円</t>
  </si>
  <si>
    <t>％</t>
  </si>
  <si>
    <t>合計</t>
  </si>
  <si>
    <t>―</t>
  </si>
  <si>
    <t>卸売業計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</si>
  <si>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</si>
  <si>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</si>
  <si>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</si>
  <si>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</si>
  <si>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</si>
  <si>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</si>
  <si>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</si>
  <si>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</si>
  <si>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</si>
  <si>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</si>
  <si>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</si>
  <si>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</si>
  <si>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</si>
  <si>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</si>
  <si>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</si>
  <si>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</si>
  <si>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</si>
  <si>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</si>
  <si>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</si>
  <si>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</si>
  <si>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</si>
  <si>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</si>
  <si>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</si>
  <si>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資料　石川県統計情報室「石川県の商業」</t>
  </si>
  <si>
    <t>６９　　　　商　　　　　　　　　　　　　　業（つ　づ　き）</t>
  </si>
  <si>
    <t>産業分類</t>
  </si>
  <si>
    <t>計</t>
  </si>
  <si>
    <t>８　時　間　未　満</t>
  </si>
  <si>
    <t>８時間以上10時間未満</t>
  </si>
  <si>
    <t>10時間以上12時間未満</t>
  </si>
  <si>
    <t>12時間以上14時間未満</t>
  </si>
  <si>
    <t>産　　　業　　　分　　　類</t>
  </si>
  <si>
    <t>売　場　面　積</t>
  </si>
  <si>
    <t>構　成　比</t>
  </si>
  <si>
    <t>店</t>
  </si>
  <si>
    <t>㎡</t>
  </si>
  <si>
    <t>％</t>
  </si>
  <si>
    <t>小　　売　　業　　計</t>
  </si>
  <si>
    <t>その他の各種商品小売業</t>
  </si>
  <si>
    <t>呉服・服地・寝具小売業</t>
  </si>
  <si>
    <t>男 子 服 小 売 業</t>
  </si>
  <si>
    <t>婦人・子供服小売業</t>
  </si>
  <si>
    <t>各種食料品小売業</t>
  </si>
  <si>
    <t>酒   小   売   業</t>
  </si>
  <si>
    <t>食  肉  小  売  業</t>
  </si>
  <si>
    <t>鮮  魚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</si>
  <si>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</si>
  <si>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</si>
  <si>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</si>
  <si>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</si>
  <si>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</si>
  <si>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</si>
  <si>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</si>
  <si>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</si>
  <si>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</si>
  <si>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</si>
  <si>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</si>
  <si>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</si>
  <si>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</si>
  <si>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</si>
  <si>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</si>
  <si>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/>
  </si>
  <si>
    <t>他に分類されない小売業</t>
  </si>
  <si>
    <t>資料　石川県統計情報室「石川県の商業」</t>
  </si>
  <si>
    <t>120 商業及び貿易</t>
  </si>
  <si>
    <t>商業及び貿易 121</t>
  </si>
  <si>
    <t>６９　　商                     業 （つ づ き）</t>
  </si>
  <si>
    <t xml:space="preserve">（３）　産  業  小　分  類  別  売  場  面  積 （平成１９年６月１日現在） </t>
  </si>
  <si>
    <t>調査事業所数</t>
  </si>
  <si>
    <t>対平成１６年増減率</t>
  </si>
  <si>
    <t>１事業所当たり売場面積</t>
  </si>
  <si>
    <t>平成１６年</t>
  </si>
  <si>
    <t>１９年</t>
  </si>
  <si>
    <t>百貨店・総合スーパー</t>
  </si>
  <si>
    <t>靴・履物小売業</t>
  </si>
  <si>
    <t>その他の織物・衣服・身の回り品小売業</t>
  </si>
  <si>
    <t>機械器具小売業</t>
  </si>
  <si>
    <t>注１　調査商店数とは、売場面積を調査している業種の商店数。</t>
  </si>
  <si>
    <t>　２　「売場面積」は卸売業、牛乳小売業、自動車（新車・中古）小売業、畳小売業、建具小売業、新聞小売業、ガソリンスタンド、通信・カタログ販売等の商店においては調査していない。</t>
  </si>
  <si>
    <t>計</t>
  </si>
  <si>
    <t>経 営 組 織 別</t>
  </si>
  <si>
    <t>従　　業　　者　　規　　模　　別</t>
  </si>
  <si>
    <t>法　　人</t>
  </si>
  <si>
    <t>個　　人</t>
  </si>
  <si>
    <t>３～</t>
  </si>
  <si>
    <t>５～</t>
  </si>
  <si>
    <t>１０～</t>
  </si>
  <si>
    <t>２０～</t>
  </si>
  <si>
    <t>３０～</t>
  </si>
  <si>
    <t>５０～</t>
  </si>
  <si>
    <t>１００人</t>
  </si>
  <si>
    <t>４人</t>
  </si>
  <si>
    <t>９人</t>
  </si>
  <si>
    <t>１９人</t>
  </si>
  <si>
    <t>２９人</t>
  </si>
  <si>
    <t>４９人</t>
  </si>
  <si>
    <t>９９人</t>
  </si>
  <si>
    <t>以　　上</t>
  </si>
  <si>
    <t>人</t>
  </si>
  <si>
    <t>万円</t>
  </si>
  <si>
    <t>合　　　　　　　　　計</t>
  </si>
  <si>
    <t>卸　　売　　業　　計</t>
  </si>
  <si>
    <t>-</t>
  </si>
  <si>
    <t xml:space="preserve">各 種 商 品 卸 売 業 </t>
  </si>
  <si>
    <t xml:space="preserve">繊 維・衣 服 等 卸 売 業 </t>
  </si>
  <si>
    <t>繊維品卸売業(衣服・身の回り品を除く)</t>
  </si>
  <si>
    <t>衣服・身の回り品卸売業</t>
  </si>
  <si>
    <t>飲　食　料　品　卸　売　業</t>
  </si>
  <si>
    <t>農畜産物・水産物卸売業</t>
  </si>
  <si>
    <t xml:space="preserve">食 料・飲 料 卸 売 業 </t>
  </si>
  <si>
    <t>建 築 材 料 卸 売 業</t>
  </si>
  <si>
    <t>医 薬 品 ・ 化 粧 品 等 卸 売 業</t>
  </si>
  <si>
    <t>他に分類されない卸売業</t>
  </si>
  <si>
    <t>小　　　売　　　業　　　計</t>
  </si>
  <si>
    <t>各　種　商　品　小　売　業</t>
  </si>
  <si>
    <t>男　子　服　小　売　業</t>
  </si>
  <si>
    <t>婦 人・子 供 服 小 売 業</t>
  </si>
  <si>
    <t>122 商業及び貿易</t>
  </si>
  <si>
    <t>商業及び貿易 123</t>
  </si>
  <si>
    <t>６９　　商                        業 （つ づ き）</t>
  </si>
  <si>
    <t>（４）　産業小分類別事業所数、就業者数、従業者数、年間商品販売額、その他の収入額及び売場面積（平成１９年６月１日現在）</t>
  </si>
  <si>
    <t>産　　　　業　　　　分　　　　類</t>
  </si>
  <si>
    <t>事　　　　　　業　　　　　　所　　　　　　　数</t>
  </si>
  <si>
    <t>就業者数</t>
  </si>
  <si>
    <t>従業者数</t>
  </si>
  <si>
    <t>年　  　間          商品販売額</t>
  </si>
  <si>
    <r>
      <t>その他の　　　　　　収 入</t>
    </r>
    <r>
      <rPr>
        <sz val="12"/>
        <rFont val="ＭＳ 明朝"/>
        <family val="1"/>
      </rPr>
      <t xml:space="preserve"> 額</t>
    </r>
  </si>
  <si>
    <t>売 場 面 積</t>
  </si>
  <si>
    <t>2人以下</t>
  </si>
  <si>
    <t>（小売業のみ）</t>
  </si>
  <si>
    <t>-</t>
  </si>
  <si>
    <t>建築材料・鉱物・金属材料等卸売業</t>
  </si>
  <si>
    <t>機械器具卸売業</t>
  </si>
  <si>
    <t>その他の卸売業</t>
  </si>
  <si>
    <t>その他の各種商品小売業(従業者が常時50人未満)</t>
  </si>
  <si>
    <t>織物・衣服・身の回り品小売業</t>
  </si>
  <si>
    <t>-</t>
  </si>
  <si>
    <t>靴・履  物 小 売 業</t>
  </si>
  <si>
    <t>その他の織物･衣服･身の回り品小売業</t>
  </si>
  <si>
    <t>注１　従業者とは、「個人事業主及び無給家族従業者」、「有給役員」、「常用雇用者」の計をいい、従業者に「臨時雇用者」及び「出向・派遣受入者」を併せたものを就業者とする。</t>
  </si>
  <si>
    <t>　２　年間商品販売額及びその他の収入額は平成18年４月１日から平成19年３月３１日までの１年間の実績である。</t>
  </si>
  <si>
    <t>　３　「売場面積」は卸売業、牛乳小売業、自動車（新車・中古車）小売業、畳小売業、建具小売業、新聞小売業、ガソリンスタンド、通信・カタログ販売等の事業所においては調査していない。</t>
  </si>
  <si>
    <t>飲　食　料　品　小　売　業</t>
  </si>
  <si>
    <t>各　種　食　料　品　小　売　業</t>
  </si>
  <si>
    <t>酒　　　小　　　売　　　業</t>
  </si>
  <si>
    <t>食　　肉　　小　　売　　業</t>
  </si>
  <si>
    <t>鮮　　魚　　小　　売　　業</t>
  </si>
  <si>
    <t xml:space="preserve">野 菜 ・ 果 実 小 売 業 </t>
  </si>
  <si>
    <t xml:space="preserve">菓 子 ・ パ ン 小 売 業 </t>
  </si>
  <si>
    <t>米　穀　類　小　売　業</t>
  </si>
  <si>
    <t>自 動 車 ・ 自 転 車 小 売 業</t>
  </si>
  <si>
    <t>自動車小売業</t>
  </si>
  <si>
    <t>自転車小売業</t>
  </si>
  <si>
    <t>機械器具小売業</t>
  </si>
  <si>
    <t>その他の小売業</t>
  </si>
  <si>
    <t>農耕用品小売業</t>
  </si>
  <si>
    <t>燃料小売業</t>
  </si>
  <si>
    <t>124 商業及び貿易</t>
  </si>
  <si>
    <t>商業及び貿易 125</t>
  </si>
  <si>
    <t>６９　　商                       業 （つ づ き）</t>
  </si>
  <si>
    <t>（４）　産業小分類別事業所数、就業者数、従業者数、年間商品販売額、その他の収入額及び売場面積（平成１９年６月１日現在）（つづき）</t>
  </si>
  <si>
    <t>産　　　　　業　　　　　分　　　　　類</t>
  </si>
  <si>
    <t>事　　　　　　業　　　　　　所　　　　　　数</t>
  </si>
  <si>
    <r>
      <t>年　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          商品販売額</t>
    </r>
  </si>
  <si>
    <t>そ の 他 の　　　　　　収　入　額</t>
  </si>
  <si>
    <t>売 場 面 積（小売業のみ）</t>
  </si>
  <si>
    <t>2人以下</t>
  </si>
  <si>
    <t>-</t>
  </si>
  <si>
    <t>家具・じゅう器・機械器具小売業</t>
  </si>
  <si>
    <t>スポーツ用品・がん具・娯楽用品・楽器小売業</t>
  </si>
  <si>
    <t>合　　　　　計</t>
  </si>
  <si>
    <t>小　売　業　計</t>
  </si>
  <si>
    <t>従業者数</t>
  </si>
  <si>
    <t>事業所数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</si>
  <si>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</si>
  <si>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</si>
  <si>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</si>
  <si>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</si>
  <si>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</si>
  <si>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</si>
  <si>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</si>
  <si>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</si>
  <si>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</si>
  <si>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</si>
  <si>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χ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</si>
  <si>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</si>
  <si>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</si>
  <si>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</si>
  <si>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</si>
  <si>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</si>
  <si>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</si>
  <si>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</si>
  <si>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</si>
  <si>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</si>
  <si>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</si>
  <si>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</si>
  <si>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126 商業及び貿易</t>
  </si>
  <si>
    <t>商業及び貿易 127</t>
  </si>
  <si>
    <t>６９　　商                    業 （つ づ き）</t>
  </si>
  <si>
    <t>（５）　市町別事業所数、従業者数及び年間商品販売額（平成１９年６月１日現在）</t>
  </si>
  <si>
    <t>（６）　市町別大規模小売店舗内事業所数、従業者数及び年間商品販売額等（平成１９年６月１日現在）</t>
  </si>
  <si>
    <t>（単位：店、人、万円）</t>
  </si>
  <si>
    <t>（単位：店、人、万円、㎡）</t>
  </si>
  <si>
    <t>市町別</t>
  </si>
  <si>
    <t>年間商品　　　　販 売 額</t>
  </si>
  <si>
    <t>その他の　　　　　　収 入 額</t>
  </si>
  <si>
    <t>売場面積</t>
  </si>
  <si>
    <t>事業所数</t>
  </si>
  <si>
    <t>χ</t>
  </si>
  <si>
    <t>かほく市</t>
  </si>
  <si>
    <t>白山市</t>
  </si>
  <si>
    <t>能美市</t>
  </si>
  <si>
    <t>χ</t>
  </si>
  <si>
    <t>-</t>
  </si>
  <si>
    <t>宝達志水町</t>
  </si>
  <si>
    <t>中能登町</t>
  </si>
  <si>
    <t>鳳珠郡</t>
  </si>
  <si>
    <t>鳳珠郡</t>
  </si>
  <si>
    <t>能登町</t>
  </si>
  <si>
    <t>注　　年間商品販売額は平成1８年４月１日から平成1９年３月31日までの１年間の実績である。</t>
  </si>
  <si>
    <t xml:space="preserve">注１　大規模小売店舗のとらえ方は「大規模小売店舗立地法」に基づき届け出のある小売店舗である。
     </t>
  </si>
  <si>
    <t>　２　年間商品販売額及びその他の収入額は平成1８年４月１日から平成1９年３月31日までの１年間の実績である。</t>
  </si>
  <si>
    <t>総　　　額</t>
  </si>
  <si>
    <t>　１７</t>
  </si>
  <si>
    <t>　１８</t>
  </si>
  <si>
    <t>　１９</t>
  </si>
  <si>
    <t>(1)</t>
  </si>
  <si>
    <t>(2)</t>
  </si>
  <si>
    <t>(3)</t>
  </si>
  <si>
    <t>(4)</t>
  </si>
  <si>
    <t>(5)</t>
  </si>
  <si>
    <t>食堂・喫茶</t>
  </si>
  <si>
    <t>建 設 機 械</t>
  </si>
  <si>
    <t>(6)</t>
  </si>
  <si>
    <t>128 商業及び貿易</t>
  </si>
  <si>
    <t>商業及び貿易 129</t>
  </si>
  <si>
    <t>７０　　百　貨　店　及　び　ス　ー　パ　ー　等　売　上　高</t>
  </si>
  <si>
    <t xml:space="preserve">             ７１　　品　目　別　仕　向　地　別　輸　出　実　績</t>
  </si>
  <si>
    <t>７１　　品 目 別 仕 向 地 域 別 輸 出 実 績</t>
  </si>
  <si>
    <t>（単位：万円）</t>
  </si>
  <si>
    <t>年次及び月次</t>
  </si>
  <si>
    <t>事業所数</t>
  </si>
  <si>
    <t>紳士服・　　洋　　品</t>
  </si>
  <si>
    <r>
      <t xml:space="preserve">婦人・子供服・洋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</si>
  <si>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r>
      <t>その他の
衣 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</si>
  <si>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t>身の回り品　</t>
  </si>
  <si>
    <r>
      <t>年　　次　　及　　び　　　　　　　　　品　　　 目　　　</t>
    </r>
    <r>
      <rPr>
        <sz val="12"/>
        <rFont val="ＭＳ 明朝"/>
        <family val="1"/>
      </rPr>
      <t xml:space="preserve"> 別</t>
    </r>
  </si>
  <si>
    <t>金 額 計</t>
  </si>
  <si>
    <t>ア ジ ア</t>
  </si>
  <si>
    <t>ヨーロッパ</t>
  </si>
  <si>
    <t>北アメリカ</t>
  </si>
  <si>
    <t>南アメリカ</t>
  </si>
  <si>
    <t>アフリカ</t>
  </si>
  <si>
    <t>オセアニア</t>
  </si>
  <si>
    <t>不   明</t>
  </si>
  <si>
    <r>
      <t>平成 １５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</si>
  <si>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平　成　１７　年</t>
  </si>
  <si>
    <t>　１６</t>
  </si>
  <si>
    <t>　  １８</t>
  </si>
  <si>
    <t xml:space="preserve">    １９</t>
  </si>
  <si>
    <t>１</t>
  </si>
  <si>
    <t>食品加工品</t>
  </si>
  <si>
    <t>-</t>
  </si>
  <si>
    <t>平成１９年１月</t>
  </si>
  <si>
    <t>２</t>
  </si>
  <si>
    <t>繊    維    品</t>
  </si>
  <si>
    <t xml:space="preserve">      　２</t>
  </si>
  <si>
    <t>絹糸、絹織物</t>
  </si>
  <si>
    <t>-</t>
  </si>
  <si>
    <t xml:space="preserve">      　　３　</t>
  </si>
  <si>
    <t xml:space="preserve">毛織物  </t>
  </si>
  <si>
    <t xml:space="preserve">      　　４　</t>
  </si>
  <si>
    <t xml:space="preserve">合繊織物  </t>
  </si>
  <si>
    <t>衣類</t>
  </si>
  <si>
    <t xml:space="preserve">      　　５　</t>
  </si>
  <si>
    <t>繊維品その他</t>
  </si>
  <si>
    <t xml:space="preserve">      　　６　</t>
  </si>
  <si>
    <t>　   　　 ７　</t>
  </si>
  <si>
    <t>３</t>
  </si>
  <si>
    <t xml:space="preserve">紙 製 品・印 刷 </t>
  </si>
  <si>
    <t>　  　　  ８　</t>
  </si>
  <si>
    <t>４</t>
  </si>
  <si>
    <t>化  学  製  品</t>
  </si>
  <si>
    <t>　   　　 ９　</t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</si>
  <si>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</si>
  <si>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t>５</t>
  </si>
  <si>
    <t>陶磁製品</t>
  </si>
  <si>
    <t>-</t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</si>
  <si>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</si>
  <si>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12</t>
    </r>
  </si>
  <si>
    <t>６</t>
  </si>
  <si>
    <t>鉄  鋼 ・ 金  属</t>
  </si>
  <si>
    <t>７</t>
  </si>
  <si>
    <t>機  械  器  具</t>
  </si>
  <si>
    <r>
      <t>飲 食</t>
    </r>
    <r>
      <rPr>
        <sz val="12"/>
        <rFont val="ＭＳ 明朝"/>
        <family val="1"/>
      </rPr>
      <t xml:space="preserve"> 料 品</t>
    </r>
  </si>
  <si>
    <t>家　　具</t>
  </si>
  <si>
    <r>
      <t xml:space="preserve">家庭用電気 </t>
    </r>
    <r>
      <rPr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機械器具</t>
    </r>
  </si>
  <si>
    <t>家庭用品</t>
  </si>
  <si>
    <t>その他の　　　　商　　品</t>
  </si>
  <si>
    <t>輸送用機器</t>
  </si>
  <si>
    <t>-</t>
  </si>
  <si>
    <r>
      <t>平成 １５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</si>
  <si>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精密機器</t>
  </si>
  <si>
    <t>　１６</t>
  </si>
  <si>
    <t>８</t>
  </si>
  <si>
    <t>塩・その他鉱物</t>
  </si>
  <si>
    <t>-</t>
  </si>
  <si>
    <t>９</t>
  </si>
  <si>
    <t>プラスチック及びゴム</t>
  </si>
  <si>
    <t>平成１９年１月</t>
  </si>
  <si>
    <t xml:space="preserve">      　２</t>
  </si>
  <si>
    <t xml:space="preserve">      　　３　</t>
  </si>
  <si>
    <t>そ　　の　　他</t>
  </si>
  <si>
    <t xml:space="preserve">      　　４　</t>
  </si>
  <si>
    <t xml:space="preserve">      　　５　</t>
  </si>
  <si>
    <r>
      <t>比　　　　　率(％</t>
    </r>
    <r>
      <rPr>
        <sz val="12"/>
        <rFont val="ＭＳ 明朝"/>
        <family val="1"/>
      </rPr>
      <t xml:space="preserve">) </t>
    </r>
  </si>
  <si>
    <t xml:space="preserve">      　　６　</t>
  </si>
  <si>
    <t>　   　　 ７　</t>
  </si>
  <si>
    <t>注　四捨五入の関係で合計と内訳が合わない場合がある。</t>
  </si>
  <si>
    <t>　  　　  ８　</t>
  </si>
  <si>
    <t>資料　日本貿易振興機構金沢貿易情報センター「石川県輸出実態調査報告書」、
　　　産業政策課・ジェトロ金沢「2007年石川県貿易・海外投資活動実態調査報告書」</t>
  </si>
  <si>
    <t>　   　　 ９　</t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</si>
  <si>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</si>
  <si>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t>　　</t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</si>
  <si>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</si>
  <si>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 xml:space="preserve">   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12</t>
    </r>
  </si>
  <si>
    <t>資料　経済産業省経済産業政策局調査統計部「商業販売統計年報」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</si>
</sst>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#,##0.0_ "/>
    <numFmt numFmtId="202" formatCode="#,##0.0"/>
    <numFmt numFmtId="203" formatCode="0_ "/>
    <numFmt numFmtId="204" formatCode="#,##0.0;&quot;△ &quot;#,##0.0"/>
    <numFmt numFmtId="205" formatCode="#,##0;&quot;△ &quot;#,##0"/>
    <numFmt numFmtId="206" formatCode="0.0;&quot;△ &quot;0.0"/>
    <numFmt numFmtId="207" formatCode="0;_萁"/>
  </numFmts>
  <fonts count="34"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201" fontId="0" fillId="0" borderId="0" xfId="0" applyNumberFormat="1" applyFont="1" applyFill="1" applyAlignment="1">
      <alignment vertical="top"/>
    </xf>
    <xf numFmtId="193" fontId="0" fillId="0" borderId="0" xfId="0" applyNumberFormat="1" applyFont="1" applyFill="1" applyAlignment="1">
      <alignment vertical="top"/>
    </xf>
    <xf numFmtId="201" fontId="4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01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201" fontId="0" fillId="0" borderId="0" xfId="49" applyNumberFormat="1" applyFont="1" applyFill="1" applyAlignment="1">
      <alignment horizontal="right" vertical="center"/>
    </xf>
    <xf numFmtId="201" fontId="0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93" fontId="0" fillId="0" borderId="0" xfId="49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201" fontId="0" fillId="0" borderId="0" xfId="49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vertical="center"/>
    </xf>
    <xf numFmtId="193" fontId="0" fillId="0" borderId="0" xfId="49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01" fontId="0" fillId="0" borderId="0" xfId="0" applyNumberFormat="1" applyFont="1" applyFill="1" applyBorder="1" applyAlignment="1">
      <alignment horizontal="left" vertical="center"/>
    </xf>
    <xf numFmtId="19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193" fontId="6" fillId="0" borderId="0" xfId="49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185" fontId="0" fillId="0" borderId="0" xfId="49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0" xfId="49" applyFont="1" applyFill="1" applyAlignment="1" quotePrefix="1">
      <alignment horizontal="right" vertical="center"/>
    </xf>
    <xf numFmtId="184" fontId="6" fillId="0" borderId="0" xfId="49" applyNumberFormat="1" applyFont="1" applyFill="1" applyAlignment="1">
      <alignment horizontal="right" vertical="center"/>
    </xf>
    <xf numFmtId="187" fontId="6" fillId="0" borderId="0" xfId="49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201" fontId="6" fillId="0" borderId="0" xfId="49" applyNumberFormat="1" applyFont="1" applyFill="1" applyAlignment="1" quotePrefix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201" fontId="0" fillId="0" borderId="17" xfId="0" applyNumberFormat="1" applyFont="1" applyFill="1" applyBorder="1" applyAlignment="1">
      <alignment vertical="center"/>
    </xf>
    <xf numFmtId="193" fontId="0" fillId="0" borderId="17" xfId="0" applyNumberFormat="1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93" fontId="7" fillId="0" borderId="0" xfId="49" applyNumberFormat="1" applyFont="1" applyFill="1" applyAlignment="1">
      <alignment horizontal="right" vertical="center"/>
    </xf>
    <xf numFmtId="49" fontId="0" fillId="0" borderId="0" xfId="49" applyNumberFormat="1" applyFont="1" applyFill="1" applyAlignment="1">
      <alignment horizontal="right" vertical="center"/>
    </xf>
    <xf numFmtId="49" fontId="9" fillId="0" borderId="0" xfId="49" applyNumberFormat="1" applyFont="1" applyFill="1" applyAlignment="1">
      <alignment horizontal="right" vertical="center"/>
    </xf>
    <xf numFmtId="184" fontId="7" fillId="0" borderId="0" xfId="49" applyNumberFormat="1" applyFont="1" applyFill="1" applyAlignment="1">
      <alignment horizontal="right" vertical="center"/>
    </xf>
    <xf numFmtId="187" fontId="7" fillId="0" borderId="0" xfId="49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204" fontId="6" fillId="0" borderId="0" xfId="0" applyNumberFormat="1" applyFont="1" applyFill="1" applyAlignment="1">
      <alignment horizontal="right" vertical="center"/>
    </xf>
    <xf numFmtId="204" fontId="7" fillId="0" borderId="0" xfId="0" applyNumberFormat="1" applyFont="1" applyFill="1" applyAlignment="1">
      <alignment vertical="center"/>
    </xf>
    <xf numFmtId="204" fontId="6" fillId="0" borderId="0" xfId="0" applyNumberFormat="1" applyFont="1" applyFill="1" applyAlignment="1">
      <alignment vertical="center"/>
    </xf>
    <xf numFmtId="204" fontId="7" fillId="0" borderId="0" xfId="0" applyNumberFormat="1" applyFont="1" applyFill="1" applyAlignment="1">
      <alignment horizontal="right" vertical="center"/>
    </xf>
    <xf numFmtId="204" fontId="7" fillId="0" borderId="14" xfId="0" applyNumberFormat="1" applyFont="1" applyFill="1" applyBorder="1" applyAlignment="1">
      <alignment horizontal="right" vertical="center"/>
    </xf>
    <xf numFmtId="205" fontId="6" fillId="0" borderId="0" xfId="49" applyNumberFormat="1" applyFont="1" applyFill="1" applyAlignment="1">
      <alignment vertical="center"/>
    </xf>
    <xf numFmtId="205" fontId="7" fillId="0" borderId="0" xfId="49" applyNumberFormat="1" applyFont="1" applyFill="1" applyAlignment="1">
      <alignment vertical="center"/>
    </xf>
    <xf numFmtId="193" fontId="0" fillId="0" borderId="0" xfId="0" applyNumberFormat="1" applyFont="1" applyFill="1" applyAlignment="1">
      <alignment horizontal="right" vertical="center"/>
    </xf>
    <xf numFmtId="205" fontId="6" fillId="0" borderId="0" xfId="49" applyNumberFormat="1" applyFont="1" applyFill="1" applyAlignment="1">
      <alignment horizontal="right" vertical="center"/>
    </xf>
    <xf numFmtId="205" fontId="7" fillId="0" borderId="14" xfId="49" applyNumberFormat="1" applyFont="1" applyFill="1" applyBorder="1" applyAlignment="1">
      <alignment vertical="center"/>
    </xf>
    <xf numFmtId="205" fontId="7" fillId="0" borderId="17" xfId="49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0" fontId="6" fillId="0" borderId="0" xfId="0" applyNumberFormat="1" applyFont="1" applyFill="1" applyAlignment="1">
      <alignment horizontal="right" vertical="center"/>
    </xf>
    <xf numFmtId="206" fontId="0" fillId="0" borderId="0" xfId="0" applyNumberFormat="1" applyFont="1" applyFill="1" applyAlignment="1">
      <alignment horizontal="right" vertical="center"/>
    </xf>
    <xf numFmtId="204" fontId="9" fillId="0" borderId="0" xfId="49" applyNumberFormat="1" applyFont="1" applyFill="1" applyAlignment="1" quotePrefix="1">
      <alignment horizontal="right" vertical="center"/>
    </xf>
    <xf numFmtId="204" fontId="0" fillId="0" borderId="0" xfId="49" applyNumberFormat="1" applyFont="1" applyFill="1" applyAlignment="1" quotePrefix="1">
      <alignment horizontal="right" vertical="center"/>
    </xf>
    <xf numFmtId="204" fontId="0" fillId="0" borderId="0" xfId="49" applyNumberFormat="1" applyFont="1" applyFill="1" applyAlignment="1" quotePrefix="1">
      <alignment horizontal="right" vertical="center"/>
    </xf>
    <xf numFmtId="204" fontId="7" fillId="0" borderId="0" xfId="0" applyNumberFormat="1" applyFont="1" applyFill="1" applyBorder="1" applyAlignment="1">
      <alignment horizontal="right" vertical="center"/>
    </xf>
    <xf numFmtId="204" fontId="7" fillId="0" borderId="17" xfId="0" applyNumberFormat="1" applyFont="1" applyFill="1" applyBorder="1" applyAlignment="1">
      <alignment horizontal="right" vertical="center"/>
    </xf>
    <xf numFmtId="206" fontId="9" fillId="0" borderId="0" xfId="49" applyNumberFormat="1" applyFont="1" applyFill="1" applyAlignment="1">
      <alignment horizontal="right" vertical="center"/>
    </xf>
    <xf numFmtId="193" fontId="0" fillId="0" borderId="0" xfId="0" applyNumberFormat="1" applyFont="1" applyFill="1" applyBorder="1" applyAlignment="1">
      <alignment vertical="center"/>
    </xf>
    <xf numFmtId="205" fontId="7" fillId="0" borderId="0" xfId="49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201" fontId="0" fillId="0" borderId="18" xfId="0" applyNumberFormat="1" applyFont="1" applyFill="1" applyBorder="1" applyAlignment="1">
      <alignment horizontal="center" vertical="center"/>
    </xf>
    <xf numFmtId="193" fontId="0" fillId="0" borderId="18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38" fontId="0" fillId="0" borderId="14" xfId="49" applyFont="1" applyFill="1" applyBorder="1" applyAlignment="1">
      <alignment horizontal="right" vertical="center"/>
    </xf>
    <xf numFmtId="193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205" fontId="0" fillId="0" borderId="0" xfId="49" applyNumberFormat="1" applyFont="1" applyFill="1" applyAlignment="1">
      <alignment horizontal="right" vertical="center"/>
    </xf>
    <xf numFmtId="185" fontId="0" fillId="0" borderId="0" xfId="49" applyNumberFormat="1" applyFont="1" applyFill="1" applyAlignment="1">
      <alignment horizontal="right" vertical="center"/>
    </xf>
    <xf numFmtId="20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201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1" fontId="0" fillId="0" borderId="10" xfId="0" applyNumberFormat="1" applyFont="1" applyFill="1" applyBorder="1" applyAlignment="1">
      <alignment horizontal="center" vertical="center"/>
    </xf>
    <xf numFmtId="20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201" fontId="0" fillId="0" borderId="10" xfId="0" applyNumberFormat="1" applyFont="1" applyFill="1" applyBorder="1" applyAlignment="1">
      <alignment horizontal="left" vertical="center"/>
    </xf>
    <xf numFmtId="201" fontId="0" fillId="0" borderId="11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1" fontId="0" fillId="0" borderId="10" xfId="0" applyNumberFormat="1" applyFill="1" applyBorder="1" applyAlignment="1">
      <alignment horizontal="center" vertical="center"/>
    </xf>
    <xf numFmtId="201" fontId="0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03" fontId="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1" fontId="0" fillId="0" borderId="19" xfId="0" applyNumberFormat="1" applyFont="1" applyFill="1" applyBorder="1" applyAlignment="1">
      <alignment horizontal="center" vertical="center"/>
    </xf>
    <xf numFmtId="201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01" fontId="0" fillId="0" borderId="0" xfId="0" applyNumberFormat="1" applyFont="1" applyFill="1" applyBorder="1" applyAlignment="1" applyProtection="1">
      <alignment horizontal="centerContinuous" vertical="center"/>
      <protection/>
    </xf>
    <xf numFmtId="20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201" fontId="0" fillId="0" borderId="30" xfId="0" applyNumberFormat="1" applyFont="1" applyFill="1" applyBorder="1" applyAlignment="1" applyProtection="1">
      <alignment horizontal="centerContinuous" vertical="center"/>
      <protection/>
    </xf>
    <xf numFmtId="201" fontId="0" fillId="0" borderId="13" xfId="0" applyNumberFormat="1" applyFill="1" applyBorder="1" applyAlignment="1">
      <alignment horizontal="center" vertical="center" wrapText="1"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1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>
      <alignment horizontal="distributed" vertical="center"/>
    </xf>
    <xf numFmtId="205" fontId="6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  <xf numFmtId="193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distributed" vertical="center"/>
      <protection/>
    </xf>
    <xf numFmtId="205" fontId="0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205" fontId="0" fillId="0" borderId="33" xfId="0" applyNumberFormat="1" applyFont="1" applyFill="1" applyBorder="1" applyAlignment="1" applyProtection="1">
      <alignment horizontal="right" vertical="center"/>
      <protection/>
    </xf>
    <xf numFmtId="204" fontId="0" fillId="0" borderId="33" xfId="0" applyNumberFormat="1" applyFont="1" applyFill="1" applyBorder="1" applyAlignment="1" applyProtection="1">
      <alignment horizontal="right" vertical="center"/>
      <protection/>
    </xf>
    <xf numFmtId="204" fontId="0" fillId="0" borderId="33" xfId="0" applyNumberFormat="1" applyFont="1" applyFill="1" applyBorder="1" applyAlignment="1" applyProtection="1">
      <alignment vertical="center"/>
      <protection/>
    </xf>
    <xf numFmtId="204" fontId="0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" vertical="center"/>
    </xf>
    <xf numFmtId="201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201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201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201" fontId="0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201" fontId="0" fillId="0" borderId="42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193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201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193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>
      <alignment horizontal="distributed" vertical="center"/>
      <protection/>
    </xf>
    <xf numFmtId="194" fontId="6" fillId="0" borderId="35" xfId="0" applyNumberFormat="1" applyFont="1" applyFill="1" applyBorder="1" applyAlignment="1">
      <alignment horizontal="distributed" vertical="center"/>
    </xf>
    <xf numFmtId="194" fontId="9" fillId="0" borderId="0" xfId="0" applyNumberFormat="1" applyFont="1" applyFill="1" applyAlignment="1">
      <alignment vertical="center"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193" fontId="9" fillId="0" borderId="0" xfId="0" applyNumberFormat="1" applyFont="1" applyFill="1" applyAlignment="1">
      <alignment vertical="center"/>
    </xf>
    <xf numFmtId="20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0" fillId="0" borderId="35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distributed" vertical="center"/>
      <protection/>
    </xf>
    <xf numFmtId="38" fontId="6" fillId="0" borderId="35" xfId="49" applyFont="1" applyFill="1" applyBorder="1" applyAlignment="1" applyProtection="1">
      <alignment horizontal="distributed"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205" fontId="0" fillId="0" borderId="0" xfId="49" applyNumberFormat="1" applyFont="1" applyFill="1" applyBorder="1" applyAlignment="1" applyProtection="1">
      <alignment horizontal="right" vertical="center"/>
      <protection/>
    </xf>
    <xf numFmtId="205" fontId="0" fillId="0" borderId="0" xfId="49" applyNumberFormat="1" applyFont="1" applyFill="1" applyBorder="1" applyAlignment="1" applyProtection="1" quotePrefix="1">
      <alignment horizontal="right" vertical="center"/>
      <protection/>
    </xf>
    <xf numFmtId="205" fontId="6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8" fillId="0" borderId="35" xfId="0" applyFont="1" applyFill="1" applyBorder="1" applyAlignment="1" applyProtection="1">
      <alignment horizontal="distributed" vertical="center"/>
      <protection/>
    </xf>
    <xf numFmtId="205" fontId="7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205" fontId="7" fillId="0" borderId="14" xfId="0" applyNumberFormat="1" applyFont="1" applyFill="1" applyBorder="1" applyAlignment="1" applyProtection="1">
      <alignment horizontal="right" vertical="center"/>
      <protection/>
    </xf>
    <xf numFmtId="205" fontId="0" fillId="0" borderId="33" xfId="49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93" fontId="7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205" fontId="0" fillId="0" borderId="0" xfId="0" applyNumberForma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vertical="center"/>
    </xf>
    <xf numFmtId="205" fontId="0" fillId="0" borderId="0" xfId="0" applyNumberFormat="1" applyFont="1" applyFill="1" applyAlignment="1">
      <alignment horizontal="right" vertical="center"/>
    </xf>
    <xf numFmtId="0" fontId="0" fillId="0" borderId="35" xfId="0" applyFont="1" applyFill="1" applyBorder="1" applyAlignment="1">
      <alignment horizontal="distributed" vertical="center"/>
    </xf>
    <xf numFmtId="205" fontId="0" fillId="0" borderId="47" xfId="0" applyNumberFormat="1" applyFont="1" applyFill="1" applyBorder="1" applyAlignment="1" applyProtection="1">
      <alignment horizontal="right" vertical="center"/>
      <protection/>
    </xf>
    <xf numFmtId="205" fontId="0" fillId="0" borderId="14" xfId="0" applyNumberFormat="1" applyFont="1" applyFill="1" applyBorder="1" applyAlignment="1">
      <alignment horizontal="right" vertical="center"/>
    </xf>
    <xf numFmtId="205" fontId="0" fillId="0" borderId="33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top"/>
    </xf>
    <xf numFmtId="0" fontId="30" fillId="0" borderId="0" xfId="0" applyFont="1" applyFill="1" applyAlignment="1">
      <alignment horizontal="center" vertical="center"/>
    </xf>
    <xf numFmtId="201" fontId="0" fillId="0" borderId="0" xfId="0" applyNumberFormat="1" applyFill="1" applyBorder="1" applyAlignment="1" applyProtection="1">
      <alignment horizontal="left" vertical="center"/>
      <protection/>
    </xf>
    <xf numFmtId="201" fontId="0" fillId="0" borderId="26" xfId="0" applyNumberFormat="1" applyFont="1" applyFill="1" applyBorder="1" applyAlignment="1" applyProtection="1">
      <alignment horizontal="center" vertical="center"/>
      <protection/>
    </xf>
    <xf numFmtId="201" fontId="0" fillId="0" borderId="2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193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201" fontId="0" fillId="0" borderId="35" xfId="0" applyNumberFormat="1" applyFont="1" applyFill="1" applyBorder="1" applyAlignment="1">
      <alignment horizontal="center" vertical="center"/>
    </xf>
    <xf numFmtId="193" fontId="0" fillId="0" borderId="42" xfId="0" applyNumberFormat="1" applyFont="1" applyFill="1" applyBorder="1" applyAlignment="1">
      <alignment horizontal="center" vertical="center"/>
    </xf>
    <xf numFmtId="201" fontId="0" fillId="0" borderId="33" xfId="0" applyNumberFormat="1" applyFont="1" applyFill="1" applyBorder="1" applyAlignment="1">
      <alignment horizontal="center" vertical="center"/>
    </xf>
    <xf numFmtId="201" fontId="0" fillId="0" borderId="32" xfId="0" applyNumberFormat="1" applyFont="1" applyFill="1" applyBorder="1" applyAlignment="1">
      <alignment horizontal="center" vertical="center"/>
    </xf>
    <xf numFmtId="193" fontId="0" fillId="0" borderId="31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distributed" vertical="center"/>
      <protection/>
    </xf>
    <xf numFmtId="0" fontId="6" fillId="0" borderId="38" xfId="0" applyFont="1" applyFill="1" applyBorder="1" applyAlignment="1" applyProtection="1">
      <alignment horizontal="distributed" vertical="center"/>
      <protection/>
    </xf>
    <xf numFmtId="205" fontId="6" fillId="0" borderId="0" xfId="0" applyNumberFormat="1" applyFont="1" applyFill="1" applyBorder="1" applyAlignment="1" applyProtection="1">
      <alignment vertical="center"/>
      <protection/>
    </xf>
    <xf numFmtId="201" fontId="6" fillId="0" borderId="0" xfId="0" applyNumberFormat="1" applyFont="1" applyFill="1" applyBorder="1" applyAlignment="1" applyProtection="1">
      <alignment horizontal="distributed" vertical="center"/>
      <protection/>
    </xf>
    <xf numFmtId="201" fontId="6" fillId="0" borderId="35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205" fontId="7" fillId="0" borderId="0" xfId="0" applyNumberFormat="1" applyFont="1" applyFill="1" applyBorder="1" applyAlignment="1" applyProtection="1">
      <alignment horizontal="center" vertical="center"/>
      <protection/>
    </xf>
    <xf numFmtId="201" fontId="7" fillId="0" borderId="0" xfId="0" applyNumberFormat="1" applyFont="1" applyFill="1" applyBorder="1" applyAlignment="1" applyProtection="1">
      <alignment horizontal="left" vertical="center"/>
      <protection/>
    </xf>
    <xf numFmtId="201" fontId="7" fillId="0" borderId="35" xfId="0" applyNumberFormat="1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205" fontId="0" fillId="0" borderId="0" xfId="0" applyNumberFormat="1" applyFont="1" applyFill="1" applyAlignment="1" applyProtection="1">
      <alignment horizontal="right" vertical="center"/>
      <protection/>
    </xf>
    <xf numFmtId="205" fontId="7" fillId="0" borderId="42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>
      <alignment horizontal="right" vertical="center"/>
    </xf>
    <xf numFmtId="205" fontId="0" fillId="0" borderId="42" xfId="0" applyNumberFormat="1" applyFont="1" applyFill="1" applyBorder="1" applyAlignment="1" applyProtection="1">
      <alignment horizontal="right" vertical="center"/>
      <protection/>
    </xf>
    <xf numFmtId="205" fontId="9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1" fillId="0" borderId="35" xfId="0" applyFont="1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205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193" fontId="0" fillId="0" borderId="0" xfId="0" applyNumberFormat="1" applyFill="1" applyAlignment="1">
      <alignment vertical="center"/>
    </xf>
    <xf numFmtId="0" fontId="4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193" fontId="0" fillId="0" borderId="0" xfId="0" applyNumberFormat="1" applyFont="1" applyFill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93" fontId="5" fillId="0" borderId="0" xfId="0" applyNumberFormat="1" applyFont="1" applyFill="1" applyAlignment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193" fontId="30" fillId="0" borderId="0" xfId="0" applyNumberFormat="1" applyFont="1" applyFill="1" applyAlignment="1">
      <alignment horizontal="center" vertical="center"/>
    </xf>
    <xf numFmtId="201" fontId="30" fillId="0" borderId="0" xfId="0" applyNumberFormat="1" applyFont="1" applyFill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193" fontId="0" fillId="0" borderId="37" xfId="0" applyNumberFormat="1" applyFont="1" applyFill="1" applyBorder="1" applyAlignment="1">
      <alignment horizontal="center" vertical="center"/>
    </xf>
    <xf numFmtId="201" fontId="0" fillId="0" borderId="3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93" fontId="0" fillId="0" borderId="45" xfId="0" applyNumberFormat="1" applyFont="1" applyFill="1" applyBorder="1" applyAlignment="1">
      <alignment horizontal="center" vertical="center"/>
    </xf>
    <xf numFmtId="201" fontId="0" fillId="0" borderId="4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 quotePrefix="1">
      <alignment horizontal="center" vertical="center"/>
      <protection/>
    </xf>
    <xf numFmtId="38" fontId="6" fillId="0" borderId="13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93" fontId="0" fillId="0" borderId="35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205" fontId="0" fillId="0" borderId="13" xfId="0" applyNumberFormat="1" applyFont="1" applyFill="1" applyBorder="1" applyAlignment="1">
      <alignment vertical="center"/>
    </xf>
    <xf numFmtId="205" fontId="0" fillId="0" borderId="0" xfId="0" applyNumberFormat="1" applyFont="1" applyFill="1" applyBorder="1" applyAlignment="1">
      <alignment vertical="center"/>
    </xf>
    <xf numFmtId="205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42" xfId="49" applyFont="1" applyFill="1" applyBorder="1" applyAlignment="1">
      <alignment horizontal="right" vertical="center"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205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35" xfId="0" applyNumberFormat="1" applyFont="1" applyFill="1" applyBorder="1" applyAlignment="1">
      <alignment horizontal="distributed" vertical="center"/>
    </xf>
    <xf numFmtId="201" fontId="0" fillId="0" borderId="37" xfId="0" applyNumberFormat="1" applyFont="1" applyFill="1" applyBorder="1" applyAlignment="1" applyProtection="1">
      <alignment horizontal="center" vertical="center"/>
      <protection/>
    </xf>
    <xf numFmtId="201" fontId="0" fillId="0" borderId="37" xfId="0" applyNumberFormat="1" applyFont="1" applyFill="1" applyBorder="1" applyAlignment="1" applyProtection="1">
      <alignment horizontal="center" vertical="center" wrapText="1"/>
      <protection/>
    </xf>
    <xf numFmtId="201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201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193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4" fontId="0" fillId="0" borderId="13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96" fontId="0" fillId="0" borderId="0" xfId="49" applyNumberFormat="1" applyFont="1" applyFill="1" applyBorder="1" applyAlignment="1">
      <alignment vertical="center"/>
    </xf>
    <xf numFmtId="196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76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2.59765625" style="6" customWidth="1"/>
    <col min="2" max="2" width="34.59765625" style="6" customWidth="1"/>
    <col min="3" max="3" width="12" style="6" customWidth="1"/>
    <col min="4" max="6" width="10.09765625" style="6" customWidth="1"/>
    <col min="7" max="7" width="11.09765625" style="8" customWidth="1"/>
    <col min="8" max="8" width="10.59765625" style="8" customWidth="1"/>
    <col min="9" max="10" width="11.09765625" style="6" customWidth="1"/>
    <col min="11" max="11" width="10.09765625" style="6" customWidth="1"/>
    <col min="12" max="12" width="11.09765625" style="6" customWidth="1"/>
    <col min="13" max="13" width="11.59765625" style="9" customWidth="1"/>
    <col min="14" max="14" width="12.59765625" style="8" customWidth="1"/>
    <col min="15" max="16" width="15.09765625" style="6" customWidth="1"/>
    <col min="17" max="17" width="10.09765625" style="6" customWidth="1"/>
    <col min="18" max="18" width="10.5" style="6" customWidth="1"/>
    <col min="19" max="19" width="16.5" style="9" customWidth="1"/>
    <col min="20" max="20" width="9.8984375" style="8" customWidth="1"/>
    <col min="21" max="16384" width="9" style="6" customWidth="1"/>
  </cols>
  <sheetData>
    <row r="1" spans="1:20" s="2" customFormat="1" ht="19.5" customHeight="1">
      <c r="A1" s="1" t="s">
        <v>14</v>
      </c>
      <c r="G1" s="3"/>
      <c r="H1" s="3"/>
      <c r="M1" s="4"/>
      <c r="N1" s="3"/>
      <c r="S1" s="4"/>
      <c r="T1" s="5" t="s">
        <v>15</v>
      </c>
    </row>
    <row r="2" spans="1:20" ht="24.75" customHeight="1">
      <c r="A2" s="137" t="s">
        <v>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9.5" customHeight="1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9.5" customHeight="1">
      <c r="A4" s="150" t="s">
        <v>22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ht="18" customHeight="1" thickBot="1"/>
    <row r="6" spans="1:20" ht="14.25">
      <c r="A6" s="141" t="s">
        <v>28</v>
      </c>
      <c r="B6" s="142"/>
      <c r="C6" s="147" t="s">
        <v>12</v>
      </c>
      <c r="D6" s="148"/>
      <c r="E6" s="148"/>
      <c r="F6" s="148"/>
      <c r="G6" s="148"/>
      <c r="H6" s="149"/>
      <c r="I6" s="147" t="s">
        <v>29</v>
      </c>
      <c r="J6" s="148"/>
      <c r="K6" s="148"/>
      <c r="L6" s="148"/>
      <c r="M6" s="148"/>
      <c r="N6" s="149"/>
      <c r="O6" s="141" t="s">
        <v>30</v>
      </c>
      <c r="P6" s="141"/>
      <c r="Q6" s="141"/>
      <c r="R6" s="141"/>
      <c r="S6" s="141"/>
      <c r="T6" s="141"/>
    </row>
    <row r="7" spans="1:20" ht="14.25" customHeight="1">
      <c r="A7" s="143"/>
      <c r="B7" s="144"/>
      <c r="C7" s="138" t="s">
        <v>13</v>
      </c>
      <c r="D7" s="138"/>
      <c r="E7" s="138" t="s">
        <v>31</v>
      </c>
      <c r="F7" s="138"/>
      <c r="G7" s="139" t="s">
        <v>20</v>
      </c>
      <c r="H7" s="140"/>
      <c r="I7" s="138" t="s">
        <v>32</v>
      </c>
      <c r="J7" s="138"/>
      <c r="K7" s="138" t="s">
        <v>31</v>
      </c>
      <c r="L7" s="138"/>
      <c r="M7" s="139" t="s">
        <v>20</v>
      </c>
      <c r="N7" s="140"/>
      <c r="O7" s="138" t="s">
        <v>33</v>
      </c>
      <c r="P7" s="138"/>
      <c r="Q7" s="138" t="s">
        <v>31</v>
      </c>
      <c r="R7" s="138"/>
      <c r="S7" s="139" t="s">
        <v>20</v>
      </c>
      <c r="T7" s="153"/>
    </row>
    <row r="8" spans="1:20" ht="14.25">
      <c r="A8" s="145"/>
      <c r="B8" s="146"/>
      <c r="C8" s="101" t="s">
        <v>18</v>
      </c>
      <c r="D8" s="101" t="s">
        <v>19</v>
      </c>
      <c r="E8" s="101" t="s">
        <v>18</v>
      </c>
      <c r="F8" s="101" t="s">
        <v>19</v>
      </c>
      <c r="G8" s="102" t="s">
        <v>34</v>
      </c>
      <c r="H8" s="102" t="s">
        <v>35</v>
      </c>
      <c r="I8" s="101" t="s">
        <v>18</v>
      </c>
      <c r="J8" s="101" t="s">
        <v>19</v>
      </c>
      <c r="K8" s="101" t="s">
        <v>18</v>
      </c>
      <c r="L8" s="101" t="s">
        <v>19</v>
      </c>
      <c r="M8" s="103" t="s">
        <v>34</v>
      </c>
      <c r="N8" s="102" t="s">
        <v>35</v>
      </c>
      <c r="O8" s="101" t="s">
        <v>18</v>
      </c>
      <c r="P8" s="101" t="s">
        <v>19</v>
      </c>
      <c r="Q8" s="101" t="s">
        <v>18</v>
      </c>
      <c r="R8" s="101" t="s">
        <v>19</v>
      </c>
      <c r="S8" s="103" t="s">
        <v>34</v>
      </c>
      <c r="T8" s="104" t="s">
        <v>35</v>
      </c>
    </row>
    <row r="9" spans="2:20" ht="14.25">
      <c r="B9" s="12"/>
      <c r="C9" s="13" t="s">
        <v>36</v>
      </c>
      <c r="D9" s="13" t="s">
        <v>36</v>
      </c>
      <c r="E9" s="13" t="s">
        <v>37</v>
      </c>
      <c r="F9" s="13" t="s">
        <v>37</v>
      </c>
      <c r="G9" s="14" t="s">
        <v>38</v>
      </c>
      <c r="H9" s="15" t="s">
        <v>37</v>
      </c>
      <c r="I9" s="16" t="s">
        <v>39</v>
      </c>
      <c r="J9" s="16" t="s">
        <v>39</v>
      </c>
      <c r="K9" s="13" t="s">
        <v>37</v>
      </c>
      <c r="L9" s="13" t="s">
        <v>37</v>
      </c>
      <c r="M9" s="17" t="s">
        <v>39</v>
      </c>
      <c r="N9" s="15" t="s">
        <v>37</v>
      </c>
      <c r="O9" s="16" t="s">
        <v>40</v>
      </c>
      <c r="P9" s="16" t="s">
        <v>40</v>
      </c>
      <c r="Q9" s="16" t="s">
        <v>41</v>
      </c>
      <c r="R9" s="16" t="s">
        <v>41</v>
      </c>
      <c r="S9" s="17" t="s">
        <v>40</v>
      </c>
      <c r="T9" s="15" t="s">
        <v>41</v>
      </c>
    </row>
    <row r="10" spans="1:20" ht="14.25">
      <c r="A10" s="121" t="s">
        <v>42</v>
      </c>
      <c r="B10" s="132"/>
      <c r="C10" s="20">
        <f>C12+C31</f>
        <v>18091</v>
      </c>
      <c r="D10" s="20">
        <f>D12+D31</f>
        <v>16564</v>
      </c>
      <c r="E10" s="21" t="s">
        <v>43</v>
      </c>
      <c r="F10" s="21" t="s">
        <v>43</v>
      </c>
      <c r="G10" s="83">
        <f>D10-C10</f>
        <v>-1527</v>
      </c>
      <c r="H10" s="78">
        <f>G10/C10*100</f>
        <v>-8.440661102205517</v>
      </c>
      <c r="I10" s="20">
        <f>I12+I31</f>
        <v>115045</v>
      </c>
      <c r="J10" s="20">
        <f>J12+J31</f>
        <v>107999</v>
      </c>
      <c r="K10" s="21" t="s">
        <v>43</v>
      </c>
      <c r="L10" s="21" t="s">
        <v>43</v>
      </c>
      <c r="M10" s="83">
        <f>J10-I10</f>
        <v>-7046</v>
      </c>
      <c r="N10" s="78">
        <f>M10/I10*100</f>
        <v>-6.124559954800295</v>
      </c>
      <c r="O10" s="20">
        <f>O12+O31</f>
        <v>433530332</v>
      </c>
      <c r="P10" s="20">
        <f>P12+P31</f>
        <v>415761756</v>
      </c>
      <c r="Q10" s="21" t="s">
        <v>43</v>
      </c>
      <c r="R10" s="21" t="s">
        <v>43</v>
      </c>
      <c r="S10" s="83">
        <f>P10-O10</f>
        <v>-17768576</v>
      </c>
      <c r="T10" s="78">
        <f>S10/O10*100</f>
        <v>-4.098577351676514</v>
      </c>
    </row>
    <row r="11" spans="1:20" ht="14.25">
      <c r="A11" s="22"/>
      <c r="B11" s="23"/>
      <c r="C11" s="24"/>
      <c r="D11" s="20"/>
      <c r="E11" s="22"/>
      <c r="F11" s="22"/>
      <c r="G11" s="84"/>
      <c r="H11" s="79"/>
      <c r="I11" s="24"/>
      <c r="K11" s="22"/>
      <c r="M11" s="84"/>
      <c r="N11" s="79"/>
      <c r="O11" s="24"/>
      <c r="Q11" s="22"/>
      <c r="R11" s="22"/>
      <c r="S11" s="84"/>
      <c r="T11" s="79"/>
    </row>
    <row r="12" spans="1:20" ht="14.25">
      <c r="A12" s="121" t="s">
        <v>44</v>
      </c>
      <c r="B12" s="132"/>
      <c r="C12" s="20">
        <f>SUM(C14:C29)</f>
        <v>4428</v>
      </c>
      <c r="D12" s="20">
        <f>SUM(D14:D29)</f>
        <v>3932</v>
      </c>
      <c r="E12" s="25">
        <v>100</v>
      </c>
      <c r="F12" s="25">
        <v>100</v>
      </c>
      <c r="G12" s="83">
        <f>D12-C12</f>
        <v>-496</v>
      </c>
      <c r="H12" s="78">
        <f>G12/C12*100</f>
        <v>-11.20144534778681</v>
      </c>
      <c r="I12" s="20">
        <f>SUM(I14:I29)</f>
        <v>37813</v>
      </c>
      <c r="J12" s="20">
        <f>SUM(J14:J29)</f>
        <v>34496</v>
      </c>
      <c r="K12" s="25">
        <v>100</v>
      </c>
      <c r="L12" s="25">
        <v>100</v>
      </c>
      <c r="M12" s="83">
        <f>J12-I12</f>
        <v>-3317</v>
      </c>
      <c r="N12" s="78">
        <f>M12/I12*100</f>
        <v>-8.772115410044165</v>
      </c>
      <c r="O12" s="20">
        <f>SUM(O14:O29)</f>
        <v>302875993</v>
      </c>
      <c r="P12" s="20">
        <f>SUM(P14:P29)</f>
        <v>281818958</v>
      </c>
      <c r="Q12" s="25">
        <v>100</v>
      </c>
      <c r="R12" s="25">
        <v>100</v>
      </c>
      <c r="S12" s="83">
        <f>P12-O12</f>
        <v>-21057035</v>
      </c>
      <c r="T12" s="78">
        <f>S12/O12*100</f>
        <v>-6.952361853255236</v>
      </c>
    </row>
    <row r="13" spans="1:20" ht="14.25">
      <c r="A13" s="22"/>
      <c r="B13" s="23"/>
      <c r="C13" s="24"/>
      <c r="D13" s="24"/>
      <c r="E13" s="22"/>
      <c r="F13" s="71"/>
      <c r="G13" s="83"/>
      <c r="H13" s="80"/>
      <c r="I13" s="24"/>
      <c r="K13" s="22"/>
      <c r="L13" s="71"/>
      <c r="M13" s="83"/>
      <c r="N13" s="80"/>
      <c r="O13" s="24"/>
      <c r="Q13" s="22"/>
      <c r="R13" s="71"/>
      <c r="S13" s="83"/>
      <c r="T13" s="80"/>
    </row>
    <row r="14" spans="2:20" ht="14.25" customHeight="1">
      <c r="B14" s="26" t="s">
        <v>45</v>
      </c>
      <c r="C14" s="27">
        <v>5</v>
      </c>
      <c r="D14" s="24">
        <v>16</v>
      </c>
      <c r="E14" s="28">
        <f>C14/C12*100</f>
        <v>0.11291779584462511</v>
      </c>
      <c r="F14" s="28">
        <f>D14/D12*100</f>
        <v>0.40691759918616477</v>
      </c>
      <c r="G14" s="84">
        <f>D14-C14</f>
        <v>11</v>
      </c>
      <c r="H14" s="81">
        <f>G14/C14*100</f>
        <v>220.00000000000003</v>
      </c>
      <c r="I14" s="16">
        <v>23</v>
      </c>
      <c r="J14" s="9">
        <v>101</v>
      </c>
      <c r="K14" s="109">
        <f>I14/I12*100</f>
        <v>0.06082564197498216</v>
      </c>
      <c r="L14" s="28">
        <f>J14/J12*100</f>
        <v>0.29278756957328383</v>
      </c>
      <c r="M14" s="84">
        <f>J14-I14</f>
        <v>78</v>
      </c>
      <c r="N14" s="81">
        <f>M14/I14*100</f>
        <v>339.1304347826087</v>
      </c>
      <c r="O14" s="16">
        <v>72651</v>
      </c>
      <c r="P14" s="9">
        <v>471025</v>
      </c>
      <c r="Q14" s="109">
        <f>O14/O12*100</f>
        <v>0.02398704475729115</v>
      </c>
      <c r="R14" s="28">
        <f>P14/P12*100</f>
        <v>0.16713744289693955</v>
      </c>
      <c r="S14" s="84">
        <f>P14-O14</f>
        <v>398374</v>
      </c>
      <c r="T14" s="81">
        <f>S14/O14*100</f>
        <v>548.3393208627549</v>
      </c>
    </row>
    <row r="15" spans="2:20" ht="14.25">
      <c r="B15" s="26" t="s">
        <v>46</v>
      </c>
      <c r="C15" s="27">
        <v>131</v>
      </c>
      <c r="D15" s="24">
        <v>109</v>
      </c>
      <c r="E15" s="28">
        <f>C15/C12*100</f>
        <v>2.958446251129178</v>
      </c>
      <c r="F15" s="28">
        <f>D15/D12*100</f>
        <v>2.772126144455748</v>
      </c>
      <c r="G15" s="84">
        <f aca="true" t="shared" si="0" ref="G15:G28">D15-C15</f>
        <v>-22</v>
      </c>
      <c r="H15" s="81">
        <f aca="true" t="shared" si="1" ref="H15:H28">G15/C15*100</f>
        <v>-16.793893129770993</v>
      </c>
      <c r="I15" s="16">
        <v>758</v>
      </c>
      <c r="J15" s="9">
        <v>645</v>
      </c>
      <c r="K15" s="109">
        <f>I15/I12*100</f>
        <v>2.004601592045064</v>
      </c>
      <c r="L15" s="28">
        <f>J15/J12*100</f>
        <v>1.8697820037105752</v>
      </c>
      <c r="M15" s="84">
        <f aca="true" t="shared" si="2" ref="M15:M28">J15-I15</f>
        <v>-113</v>
      </c>
      <c r="N15" s="81">
        <f aca="true" t="shared" si="3" ref="N15:N28">M15/I15*100</f>
        <v>-14.907651715039577</v>
      </c>
      <c r="O15" s="16">
        <v>13654765</v>
      </c>
      <c r="P15" s="9">
        <v>10908227</v>
      </c>
      <c r="Q15" s="109">
        <f>O15/O12*100</f>
        <v>4.508368215238505</v>
      </c>
      <c r="R15" s="28">
        <f>P15/P12*100</f>
        <v>3.8706505330276606</v>
      </c>
      <c r="S15" s="84">
        <f aca="true" t="shared" si="4" ref="S15:S28">P15-O15</f>
        <v>-2746538</v>
      </c>
      <c r="T15" s="81">
        <f aca="true" t="shared" si="5" ref="T15:T28">S15/O15*100</f>
        <v>-20.114135981102567</v>
      </c>
    </row>
    <row r="16" spans="2:20" ht="14.25">
      <c r="B16" s="26" t="s">
        <v>47</v>
      </c>
      <c r="C16" s="27">
        <v>192</v>
      </c>
      <c r="D16" s="27">
        <v>142</v>
      </c>
      <c r="E16" s="28">
        <f>C16/C12*100</f>
        <v>4.336043360433604</v>
      </c>
      <c r="F16" s="28">
        <f>D16/D12*100</f>
        <v>3.611393692777213</v>
      </c>
      <c r="G16" s="84">
        <f t="shared" si="0"/>
        <v>-50</v>
      </c>
      <c r="H16" s="81">
        <f t="shared" si="1"/>
        <v>-26.041666666666668</v>
      </c>
      <c r="I16" s="16">
        <v>1513</v>
      </c>
      <c r="J16" s="9">
        <v>1190</v>
      </c>
      <c r="K16" s="109">
        <f>I16/I12*100</f>
        <v>4.001269404702087</v>
      </c>
      <c r="L16" s="28">
        <f>J16/J12*100</f>
        <v>3.449675324675325</v>
      </c>
      <c r="M16" s="84">
        <f t="shared" si="2"/>
        <v>-323</v>
      </c>
      <c r="N16" s="81">
        <f t="shared" si="3"/>
        <v>-21.34831460674157</v>
      </c>
      <c r="O16" s="16">
        <v>4564687</v>
      </c>
      <c r="P16" s="9">
        <v>3552291</v>
      </c>
      <c r="Q16" s="109">
        <f>O16/O12*100</f>
        <v>1.507114167348351</v>
      </c>
      <c r="R16" s="28">
        <f>P16/P12*100</f>
        <v>1.260486883213868</v>
      </c>
      <c r="S16" s="84">
        <f t="shared" si="4"/>
        <v>-1012396</v>
      </c>
      <c r="T16" s="81">
        <f>S16/O16*100</f>
        <v>-22.178870095583772</v>
      </c>
    </row>
    <row r="17" spans="2:20" ht="14.25">
      <c r="B17" s="26" t="s">
        <v>48</v>
      </c>
      <c r="C17" s="27">
        <v>394</v>
      </c>
      <c r="D17" s="27">
        <v>373</v>
      </c>
      <c r="E17" s="28">
        <f>C17/C12*100</f>
        <v>8.897922312556458</v>
      </c>
      <c r="F17" s="28">
        <f>D17/D12*100</f>
        <v>9.486266531027466</v>
      </c>
      <c r="G17" s="84">
        <f t="shared" si="0"/>
        <v>-21</v>
      </c>
      <c r="H17" s="81">
        <f t="shared" si="1"/>
        <v>-5.32994923857868</v>
      </c>
      <c r="I17" s="16">
        <v>4442</v>
      </c>
      <c r="J17" s="9">
        <v>4456</v>
      </c>
      <c r="K17" s="109">
        <f>I17/I12*100</f>
        <v>11.747282680559595</v>
      </c>
      <c r="L17" s="28">
        <f>J17/J12*100</f>
        <v>12.917439703153988</v>
      </c>
      <c r="M17" s="84">
        <f t="shared" si="2"/>
        <v>14</v>
      </c>
      <c r="N17" s="81">
        <f t="shared" si="3"/>
        <v>0.31517334533993696</v>
      </c>
      <c r="O17" s="16">
        <v>37147191</v>
      </c>
      <c r="P17" s="9">
        <v>34672552</v>
      </c>
      <c r="Q17" s="109">
        <f>O17/O12*100</f>
        <v>12.264818558927516</v>
      </c>
      <c r="R17" s="28">
        <f>P17/P12*100</f>
        <v>12.303129727702705</v>
      </c>
      <c r="S17" s="84">
        <f t="shared" si="4"/>
        <v>-2474639</v>
      </c>
      <c r="T17" s="81">
        <f t="shared" si="5"/>
        <v>-6.6617123216665295</v>
      </c>
    </row>
    <row r="18" spans="2:20" ht="14.25">
      <c r="B18" s="26" t="s">
        <v>49</v>
      </c>
      <c r="C18" s="27">
        <v>555</v>
      </c>
      <c r="D18" s="27">
        <v>510</v>
      </c>
      <c r="E18" s="28">
        <f>C18/C12*100</f>
        <v>12.533875338753386</v>
      </c>
      <c r="F18" s="28">
        <f>D18/D12*100</f>
        <v>12.970498474059003</v>
      </c>
      <c r="G18" s="84">
        <f t="shared" si="0"/>
        <v>-45</v>
      </c>
      <c r="H18" s="81">
        <f t="shared" si="1"/>
        <v>-8.108108108108109</v>
      </c>
      <c r="I18" s="16">
        <v>5255</v>
      </c>
      <c r="J18" s="9">
        <v>4779</v>
      </c>
      <c r="K18" s="109">
        <f>I18/I12*100</f>
        <v>13.897336894718748</v>
      </c>
      <c r="L18" s="28">
        <f>J18/J12*100</f>
        <v>13.853780148423006</v>
      </c>
      <c r="M18" s="84">
        <f t="shared" si="2"/>
        <v>-476</v>
      </c>
      <c r="N18" s="81">
        <f t="shared" si="3"/>
        <v>-9.058039961941008</v>
      </c>
      <c r="O18" s="16">
        <v>61500386</v>
      </c>
      <c r="P18" s="9">
        <v>46309883</v>
      </c>
      <c r="Q18" s="109">
        <f>O18/O12*100</f>
        <v>20.30546739305284</v>
      </c>
      <c r="R18" s="28">
        <f>P18/P12*100</f>
        <v>16.432493870763658</v>
      </c>
      <c r="S18" s="84">
        <f t="shared" si="4"/>
        <v>-15190503</v>
      </c>
      <c r="T18" s="81">
        <f t="shared" si="5"/>
        <v>-24.6998498513489</v>
      </c>
    </row>
    <row r="19" spans="2:20" ht="14.25">
      <c r="B19" s="26" t="s">
        <v>50</v>
      </c>
      <c r="C19" s="27">
        <v>499</v>
      </c>
      <c r="D19" s="27">
        <v>467</v>
      </c>
      <c r="E19" s="28">
        <f>C19/C12*100</f>
        <v>11.269196025293587</v>
      </c>
      <c r="F19" s="28">
        <f>D19/D12*100</f>
        <v>11.876907426246184</v>
      </c>
      <c r="G19" s="84">
        <f t="shared" si="0"/>
        <v>-32</v>
      </c>
      <c r="H19" s="81">
        <f t="shared" si="1"/>
        <v>-6.4128256513026045</v>
      </c>
      <c r="I19" s="16">
        <v>3544</v>
      </c>
      <c r="J19" s="9">
        <v>3611</v>
      </c>
      <c r="K19" s="109">
        <f>I19/I12*100</f>
        <v>9.372438050405945</v>
      </c>
      <c r="L19" s="28">
        <f>J19/J12*100</f>
        <v>10.467880333951761</v>
      </c>
      <c r="M19" s="84">
        <f t="shared" si="2"/>
        <v>67</v>
      </c>
      <c r="N19" s="81">
        <f t="shared" si="3"/>
        <v>1.8905191873589164</v>
      </c>
      <c r="O19" s="16">
        <v>26443821</v>
      </c>
      <c r="P19" s="9">
        <v>28172851</v>
      </c>
      <c r="Q19" s="109">
        <f>O19/O12*100</f>
        <v>8.730906909482258</v>
      </c>
      <c r="R19" s="28">
        <f>P19/P12*100</f>
        <v>9.996790563678118</v>
      </c>
      <c r="S19" s="84">
        <f t="shared" si="4"/>
        <v>1729030</v>
      </c>
      <c r="T19" s="81">
        <f t="shared" si="5"/>
        <v>6.538502888822308</v>
      </c>
    </row>
    <row r="20" spans="2:20" ht="14.25">
      <c r="B20" s="26" t="s">
        <v>51</v>
      </c>
      <c r="C20" s="27">
        <v>130</v>
      </c>
      <c r="D20" s="27">
        <v>133</v>
      </c>
      <c r="E20" s="28">
        <f>C20/C12*100</f>
        <v>2.935862691960253</v>
      </c>
      <c r="F20" s="28">
        <f>D20/D12*100</f>
        <v>3.382502543234995</v>
      </c>
      <c r="G20" s="84">
        <f t="shared" si="0"/>
        <v>3</v>
      </c>
      <c r="H20" s="81">
        <f t="shared" si="1"/>
        <v>2.307692307692308</v>
      </c>
      <c r="I20" s="16">
        <v>856</v>
      </c>
      <c r="J20" s="9">
        <v>792</v>
      </c>
      <c r="K20" s="109">
        <f>I20/I12*100</f>
        <v>2.263771718721075</v>
      </c>
      <c r="L20" s="28">
        <f>J20/J12*100</f>
        <v>2.295918367346939</v>
      </c>
      <c r="M20" s="84">
        <f t="shared" si="2"/>
        <v>-64</v>
      </c>
      <c r="N20" s="81">
        <f t="shared" si="3"/>
        <v>-7.476635514018691</v>
      </c>
      <c r="O20" s="16">
        <v>5297626</v>
      </c>
      <c r="P20" s="9">
        <v>5765318</v>
      </c>
      <c r="Q20" s="109">
        <f>O20/O12*100</f>
        <v>1.7491072658241353</v>
      </c>
      <c r="R20" s="28">
        <f>P20/P12*100</f>
        <v>2.045752365602033</v>
      </c>
      <c r="S20" s="84">
        <f t="shared" si="4"/>
        <v>467692</v>
      </c>
      <c r="T20" s="81">
        <f t="shared" si="5"/>
        <v>8.828331784840984</v>
      </c>
    </row>
    <row r="21" spans="2:20" ht="14.25">
      <c r="B21" s="26" t="s">
        <v>52</v>
      </c>
      <c r="C21" s="27">
        <v>172</v>
      </c>
      <c r="D21" s="27">
        <v>173</v>
      </c>
      <c r="E21" s="28">
        <f>C21/C12*100</f>
        <v>3.884372177055104</v>
      </c>
      <c r="F21" s="28">
        <f>D21/D12*100</f>
        <v>4.399796541200407</v>
      </c>
      <c r="G21" s="84">
        <f t="shared" si="0"/>
        <v>1</v>
      </c>
      <c r="H21" s="81">
        <f t="shared" si="1"/>
        <v>0.5813953488372093</v>
      </c>
      <c r="I21" s="16">
        <v>1749</v>
      </c>
      <c r="J21" s="9">
        <v>1913</v>
      </c>
      <c r="K21" s="109">
        <f>I21/I12*100</f>
        <v>4.6253933832279905</v>
      </c>
      <c r="L21" s="28">
        <f>J21/J12*100</f>
        <v>5.545570500927644</v>
      </c>
      <c r="M21" s="84">
        <f t="shared" si="2"/>
        <v>164</v>
      </c>
      <c r="N21" s="81">
        <f t="shared" si="3"/>
        <v>9.376786735277301</v>
      </c>
      <c r="O21" s="16">
        <v>23558763</v>
      </c>
      <c r="P21" s="9">
        <v>27184324</v>
      </c>
      <c r="Q21" s="109">
        <f>O21/O12*100</f>
        <v>7.77835270687829</v>
      </c>
      <c r="R21" s="28">
        <f>P21/P12*100</f>
        <v>9.646023884596152</v>
      </c>
      <c r="S21" s="84">
        <f t="shared" si="4"/>
        <v>3625561</v>
      </c>
      <c r="T21" s="81">
        <f t="shared" si="5"/>
        <v>15.389437043023014</v>
      </c>
    </row>
    <row r="22" spans="2:20" ht="14.25">
      <c r="B22" s="26" t="s">
        <v>53</v>
      </c>
      <c r="C22" s="27">
        <v>85</v>
      </c>
      <c r="D22" s="27">
        <v>91</v>
      </c>
      <c r="E22" s="28">
        <f>C22/C12*100</f>
        <v>1.9196025293586267</v>
      </c>
      <c r="F22" s="28">
        <f>D22/D12*100</f>
        <v>2.314343845371312</v>
      </c>
      <c r="G22" s="84">
        <f t="shared" si="0"/>
        <v>6</v>
      </c>
      <c r="H22" s="81">
        <f t="shared" si="1"/>
        <v>7.0588235294117645</v>
      </c>
      <c r="I22" s="16">
        <v>515</v>
      </c>
      <c r="J22" s="9">
        <v>594</v>
      </c>
      <c r="K22" s="109">
        <f>I22/I12*100</f>
        <v>1.3619654616137309</v>
      </c>
      <c r="L22" s="28">
        <f>J22/J12*100</f>
        <v>1.7219387755102038</v>
      </c>
      <c r="M22" s="84">
        <f t="shared" si="2"/>
        <v>79</v>
      </c>
      <c r="N22" s="81">
        <f t="shared" si="3"/>
        <v>15.339805825242719</v>
      </c>
      <c r="O22" s="16">
        <v>1052195</v>
      </c>
      <c r="P22" s="9">
        <v>1950448</v>
      </c>
      <c r="Q22" s="109">
        <f>O22/O12*100</f>
        <v>0.34740125474388456</v>
      </c>
      <c r="R22" s="28">
        <f>P22/P12*100</f>
        <v>0.6920925454560797</v>
      </c>
      <c r="S22" s="84">
        <f t="shared" si="4"/>
        <v>898253</v>
      </c>
      <c r="T22" s="81">
        <f t="shared" si="5"/>
        <v>85.36944197605956</v>
      </c>
    </row>
    <row r="23" spans="2:20" ht="14.25">
      <c r="B23" s="26" t="s">
        <v>54</v>
      </c>
      <c r="C23" s="27">
        <v>449</v>
      </c>
      <c r="D23" s="27">
        <v>384</v>
      </c>
      <c r="E23" s="28">
        <f>C23/C12*100</f>
        <v>10.140018066847336</v>
      </c>
      <c r="F23" s="28">
        <f>D23/D12*100</f>
        <v>9.766022380467955</v>
      </c>
      <c r="G23" s="84">
        <f t="shared" si="0"/>
        <v>-65</v>
      </c>
      <c r="H23" s="81">
        <f t="shared" si="1"/>
        <v>-14.476614699331849</v>
      </c>
      <c r="I23" s="16">
        <v>3465</v>
      </c>
      <c r="J23" s="9">
        <v>2931</v>
      </c>
      <c r="K23" s="109">
        <f>I23/I12*100</f>
        <v>9.163515193187528</v>
      </c>
      <c r="L23" s="28">
        <f>J23/J12*100</f>
        <v>8.496637291280148</v>
      </c>
      <c r="M23" s="84">
        <f t="shared" si="2"/>
        <v>-534</v>
      </c>
      <c r="N23" s="81">
        <f t="shared" si="3"/>
        <v>-15.411255411255413</v>
      </c>
      <c r="O23" s="16">
        <v>21581332</v>
      </c>
      <c r="P23" s="9">
        <v>21779848</v>
      </c>
      <c r="Q23" s="109">
        <f>O23/O12*100</f>
        <v>7.125468012910485</v>
      </c>
      <c r="R23" s="28">
        <f>P23/P12*100</f>
        <v>7.728311876023613</v>
      </c>
      <c r="S23" s="84">
        <f t="shared" si="4"/>
        <v>198516</v>
      </c>
      <c r="T23" s="81">
        <f t="shared" si="5"/>
        <v>0.9198505449061253</v>
      </c>
    </row>
    <row r="24" spans="2:20" ht="14.25">
      <c r="B24" s="26" t="s">
        <v>55</v>
      </c>
      <c r="C24" s="27">
        <v>209</v>
      </c>
      <c r="D24" s="27">
        <v>216</v>
      </c>
      <c r="E24" s="28">
        <f>C24/C12*100</f>
        <v>4.71996386630533</v>
      </c>
      <c r="F24" s="28">
        <f>D24/D12*100</f>
        <v>5.493387589013224</v>
      </c>
      <c r="G24" s="84">
        <f t="shared" si="0"/>
        <v>7</v>
      </c>
      <c r="H24" s="81">
        <f t="shared" si="1"/>
        <v>3.349282296650718</v>
      </c>
      <c r="I24" s="16">
        <v>1974</v>
      </c>
      <c r="J24" s="9">
        <v>2191</v>
      </c>
      <c r="K24" s="109">
        <f>I24/I12*100</f>
        <v>5.220426837331077</v>
      </c>
      <c r="L24" s="28">
        <f>J24/J12*100</f>
        <v>6.351461038961038</v>
      </c>
      <c r="M24" s="84">
        <f t="shared" si="2"/>
        <v>217</v>
      </c>
      <c r="N24" s="81">
        <f t="shared" si="3"/>
        <v>10.99290780141844</v>
      </c>
      <c r="O24" s="16">
        <v>8799210</v>
      </c>
      <c r="P24" s="9">
        <v>10414666</v>
      </c>
      <c r="Q24" s="109">
        <f>O24/O12*100</f>
        <v>2.905218704474871</v>
      </c>
      <c r="R24" s="28">
        <f>P24/P12*100</f>
        <v>3.6955164669936793</v>
      </c>
      <c r="S24" s="84">
        <f t="shared" si="4"/>
        <v>1615456</v>
      </c>
      <c r="T24" s="81">
        <f t="shared" si="5"/>
        <v>18.3591026921735</v>
      </c>
    </row>
    <row r="25" spans="2:20" ht="14.25">
      <c r="B25" s="26" t="s">
        <v>56</v>
      </c>
      <c r="C25" s="27">
        <v>322</v>
      </c>
      <c r="D25" s="27">
        <v>243</v>
      </c>
      <c r="E25" s="28">
        <f>C25/C12*100</f>
        <v>7.271906052393858</v>
      </c>
      <c r="F25" s="28">
        <f>D25/D12*100</f>
        <v>6.180061037639878</v>
      </c>
      <c r="G25" s="84">
        <f t="shared" si="0"/>
        <v>-79</v>
      </c>
      <c r="H25" s="81">
        <f t="shared" si="1"/>
        <v>-24.53416149068323</v>
      </c>
      <c r="I25" s="16">
        <v>3264</v>
      </c>
      <c r="J25" s="9">
        <v>2706</v>
      </c>
      <c r="K25" s="109">
        <f>I25/I12*100</f>
        <v>8.631951974188771</v>
      </c>
      <c r="L25" s="28">
        <f>J25/J12*100</f>
        <v>7.844387755102041</v>
      </c>
      <c r="M25" s="84">
        <f t="shared" si="2"/>
        <v>-558</v>
      </c>
      <c r="N25" s="81">
        <f t="shared" si="3"/>
        <v>-17.09558823529412</v>
      </c>
      <c r="O25" s="16">
        <v>38007128</v>
      </c>
      <c r="P25" s="9">
        <v>35157834</v>
      </c>
      <c r="Q25" s="109">
        <f>O25/O12*100</f>
        <v>12.548742349480305</v>
      </c>
      <c r="R25" s="28">
        <f>P25/P12*100</f>
        <v>12.475326092150265</v>
      </c>
      <c r="S25" s="84">
        <f t="shared" si="4"/>
        <v>-2849294</v>
      </c>
      <c r="T25" s="81">
        <f t="shared" si="5"/>
        <v>-7.496735875438944</v>
      </c>
    </row>
    <row r="26" spans="2:20" ht="14.25">
      <c r="B26" s="26" t="s">
        <v>57</v>
      </c>
      <c r="C26" s="27">
        <v>193</v>
      </c>
      <c r="D26" s="27">
        <v>135</v>
      </c>
      <c r="E26" s="28">
        <f>C26/C12*100</f>
        <v>4.358626919602529</v>
      </c>
      <c r="F26" s="28">
        <f>D26/D12*100</f>
        <v>3.433367243133265</v>
      </c>
      <c r="G26" s="84">
        <f t="shared" si="0"/>
        <v>-58</v>
      </c>
      <c r="H26" s="81">
        <f t="shared" si="1"/>
        <v>-30.05181347150259</v>
      </c>
      <c r="I26" s="16">
        <v>1945</v>
      </c>
      <c r="J26" s="9">
        <v>1268</v>
      </c>
      <c r="K26" s="109">
        <f>I26/I12*100</f>
        <v>5.143733636580012</v>
      </c>
      <c r="L26" s="28">
        <f>J26/J12*100</f>
        <v>3.6757884972170687</v>
      </c>
      <c r="M26" s="84">
        <f t="shared" si="2"/>
        <v>-677</v>
      </c>
      <c r="N26" s="81">
        <f t="shared" si="3"/>
        <v>-34.80719794344473</v>
      </c>
      <c r="O26" s="16">
        <v>13275956</v>
      </c>
      <c r="P26" s="9">
        <v>9313891</v>
      </c>
      <c r="Q26" s="109">
        <f>O26/O12*100</f>
        <v>4.383297556369877</v>
      </c>
      <c r="R26" s="28">
        <f>P26/P12*100</f>
        <v>3.3049199621268914</v>
      </c>
      <c r="S26" s="84">
        <f t="shared" si="4"/>
        <v>-3962065</v>
      </c>
      <c r="T26" s="81">
        <f t="shared" si="5"/>
        <v>-29.84391481863905</v>
      </c>
    </row>
    <row r="27" spans="2:20" ht="14.25">
      <c r="B27" s="26" t="s">
        <v>58</v>
      </c>
      <c r="C27" s="27">
        <v>390</v>
      </c>
      <c r="D27" s="27">
        <v>285</v>
      </c>
      <c r="E27" s="28">
        <f>C27/C12*100</f>
        <v>8.807588075880759</v>
      </c>
      <c r="F27" s="28">
        <f>D27/D12*100</f>
        <v>7.248219735503561</v>
      </c>
      <c r="G27" s="84">
        <f t="shared" si="0"/>
        <v>-105</v>
      </c>
      <c r="H27" s="81">
        <f t="shared" si="1"/>
        <v>-26.923076923076923</v>
      </c>
      <c r="I27" s="16">
        <v>2252</v>
      </c>
      <c r="J27" s="9">
        <v>1621</v>
      </c>
      <c r="K27" s="109">
        <f>I27/I12*100</f>
        <v>5.955623727289557</v>
      </c>
      <c r="L27" s="28">
        <f>J27/J12*100</f>
        <v>4.699095547309833</v>
      </c>
      <c r="M27" s="84">
        <f t="shared" si="2"/>
        <v>-631</v>
      </c>
      <c r="N27" s="81">
        <f t="shared" si="3"/>
        <v>-28.01953818827709</v>
      </c>
      <c r="O27" s="16">
        <v>8138715</v>
      </c>
      <c r="P27" s="9">
        <v>5487098</v>
      </c>
      <c r="Q27" s="109">
        <f>O27/O12*100</f>
        <v>2.687144305953625</v>
      </c>
      <c r="R27" s="28">
        <f>P27/P12*100</f>
        <v>1.9470294116977043</v>
      </c>
      <c r="S27" s="84">
        <f t="shared" si="4"/>
        <v>-2651617</v>
      </c>
      <c r="T27" s="81">
        <f t="shared" si="5"/>
        <v>-32.58029062327407</v>
      </c>
    </row>
    <row r="28" spans="2:20" ht="14.25">
      <c r="B28" s="26" t="s">
        <v>59</v>
      </c>
      <c r="C28" s="27">
        <v>243</v>
      </c>
      <c r="D28" s="27">
        <v>212</v>
      </c>
      <c r="E28" s="28">
        <f>C28/C12*100</f>
        <v>5.487804878048781</v>
      </c>
      <c r="F28" s="28">
        <f>D28/D12*100</f>
        <v>5.391658189216684</v>
      </c>
      <c r="G28" s="84">
        <f t="shared" si="0"/>
        <v>-31</v>
      </c>
      <c r="H28" s="81">
        <f t="shared" si="1"/>
        <v>-12.757201646090536</v>
      </c>
      <c r="I28" s="16">
        <v>2714</v>
      </c>
      <c r="J28" s="9">
        <v>2176</v>
      </c>
      <c r="K28" s="109">
        <f>I28/I12*100</f>
        <v>7.177425753047893</v>
      </c>
      <c r="L28" s="28">
        <f>J28/J12*100</f>
        <v>6.307977736549166</v>
      </c>
      <c r="M28" s="84">
        <f t="shared" si="2"/>
        <v>-538</v>
      </c>
      <c r="N28" s="81">
        <f t="shared" si="3"/>
        <v>-19.82313927781872</v>
      </c>
      <c r="O28" s="16">
        <v>17346291</v>
      </c>
      <c r="P28" s="9">
        <v>16223638</v>
      </c>
      <c r="Q28" s="109">
        <f>O28/O12*100</f>
        <v>5.72719244869302</v>
      </c>
      <c r="R28" s="28">
        <f>P28/P12*100</f>
        <v>5.756758918965274</v>
      </c>
      <c r="S28" s="84">
        <f t="shared" si="4"/>
        <v>-1122653</v>
      </c>
      <c r="T28" s="81">
        <f t="shared" si="5"/>
        <v>-6.472006032874693</v>
      </c>
    </row>
    <row r="29" spans="2:20" ht="14.25">
      <c r="B29" s="26" t="s">
        <v>60</v>
      </c>
      <c r="C29" s="16">
        <v>459</v>
      </c>
      <c r="D29" s="27">
        <v>443</v>
      </c>
      <c r="E29" s="28">
        <v>10.4</v>
      </c>
      <c r="F29" s="28">
        <v>11.3</v>
      </c>
      <c r="G29" s="84">
        <f>D29-C29</f>
        <v>-16</v>
      </c>
      <c r="H29" s="81">
        <f>G29/C29*100</f>
        <v>-3.485838779956427</v>
      </c>
      <c r="I29" s="16">
        <v>3544</v>
      </c>
      <c r="J29" s="9">
        <v>3522</v>
      </c>
      <c r="K29" s="110">
        <v>9.4</v>
      </c>
      <c r="L29" s="28">
        <v>10.2</v>
      </c>
      <c r="M29" s="84">
        <f>J29-I29</f>
        <v>-22</v>
      </c>
      <c r="N29" s="81">
        <f>M29/I29*100</f>
        <v>-0.6207674943566591</v>
      </c>
      <c r="O29" s="16">
        <v>22435276</v>
      </c>
      <c r="P29" s="9">
        <v>24455064</v>
      </c>
      <c r="Q29" s="109">
        <v>7.4</v>
      </c>
      <c r="R29" s="28">
        <v>8.7</v>
      </c>
      <c r="S29" s="84">
        <f>P29-O29</f>
        <v>2019788</v>
      </c>
      <c r="T29" s="81">
        <f>S29/O29*100</f>
        <v>9.002733017414183</v>
      </c>
    </row>
    <row r="30" spans="2:20" ht="14.25">
      <c r="B30" s="26"/>
      <c r="C30" s="16"/>
      <c r="D30" s="27"/>
      <c r="E30" s="28"/>
      <c r="F30" s="28"/>
      <c r="G30" s="84"/>
      <c r="H30" s="81"/>
      <c r="I30" s="16"/>
      <c r="J30" s="9"/>
      <c r="K30" s="30"/>
      <c r="L30" s="28"/>
      <c r="M30" s="84"/>
      <c r="N30" s="81"/>
      <c r="O30" s="16"/>
      <c r="P30" s="9"/>
      <c r="Q30" s="29"/>
      <c r="R30" s="28"/>
      <c r="S30" s="84"/>
      <c r="T30" s="81"/>
    </row>
    <row r="31" spans="1:20" ht="14.25">
      <c r="A31" s="121" t="s">
        <v>61</v>
      </c>
      <c r="B31" s="132"/>
      <c r="C31" s="70">
        <v>13663</v>
      </c>
      <c r="D31" s="70">
        <f>SUM(D32:D37)</f>
        <v>12632</v>
      </c>
      <c r="E31" s="25">
        <v>100</v>
      </c>
      <c r="F31" s="25">
        <v>100</v>
      </c>
      <c r="G31" s="83">
        <f aca="true" t="shared" si="6" ref="G31:G37">D31-C31</f>
        <v>-1031</v>
      </c>
      <c r="H31" s="78">
        <f aca="true" t="shared" si="7" ref="H31:H37">G31/C31*100</f>
        <v>-7.545926956012589</v>
      </c>
      <c r="I31" s="70">
        <f>SUM(I32:I37)</f>
        <v>77232</v>
      </c>
      <c r="J31" s="70">
        <f>SUM(J32:J37)</f>
        <v>73503</v>
      </c>
      <c r="K31" s="25">
        <v>100</v>
      </c>
      <c r="L31" s="25">
        <v>100</v>
      </c>
      <c r="M31" s="83">
        <f aca="true" t="shared" si="8" ref="M31:M37">J31-I31</f>
        <v>-3729</v>
      </c>
      <c r="N31" s="78">
        <f aca="true" t="shared" si="9" ref="N31:N37">M31/I31*100</f>
        <v>-4.828309509011809</v>
      </c>
      <c r="O31" s="70">
        <f>SUM(O32:O37)</f>
        <v>130654339</v>
      </c>
      <c r="P31" s="70">
        <f>SUM(P32:P37)</f>
        <v>133942798</v>
      </c>
      <c r="Q31" s="25">
        <v>100</v>
      </c>
      <c r="R31" s="25">
        <v>100</v>
      </c>
      <c r="S31" s="83">
        <f aca="true" t="shared" si="10" ref="S31:S37">P31-O31</f>
        <v>3288459</v>
      </c>
      <c r="T31" s="78">
        <f aca="true" t="shared" si="11" ref="T31:T37">S31/O31*100</f>
        <v>2.5169152629519638</v>
      </c>
    </row>
    <row r="32" spans="2:20" ht="14.25" customHeight="1">
      <c r="B32" s="26" t="s">
        <v>62</v>
      </c>
      <c r="C32" s="31">
        <v>76</v>
      </c>
      <c r="D32" s="16">
        <v>50</v>
      </c>
      <c r="E32" s="33">
        <f>C32/C31*100</f>
        <v>0.5562467979213935</v>
      </c>
      <c r="F32" s="33">
        <f>D32/D31*100</f>
        <v>0.3958201393286891</v>
      </c>
      <c r="G32" s="84">
        <f t="shared" si="6"/>
        <v>-26</v>
      </c>
      <c r="H32" s="81">
        <f t="shared" si="7"/>
        <v>-34.21052631578947</v>
      </c>
      <c r="I32" s="105">
        <v>6297</v>
      </c>
      <c r="J32" s="106">
        <v>5223</v>
      </c>
      <c r="K32" s="109">
        <f>I32/I31*100</f>
        <v>8.153356121814792</v>
      </c>
      <c r="L32" s="33">
        <f>J32/J31*100</f>
        <v>7.10583241500347</v>
      </c>
      <c r="M32" s="84">
        <f t="shared" si="8"/>
        <v>-1074</v>
      </c>
      <c r="N32" s="81">
        <f t="shared" si="9"/>
        <v>-17.055740828966172</v>
      </c>
      <c r="O32" s="105">
        <v>17833980</v>
      </c>
      <c r="P32" s="106">
        <v>14222998</v>
      </c>
      <c r="Q32" s="109">
        <f>O32/O31*100</f>
        <v>13.649741858171277</v>
      </c>
      <c r="R32" s="33">
        <f>P32/P31*100</f>
        <v>10.618710533432338</v>
      </c>
      <c r="S32" s="84">
        <f t="shared" si="10"/>
        <v>-3610982</v>
      </c>
      <c r="T32" s="81">
        <f t="shared" si="11"/>
        <v>-20.247762978314434</v>
      </c>
    </row>
    <row r="33" spans="2:20" ht="14.25">
      <c r="B33" s="26" t="s">
        <v>63</v>
      </c>
      <c r="C33" s="31">
        <v>2010</v>
      </c>
      <c r="D33" s="16">
        <v>1887</v>
      </c>
      <c r="E33" s="33">
        <f>C33/C31*100</f>
        <v>14.711263997657909</v>
      </c>
      <c r="F33" s="33">
        <f>D33/D31*100</f>
        <v>14.938252058264725</v>
      </c>
      <c r="G33" s="84">
        <f t="shared" si="6"/>
        <v>-123</v>
      </c>
      <c r="H33" s="81">
        <f t="shared" si="7"/>
        <v>-6.119402985074627</v>
      </c>
      <c r="I33" s="105">
        <v>7328</v>
      </c>
      <c r="J33" s="106">
        <v>6815</v>
      </c>
      <c r="K33" s="109">
        <f>I33/I31*100</f>
        <v>9.48829500725088</v>
      </c>
      <c r="L33" s="33">
        <f>J33/J31*100</f>
        <v>9.271730405561678</v>
      </c>
      <c r="M33" s="84">
        <f t="shared" si="8"/>
        <v>-513</v>
      </c>
      <c r="N33" s="81">
        <f t="shared" si="9"/>
        <v>-7.000545851528384</v>
      </c>
      <c r="O33" s="105">
        <v>10402201</v>
      </c>
      <c r="P33" s="106">
        <v>9749613</v>
      </c>
      <c r="Q33" s="109">
        <f>O33/O31*100</f>
        <v>7.961619246338233</v>
      </c>
      <c r="R33" s="33">
        <f>P33/P31*100</f>
        <v>7.278937834343284</v>
      </c>
      <c r="S33" s="84">
        <f t="shared" si="10"/>
        <v>-652588</v>
      </c>
      <c r="T33" s="81">
        <f t="shared" si="11"/>
        <v>-6.273556913580117</v>
      </c>
    </row>
    <row r="34" spans="2:20" ht="14.25">
      <c r="B34" s="26" t="s">
        <v>64</v>
      </c>
      <c r="C34" s="31">
        <v>4786</v>
      </c>
      <c r="D34" s="16">
        <v>4216</v>
      </c>
      <c r="E34" s="33">
        <f>C34/C31*100</f>
        <v>35.028910195418284</v>
      </c>
      <c r="F34" s="33">
        <f>D34/D31*100</f>
        <v>33.37555414819506</v>
      </c>
      <c r="G34" s="84">
        <f t="shared" si="6"/>
        <v>-570</v>
      </c>
      <c r="H34" s="81">
        <f t="shared" si="7"/>
        <v>-11.909736732135395</v>
      </c>
      <c r="I34" s="105">
        <v>27831</v>
      </c>
      <c r="J34" s="106">
        <v>27418</v>
      </c>
      <c r="K34" s="109">
        <f>I34/I31*100</f>
        <v>36.03558110627719</v>
      </c>
      <c r="L34" s="33">
        <f>J34/J31*100</f>
        <v>37.30187883487749</v>
      </c>
      <c r="M34" s="84">
        <f t="shared" si="8"/>
        <v>-413</v>
      </c>
      <c r="N34" s="81">
        <f t="shared" si="9"/>
        <v>-1.48395673888829</v>
      </c>
      <c r="O34" s="105">
        <v>36778059</v>
      </c>
      <c r="P34" s="106">
        <v>38544437</v>
      </c>
      <c r="Q34" s="109">
        <f>O34/O31*100</f>
        <v>28.149129436872357</v>
      </c>
      <c r="R34" s="33">
        <f>P34/P31*100</f>
        <v>28.77678947695269</v>
      </c>
      <c r="S34" s="84">
        <f t="shared" si="10"/>
        <v>1766378</v>
      </c>
      <c r="T34" s="81">
        <f t="shared" si="11"/>
        <v>4.802803758621411</v>
      </c>
    </row>
    <row r="35" spans="2:20" ht="14.25">
      <c r="B35" s="26" t="s">
        <v>65</v>
      </c>
      <c r="C35" s="31">
        <v>1083</v>
      </c>
      <c r="D35" s="24">
        <v>1019</v>
      </c>
      <c r="E35" s="33">
        <f>C35/C31*100</f>
        <v>7.926516870379858</v>
      </c>
      <c r="F35" s="33">
        <f>D35/D31*100</f>
        <v>8.066814439518682</v>
      </c>
      <c r="G35" s="84">
        <f t="shared" si="6"/>
        <v>-64</v>
      </c>
      <c r="H35" s="81">
        <f t="shared" si="7"/>
        <v>-5.909510618651892</v>
      </c>
      <c r="I35" s="105">
        <v>7056</v>
      </c>
      <c r="J35" s="106">
        <v>6491</v>
      </c>
      <c r="K35" s="109">
        <f>I35/I31*100</f>
        <v>9.136109384711002</v>
      </c>
      <c r="L35" s="33">
        <f>J35/J31*100</f>
        <v>8.83093207079983</v>
      </c>
      <c r="M35" s="84">
        <f t="shared" si="8"/>
        <v>-565</v>
      </c>
      <c r="N35" s="81">
        <f t="shared" si="9"/>
        <v>-8.007369614512472</v>
      </c>
      <c r="O35" s="105">
        <v>20298726</v>
      </c>
      <c r="P35" s="106">
        <v>18715752</v>
      </c>
      <c r="Q35" s="109">
        <f>O35/O31*100</f>
        <v>15.536205039466772</v>
      </c>
      <c r="R35" s="33">
        <f>P35/P31*100</f>
        <v>13.972943883104488</v>
      </c>
      <c r="S35" s="84">
        <f t="shared" si="10"/>
        <v>-1582974</v>
      </c>
      <c r="T35" s="81">
        <f t="shared" si="11"/>
        <v>-7.798390894088623</v>
      </c>
    </row>
    <row r="36" spans="2:20" ht="14.25">
      <c r="B36" s="35" t="s">
        <v>66</v>
      </c>
      <c r="C36" s="31">
        <v>1403</v>
      </c>
      <c r="D36" s="32">
        <v>1248</v>
      </c>
      <c r="E36" s="33">
        <f>C36/C31*100</f>
        <v>10.268608651101516</v>
      </c>
      <c r="F36" s="33">
        <f>D36/D31*100</f>
        <v>9.879670677644079</v>
      </c>
      <c r="G36" s="84">
        <f t="shared" si="6"/>
        <v>-155</v>
      </c>
      <c r="H36" s="81">
        <f t="shared" si="7"/>
        <v>-11.047754811119031</v>
      </c>
      <c r="I36" s="105">
        <v>5384</v>
      </c>
      <c r="J36" s="106">
        <v>5066</v>
      </c>
      <c r="K36" s="109">
        <f>I36/I31*100</f>
        <v>6.971203646157033</v>
      </c>
      <c r="L36" s="33">
        <f>J36/J31*100</f>
        <v>6.892235691060229</v>
      </c>
      <c r="M36" s="84">
        <f t="shared" si="8"/>
        <v>-318</v>
      </c>
      <c r="N36" s="81">
        <f t="shared" si="9"/>
        <v>-5.906389301634472</v>
      </c>
      <c r="O36" s="105">
        <v>9752939</v>
      </c>
      <c r="P36" s="106">
        <v>10898453</v>
      </c>
      <c r="Q36" s="109">
        <f>O36/O31*100</f>
        <v>7.464688180007554</v>
      </c>
      <c r="R36" s="33">
        <f>P36/P31*100</f>
        <v>8.13664725743597</v>
      </c>
      <c r="S36" s="84">
        <f t="shared" si="10"/>
        <v>1145514</v>
      </c>
      <c r="T36" s="81">
        <f t="shared" si="11"/>
        <v>11.745321077062002</v>
      </c>
    </row>
    <row r="37" spans="1:20" ht="14.25">
      <c r="A37" s="36"/>
      <c r="B37" s="37" t="s">
        <v>67</v>
      </c>
      <c r="C37" s="38">
        <v>4305</v>
      </c>
      <c r="D37" s="39">
        <v>4212</v>
      </c>
      <c r="E37" s="40">
        <f>C37/C31*100</f>
        <v>31.50845348752104</v>
      </c>
      <c r="F37" s="40">
        <f>D37/D31*100</f>
        <v>33.34388853704876</v>
      </c>
      <c r="G37" s="87">
        <f t="shared" si="6"/>
        <v>-93</v>
      </c>
      <c r="H37" s="82">
        <f t="shared" si="7"/>
        <v>-2.1602787456445993</v>
      </c>
      <c r="I37" s="107">
        <v>23336</v>
      </c>
      <c r="J37" s="108">
        <v>22490</v>
      </c>
      <c r="K37" s="111">
        <f>I37/I31*100</f>
        <v>30.215454733789105</v>
      </c>
      <c r="L37" s="40">
        <f>J37/J31*100</f>
        <v>30.597390582697304</v>
      </c>
      <c r="M37" s="87">
        <f t="shared" si="8"/>
        <v>-846</v>
      </c>
      <c r="N37" s="82">
        <f t="shared" si="9"/>
        <v>-3.625299965718204</v>
      </c>
      <c r="O37" s="107">
        <v>35588434</v>
      </c>
      <c r="P37" s="108">
        <v>41811545</v>
      </c>
      <c r="Q37" s="111">
        <f>O37/O31*100</f>
        <v>27.23861623914381</v>
      </c>
      <c r="R37" s="40">
        <f>P37/P31*100</f>
        <v>31.21597101473123</v>
      </c>
      <c r="S37" s="87">
        <f t="shared" si="10"/>
        <v>6223111</v>
      </c>
      <c r="T37" s="82">
        <f t="shared" si="11"/>
        <v>17.486329968888207</v>
      </c>
    </row>
    <row r="38" spans="1:20" ht="14.25">
      <c r="A38" s="46" t="s">
        <v>8</v>
      </c>
      <c r="B38" s="41"/>
      <c r="C38" s="32"/>
      <c r="D38" s="32"/>
      <c r="E38" s="33"/>
      <c r="F38" s="33"/>
      <c r="G38" s="42"/>
      <c r="H38" s="43"/>
      <c r="I38" s="32"/>
      <c r="J38" s="32"/>
      <c r="K38" s="33"/>
      <c r="L38" s="33"/>
      <c r="M38" s="88"/>
      <c r="N38" s="97"/>
      <c r="O38" s="34"/>
      <c r="P38" s="99"/>
      <c r="Q38" s="33"/>
      <c r="R38" s="33"/>
      <c r="S38" s="100"/>
      <c r="T38" s="96"/>
    </row>
    <row r="39" spans="1:21" ht="14.25">
      <c r="A39" s="118" t="s">
        <v>23</v>
      </c>
      <c r="B39" s="46"/>
      <c r="C39" s="46"/>
      <c r="I39" s="46"/>
      <c r="J39" s="46"/>
      <c r="K39" s="33"/>
      <c r="L39" s="33"/>
      <c r="M39" s="44"/>
      <c r="N39" s="45"/>
      <c r="O39" s="32"/>
      <c r="P39" s="46"/>
      <c r="Q39" s="33"/>
      <c r="R39" s="33"/>
      <c r="S39" s="44"/>
      <c r="T39" s="43"/>
      <c r="U39" s="46"/>
    </row>
    <row r="40" spans="1:10" ht="14.25">
      <c r="A40" s="119" t="s">
        <v>24</v>
      </c>
      <c r="J40" s="47"/>
    </row>
    <row r="41" ht="14.25">
      <c r="J41" s="47"/>
    </row>
    <row r="42" ht="14.25">
      <c r="A42" s="6" t="s">
        <v>68</v>
      </c>
    </row>
    <row r="44" spans="1:20" ht="17.25">
      <c r="A44" s="129" t="s">
        <v>69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7"/>
      <c r="R44" s="7"/>
      <c r="S44" s="7"/>
      <c r="T44" s="7"/>
    </row>
    <row r="45" spans="1:20" ht="19.5" customHeight="1">
      <c r="A45" s="154" t="s">
        <v>21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48"/>
      <c r="R45" s="48"/>
      <c r="S45" s="50"/>
      <c r="T45" s="49"/>
    </row>
    <row r="46" spans="17:21" ht="19.5" customHeight="1" thickBot="1">
      <c r="Q46" s="51"/>
      <c r="R46" s="51"/>
      <c r="S46" s="52"/>
      <c r="T46" s="53"/>
      <c r="U46" s="51"/>
    </row>
    <row r="47" spans="1:24" ht="18" customHeight="1">
      <c r="A47" s="133" t="s">
        <v>70</v>
      </c>
      <c r="B47" s="134"/>
      <c r="C47" s="151" t="s">
        <v>16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51"/>
      <c r="R47" s="51"/>
      <c r="S47" s="52"/>
      <c r="T47" s="53"/>
      <c r="U47" s="51"/>
      <c r="V47" s="51"/>
      <c r="W47" s="51"/>
      <c r="X47" s="51"/>
    </row>
    <row r="48" spans="1:24" ht="14.25">
      <c r="A48" s="135"/>
      <c r="B48" s="136"/>
      <c r="C48" s="10" t="s">
        <v>71</v>
      </c>
      <c r="D48" s="11"/>
      <c r="E48" s="127" t="s">
        <v>72</v>
      </c>
      <c r="F48" s="128"/>
      <c r="G48" s="130" t="s">
        <v>73</v>
      </c>
      <c r="H48" s="131"/>
      <c r="I48" s="127" t="s">
        <v>74</v>
      </c>
      <c r="J48" s="128"/>
      <c r="K48" s="127" t="s">
        <v>75</v>
      </c>
      <c r="L48" s="128"/>
      <c r="M48" s="125" t="s">
        <v>0</v>
      </c>
      <c r="N48" s="126"/>
      <c r="O48" s="123" t="s">
        <v>1</v>
      </c>
      <c r="P48" s="124"/>
      <c r="Q48" s="51"/>
      <c r="R48" s="51"/>
      <c r="S48" s="52"/>
      <c r="T48" s="53"/>
      <c r="U48" s="51"/>
      <c r="V48" s="51"/>
      <c r="W48" s="51"/>
      <c r="X48" s="51"/>
    </row>
    <row r="49" spans="2:24" ht="14.25">
      <c r="B49" s="12"/>
      <c r="D49" s="13" t="s">
        <v>38</v>
      </c>
      <c r="F49" s="13" t="s">
        <v>38</v>
      </c>
      <c r="H49" s="15" t="s">
        <v>38</v>
      </c>
      <c r="J49" s="13" t="s">
        <v>38</v>
      </c>
      <c r="L49" s="13" t="s">
        <v>38</v>
      </c>
      <c r="N49" s="15" t="s">
        <v>38</v>
      </c>
      <c r="P49" s="13" t="s">
        <v>38</v>
      </c>
      <c r="Q49" s="51"/>
      <c r="R49" s="51"/>
      <c r="S49" s="52"/>
      <c r="T49" s="53"/>
      <c r="U49" s="51"/>
      <c r="V49" s="51"/>
      <c r="W49" s="51"/>
      <c r="X49" s="51"/>
    </row>
    <row r="50" spans="1:24" ht="14.25">
      <c r="A50" s="121" t="s">
        <v>61</v>
      </c>
      <c r="B50" s="132"/>
      <c r="C50" s="21"/>
      <c r="D50" s="86">
        <f>SUM(D51:D56)</f>
        <v>12185</v>
      </c>
      <c r="E50" s="55"/>
      <c r="F50" s="55">
        <f aca="true" t="shared" si="12" ref="F50:P50">SUM(F51:F56)</f>
        <v>546</v>
      </c>
      <c r="G50" s="55"/>
      <c r="H50" s="55">
        <f t="shared" si="12"/>
        <v>3697</v>
      </c>
      <c r="I50" s="55"/>
      <c r="J50" s="55">
        <f t="shared" si="12"/>
        <v>4883</v>
      </c>
      <c r="K50" s="55"/>
      <c r="L50" s="55">
        <f t="shared" si="12"/>
        <v>2104</v>
      </c>
      <c r="M50" s="55"/>
      <c r="N50" s="55">
        <f t="shared" si="12"/>
        <v>507</v>
      </c>
      <c r="O50" s="55"/>
      <c r="P50" s="55">
        <f t="shared" si="12"/>
        <v>448</v>
      </c>
      <c r="Q50" s="51"/>
      <c r="R50" s="51"/>
      <c r="S50" s="52"/>
      <c r="T50" s="53"/>
      <c r="U50" s="51"/>
      <c r="V50" s="51"/>
      <c r="W50" s="51"/>
      <c r="X50" s="51"/>
    </row>
    <row r="51" spans="2:30" ht="14.25">
      <c r="B51" s="57" t="s">
        <v>2</v>
      </c>
      <c r="C51" s="13"/>
      <c r="D51" s="112">
        <v>50</v>
      </c>
      <c r="E51" s="113"/>
      <c r="F51" s="114">
        <v>3</v>
      </c>
      <c r="G51" s="115"/>
      <c r="H51" s="114">
        <v>20</v>
      </c>
      <c r="I51" s="113"/>
      <c r="J51" s="114">
        <v>16</v>
      </c>
      <c r="K51" s="116"/>
      <c r="L51" s="114">
        <v>2</v>
      </c>
      <c r="M51" s="117"/>
      <c r="N51" s="114">
        <v>4</v>
      </c>
      <c r="O51" s="113"/>
      <c r="P51" s="114">
        <v>5</v>
      </c>
      <c r="Q51" s="58"/>
      <c r="R51" s="58"/>
      <c r="S51" s="17"/>
      <c r="T51" s="17"/>
      <c r="U51" s="58"/>
      <c r="V51" s="58"/>
      <c r="W51" s="51"/>
      <c r="X51" s="51"/>
      <c r="Y51" s="52"/>
      <c r="Z51" s="53"/>
      <c r="AA51" s="51"/>
      <c r="AB51" s="51"/>
      <c r="AC51" s="51"/>
      <c r="AD51" s="51"/>
    </row>
    <row r="52" spans="2:30" ht="14.25">
      <c r="B52" s="57" t="s">
        <v>63</v>
      </c>
      <c r="C52" s="13"/>
      <c r="D52" s="112">
        <v>1887</v>
      </c>
      <c r="E52" s="113"/>
      <c r="F52" s="114">
        <v>104</v>
      </c>
      <c r="G52" s="115"/>
      <c r="H52" s="114">
        <v>737</v>
      </c>
      <c r="I52" s="113"/>
      <c r="J52" s="114">
        <v>893</v>
      </c>
      <c r="K52" s="116"/>
      <c r="L52" s="114">
        <v>142</v>
      </c>
      <c r="M52" s="117"/>
      <c r="N52" s="114">
        <v>7</v>
      </c>
      <c r="O52" s="113"/>
      <c r="P52" s="114">
        <v>4</v>
      </c>
      <c r="Q52" s="58"/>
      <c r="R52" s="58"/>
      <c r="S52" s="17"/>
      <c r="T52" s="17"/>
      <c r="U52" s="58"/>
      <c r="V52" s="58"/>
      <c r="W52" s="51"/>
      <c r="X52" s="51"/>
      <c r="Y52" s="52"/>
      <c r="Z52" s="53"/>
      <c r="AA52" s="51"/>
      <c r="AB52" s="51"/>
      <c r="AC52" s="51"/>
      <c r="AD52" s="51"/>
    </row>
    <row r="53" spans="2:30" ht="14.25">
      <c r="B53" s="57" t="s">
        <v>3</v>
      </c>
      <c r="C53" s="13"/>
      <c r="D53" s="112">
        <v>4116</v>
      </c>
      <c r="E53" s="113"/>
      <c r="F53" s="114">
        <v>229</v>
      </c>
      <c r="G53" s="115"/>
      <c r="H53" s="114">
        <v>851</v>
      </c>
      <c r="I53" s="113"/>
      <c r="J53" s="114">
        <v>1493</v>
      </c>
      <c r="K53" s="116"/>
      <c r="L53" s="114">
        <v>982</v>
      </c>
      <c r="M53" s="117"/>
      <c r="N53" s="114">
        <v>214</v>
      </c>
      <c r="O53" s="113"/>
      <c r="P53" s="114">
        <v>347</v>
      </c>
      <c r="Q53" s="58"/>
      <c r="R53" s="58"/>
      <c r="S53" s="17"/>
      <c r="T53" s="17"/>
      <c r="U53" s="58"/>
      <c r="V53" s="58"/>
      <c r="W53" s="51"/>
      <c r="X53" s="51"/>
      <c r="Y53" s="52"/>
      <c r="Z53" s="53"/>
      <c r="AA53" s="51"/>
      <c r="AB53" s="51"/>
      <c r="AC53" s="51"/>
      <c r="AD53" s="51"/>
    </row>
    <row r="54" spans="2:30" ht="14.25">
      <c r="B54" s="57" t="s">
        <v>65</v>
      </c>
      <c r="C54" s="13"/>
      <c r="D54" s="112">
        <v>1019</v>
      </c>
      <c r="E54" s="113"/>
      <c r="F54" s="114">
        <v>7</v>
      </c>
      <c r="G54" s="115"/>
      <c r="H54" s="114">
        <v>405</v>
      </c>
      <c r="I54" s="113"/>
      <c r="J54" s="114">
        <v>556</v>
      </c>
      <c r="K54" s="116"/>
      <c r="L54" s="114">
        <v>47</v>
      </c>
      <c r="M54" s="117"/>
      <c r="N54" s="114">
        <v>1</v>
      </c>
      <c r="O54" s="113"/>
      <c r="P54" s="114">
        <v>3</v>
      </c>
      <c r="Q54" s="58"/>
      <c r="R54" s="58"/>
      <c r="S54" s="17"/>
      <c r="T54" s="17"/>
      <c r="U54" s="58"/>
      <c r="V54" s="58"/>
      <c r="W54" s="51"/>
      <c r="X54" s="51"/>
      <c r="Y54" s="52"/>
      <c r="Z54" s="53"/>
      <c r="AA54" s="51"/>
      <c r="AB54" s="51"/>
      <c r="AC54" s="51"/>
      <c r="AD54" s="51"/>
    </row>
    <row r="55" spans="2:30" ht="14.25">
      <c r="B55" s="57" t="s">
        <v>4</v>
      </c>
      <c r="C55" s="13"/>
      <c r="D55" s="112">
        <v>1248</v>
      </c>
      <c r="E55" s="113"/>
      <c r="F55" s="114">
        <v>42</v>
      </c>
      <c r="G55" s="115"/>
      <c r="H55" s="114">
        <v>448</v>
      </c>
      <c r="I55" s="113"/>
      <c r="J55" s="114">
        <v>630</v>
      </c>
      <c r="K55" s="116"/>
      <c r="L55" s="114">
        <v>117</v>
      </c>
      <c r="M55" s="117"/>
      <c r="N55" s="114">
        <v>6</v>
      </c>
      <c r="O55" s="113"/>
      <c r="P55" s="114">
        <v>5</v>
      </c>
      <c r="Q55" s="58"/>
      <c r="R55" s="58"/>
      <c r="S55" s="17"/>
      <c r="T55" s="17"/>
      <c r="U55" s="58"/>
      <c r="V55" s="58"/>
      <c r="W55" s="51"/>
      <c r="X55" s="51"/>
      <c r="Y55" s="52"/>
      <c r="Z55" s="53"/>
      <c r="AA55" s="51"/>
      <c r="AB55" s="51"/>
      <c r="AC55" s="51"/>
      <c r="AD55" s="51"/>
    </row>
    <row r="56" spans="2:30" ht="14.25">
      <c r="B56" s="57" t="s">
        <v>67</v>
      </c>
      <c r="C56" s="13"/>
      <c r="D56" s="112">
        <v>3865</v>
      </c>
      <c r="E56" s="113"/>
      <c r="F56" s="114">
        <v>161</v>
      </c>
      <c r="G56" s="115"/>
      <c r="H56" s="114">
        <v>1236</v>
      </c>
      <c r="I56" s="113"/>
      <c r="J56" s="114">
        <v>1295</v>
      </c>
      <c r="K56" s="116"/>
      <c r="L56" s="114">
        <v>814</v>
      </c>
      <c r="M56" s="117"/>
      <c r="N56" s="114">
        <v>275</v>
      </c>
      <c r="O56" s="113"/>
      <c r="P56" s="114">
        <v>84</v>
      </c>
      <c r="Q56" s="58"/>
      <c r="R56" s="58"/>
      <c r="S56" s="17"/>
      <c r="T56" s="17"/>
      <c r="U56" s="58"/>
      <c r="V56" s="58"/>
      <c r="W56" s="51"/>
      <c r="X56" s="51"/>
      <c r="Y56" s="52"/>
      <c r="Z56" s="53"/>
      <c r="AA56" s="51"/>
      <c r="AB56" s="51"/>
      <c r="AC56" s="51"/>
      <c r="AD56" s="51"/>
    </row>
    <row r="57" spans="2:24" ht="14.25">
      <c r="B57" s="57"/>
      <c r="C57" s="13"/>
      <c r="D57" s="13" t="s">
        <v>11</v>
      </c>
      <c r="E57" s="59"/>
      <c r="F57" s="13" t="s">
        <v>11</v>
      </c>
      <c r="G57" s="13"/>
      <c r="H57" s="13" t="s">
        <v>17</v>
      </c>
      <c r="I57" s="13"/>
      <c r="J57" s="13" t="s">
        <v>17</v>
      </c>
      <c r="K57" s="13"/>
      <c r="L57" s="13" t="s">
        <v>17</v>
      </c>
      <c r="M57" s="13"/>
      <c r="N57" s="13" t="s">
        <v>17</v>
      </c>
      <c r="O57" s="13"/>
      <c r="P57" s="13" t="s">
        <v>17</v>
      </c>
      <c r="Q57" s="51"/>
      <c r="R57" s="51"/>
      <c r="S57" s="52"/>
      <c r="T57" s="53"/>
      <c r="U57" s="51"/>
      <c r="V57" s="51"/>
      <c r="W57" s="51"/>
      <c r="X57" s="51"/>
    </row>
    <row r="58" spans="1:24" ht="14.25">
      <c r="A58" s="54"/>
      <c r="B58" s="60" t="s">
        <v>5</v>
      </c>
      <c r="C58" s="21"/>
      <c r="D58" s="74" t="s">
        <v>9</v>
      </c>
      <c r="E58" s="21"/>
      <c r="F58" s="93">
        <f aca="true" t="shared" si="13" ref="F58:F64">F50/D50*100</f>
        <v>4.480919162905211</v>
      </c>
      <c r="G58" s="15"/>
      <c r="H58" s="93">
        <f>H50/D50*100</f>
        <v>30.34058268362741</v>
      </c>
      <c r="I58" s="13"/>
      <c r="J58" s="93">
        <f>J50/D50*100</f>
        <v>40.07386130488305</v>
      </c>
      <c r="K58" s="62"/>
      <c r="L58" s="93">
        <f aca="true" t="shared" si="14" ref="L58:L64">L50/D50*100</f>
        <v>17.267131719327043</v>
      </c>
      <c r="M58" s="56"/>
      <c r="N58" s="93">
        <f aca="true" t="shared" si="15" ref="N58:N64">N50/D50*100</f>
        <v>4.160853508411981</v>
      </c>
      <c r="O58" s="63"/>
      <c r="P58" s="93">
        <f aca="true" t="shared" si="16" ref="P58:P64">P50/D50*100</f>
        <v>3.676651620845302</v>
      </c>
      <c r="Q58" s="51"/>
      <c r="R58" s="51"/>
      <c r="S58" s="52"/>
      <c r="T58" s="53"/>
      <c r="U58" s="51"/>
      <c r="V58" s="51"/>
      <c r="W58" s="51"/>
      <c r="X58" s="51"/>
    </row>
    <row r="59" spans="2:24" ht="14.25">
      <c r="B59" s="57" t="s">
        <v>2</v>
      </c>
      <c r="C59" s="13"/>
      <c r="D59" s="73" t="s">
        <v>10</v>
      </c>
      <c r="E59" s="64"/>
      <c r="F59" s="94">
        <f t="shared" si="13"/>
        <v>6</v>
      </c>
      <c r="G59" s="15"/>
      <c r="H59" s="94">
        <f aca="true" t="shared" si="17" ref="H59:H64">H51/D51*100</f>
        <v>40</v>
      </c>
      <c r="I59" s="13"/>
      <c r="J59" s="94">
        <f aca="true" t="shared" si="18" ref="J59:J64">J51/D51*100</f>
        <v>32</v>
      </c>
      <c r="K59" s="75"/>
      <c r="L59" s="94">
        <f t="shared" si="14"/>
        <v>4</v>
      </c>
      <c r="M59" s="72"/>
      <c r="N59" s="94">
        <f t="shared" si="15"/>
        <v>8</v>
      </c>
      <c r="O59" s="76"/>
      <c r="P59" s="94">
        <f t="shared" si="16"/>
        <v>10</v>
      </c>
      <c r="Q59" s="51"/>
      <c r="R59" s="51"/>
      <c r="S59" s="52"/>
      <c r="T59" s="53"/>
      <c r="U59" s="51"/>
      <c r="V59" s="51"/>
      <c r="W59" s="51"/>
      <c r="X59" s="51"/>
    </row>
    <row r="60" spans="2:24" ht="14.25">
      <c r="B60" s="57" t="s">
        <v>63</v>
      </c>
      <c r="C60" s="13"/>
      <c r="D60" s="73" t="s">
        <v>10</v>
      </c>
      <c r="E60" s="77"/>
      <c r="F60" s="95">
        <f>F52/D52*100</f>
        <v>5.511393746687864</v>
      </c>
      <c r="G60" s="89"/>
      <c r="H60" s="95">
        <f t="shared" si="17"/>
        <v>39.05670376258612</v>
      </c>
      <c r="I60" s="90"/>
      <c r="J60" s="95">
        <f t="shared" si="18"/>
        <v>47.32379438261791</v>
      </c>
      <c r="K60" s="75"/>
      <c r="L60" s="95">
        <f t="shared" si="14"/>
        <v>7.525172231054585</v>
      </c>
      <c r="M60" s="72"/>
      <c r="N60" s="95">
        <f t="shared" si="15"/>
        <v>0.37095919448860626</v>
      </c>
      <c r="O60" s="76"/>
      <c r="P60" s="95">
        <f t="shared" si="16"/>
        <v>0.21197668256491786</v>
      </c>
      <c r="Q60" s="51"/>
      <c r="R60" s="51"/>
      <c r="S60" s="52"/>
      <c r="T60" s="53"/>
      <c r="U60" s="51"/>
      <c r="V60" s="51"/>
      <c r="W60" s="51"/>
      <c r="X60" s="51"/>
    </row>
    <row r="61" spans="2:24" ht="14.25">
      <c r="B61" s="57" t="s">
        <v>3</v>
      </c>
      <c r="C61" s="13"/>
      <c r="D61" s="73" t="s">
        <v>10</v>
      </c>
      <c r="E61" s="77"/>
      <c r="F61" s="95">
        <f t="shared" si="13"/>
        <v>5.563654033041788</v>
      </c>
      <c r="G61" s="89"/>
      <c r="H61" s="95">
        <f t="shared" si="17"/>
        <v>20.675413022351798</v>
      </c>
      <c r="I61" s="90"/>
      <c r="J61" s="95">
        <f t="shared" si="18"/>
        <v>36.27308066083576</v>
      </c>
      <c r="K61" s="75"/>
      <c r="L61" s="95">
        <f t="shared" si="14"/>
        <v>23.858114674441204</v>
      </c>
      <c r="M61" s="72"/>
      <c r="N61" s="95">
        <f t="shared" si="15"/>
        <v>5.199222546161321</v>
      </c>
      <c r="O61" s="76"/>
      <c r="P61" s="95">
        <f t="shared" si="16"/>
        <v>8.430515063168125</v>
      </c>
      <c r="Q61" s="51"/>
      <c r="R61" s="51"/>
      <c r="S61" s="52"/>
      <c r="T61" s="53"/>
      <c r="U61" s="51"/>
      <c r="V61" s="51"/>
      <c r="W61" s="51"/>
      <c r="X61" s="51"/>
    </row>
    <row r="62" spans="2:24" ht="14.25">
      <c r="B62" s="57" t="s">
        <v>65</v>
      </c>
      <c r="C62" s="13"/>
      <c r="D62" s="73" t="s">
        <v>10</v>
      </c>
      <c r="E62" s="77"/>
      <c r="F62" s="95">
        <f t="shared" si="13"/>
        <v>0.6869479882237487</v>
      </c>
      <c r="G62" s="89"/>
      <c r="H62" s="95">
        <f t="shared" si="17"/>
        <v>39.74484789008832</v>
      </c>
      <c r="I62" s="90"/>
      <c r="J62" s="95">
        <f t="shared" si="18"/>
        <v>54.563297350343476</v>
      </c>
      <c r="K62" s="75"/>
      <c r="L62" s="95">
        <f t="shared" si="14"/>
        <v>4.612365063788027</v>
      </c>
      <c r="M62" s="72"/>
      <c r="N62" s="95">
        <f t="shared" si="15"/>
        <v>0.09813542688910697</v>
      </c>
      <c r="O62" s="76"/>
      <c r="P62" s="95">
        <f t="shared" si="16"/>
        <v>0.2944062806673209</v>
      </c>
      <c r="Q62" s="51"/>
      <c r="R62" s="51"/>
      <c r="S62" s="52"/>
      <c r="T62" s="53"/>
      <c r="U62" s="51"/>
      <c r="V62" s="51"/>
      <c r="W62" s="51"/>
      <c r="X62" s="51"/>
    </row>
    <row r="63" spans="2:24" ht="14.25">
      <c r="B63" s="57" t="s">
        <v>4</v>
      </c>
      <c r="C63" s="13"/>
      <c r="D63" s="73" t="s">
        <v>10</v>
      </c>
      <c r="E63" s="77"/>
      <c r="F63" s="95">
        <f t="shared" si="13"/>
        <v>3.3653846153846154</v>
      </c>
      <c r="G63" s="89"/>
      <c r="H63" s="95">
        <f t="shared" si="17"/>
        <v>35.8974358974359</v>
      </c>
      <c r="I63" s="90"/>
      <c r="J63" s="95">
        <f t="shared" si="18"/>
        <v>50.480769230769226</v>
      </c>
      <c r="K63" s="75"/>
      <c r="L63" s="95">
        <f t="shared" si="14"/>
        <v>9.375</v>
      </c>
      <c r="M63" s="72"/>
      <c r="N63" s="95">
        <f t="shared" si="15"/>
        <v>0.4807692307692308</v>
      </c>
      <c r="O63" s="76"/>
      <c r="P63" s="95">
        <f t="shared" si="16"/>
        <v>0.4006410256410256</v>
      </c>
      <c r="Q63" s="51"/>
      <c r="R63" s="51"/>
      <c r="S63" s="52"/>
      <c r="T63" s="53"/>
      <c r="U63" s="51"/>
      <c r="V63" s="51"/>
      <c r="W63" s="51"/>
      <c r="X63" s="51"/>
    </row>
    <row r="64" spans="1:24" ht="14.25">
      <c r="A64" s="18"/>
      <c r="B64" s="57" t="s">
        <v>67</v>
      </c>
      <c r="C64" s="13"/>
      <c r="D64" s="73" t="s">
        <v>10</v>
      </c>
      <c r="E64" s="77"/>
      <c r="F64" s="95">
        <f t="shared" si="13"/>
        <v>4.165588615782665</v>
      </c>
      <c r="G64" s="89"/>
      <c r="H64" s="95">
        <f t="shared" si="17"/>
        <v>31.979301423027167</v>
      </c>
      <c r="I64" s="90"/>
      <c r="J64" s="95">
        <f t="shared" si="18"/>
        <v>33.50582147477361</v>
      </c>
      <c r="K64" s="75"/>
      <c r="L64" s="95">
        <f t="shared" si="14"/>
        <v>21.060802069857697</v>
      </c>
      <c r="M64" s="72"/>
      <c r="N64" s="95">
        <f t="shared" si="15"/>
        <v>7.115135834411385</v>
      </c>
      <c r="O64" s="76"/>
      <c r="P64" s="95">
        <f t="shared" si="16"/>
        <v>2.1733505821474774</v>
      </c>
      <c r="Q64" s="51"/>
      <c r="R64" s="51"/>
      <c r="S64" s="52"/>
      <c r="T64" s="53"/>
      <c r="U64" s="51"/>
      <c r="V64" s="51"/>
      <c r="W64" s="51"/>
      <c r="X64" s="51"/>
    </row>
    <row r="65" spans="1:24" ht="14.25">
      <c r="A65" s="18"/>
      <c r="B65" s="19"/>
      <c r="C65" s="21"/>
      <c r="D65" s="13" t="s">
        <v>11</v>
      </c>
      <c r="E65" s="21"/>
      <c r="F65" s="13" t="s">
        <v>11</v>
      </c>
      <c r="G65" s="13"/>
      <c r="H65" s="13" t="s">
        <v>17</v>
      </c>
      <c r="I65" s="13"/>
      <c r="J65" s="13" t="s">
        <v>17</v>
      </c>
      <c r="K65" s="13"/>
      <c r="L65" s="13" t="s">
        <v>17</v>
      </c>
      <c r="M65" s="13"/>
      <c r="N65" s="13" t="s">
        <v>17</v>
      </c>
      <c r="O65" s="13"/>
      <c r="P65" s="13" t="s">
        <v>17</v>
      </c>
      <c r="Q65" s="51"/>
      <c r="R65" s="51"/>
      <c r="S65" s="52"/>
      <c r="T65" s="53"/>
      <c r="U65" s="51"/>
      <c r="V65" s="51"/>
      <c r="W65" s="51"/>
      <c r="X65" s="51"/>
    </row>
    <row r="66" spans="1:30" ht="14.25">
      <c r="A66" s="54"/>
      <c r="B66" s="60" t="s">
        <v>6</v>
      </c>
      <c r="C66" s="91"/>
      <c r="D66" s="74" t="s">
        <v>9</v>
      </c>
      <c r="E66" s="61"/>
      <c r="F66" s="98" t="s">
        <v>9</v>
      </c>
      <c r="G66" s="74"/>
      <c r="H66" s="98" t="s">
        <v>9</v>
      </c>
      <c r="I66" s="74"/>
      <c r="J66" s="98" t="s">
        <v>9</v>
      </c>
      <c r="K66" s="74"/>
      <c r="L66" s="98" t="s">
        <v>9</v>
      </c>
      <c r="M66" s="74"/>
      <c r="N66" s="98" t="s">
        <v>9</v>
      </c>
      <c r="O66" s="74"/>
      <c r="P66" s="98" t="s">
        <v>9</v>
      </c>
      <c r="Q66" s="55"/>
      <c r="R66" s="61"/>
      <c r="S66" s="56"/>
      <c r="T66" s="65"/>
      <c r="U66" s="55"/>
      <c r="V66" s="61"/>
      <c r="W66" s="51"/>
      <c r="X66" s="51"/>
      <c r="Y66" s="52"/>
      <c r="Z66" s="53"/>
      <c r="AA66" s="51"/>
      <c r="AB66" s="51"/>
      <c r="AC66" s="51"/>
      <c r="AD66" s="51"/>
    </row>
    <row r="67" spans="2:24" ht="14.25">
      <c r="B67" s="57" t="s">
        <v>2</v>
      </c>
      <c r="C67" s="13"/>
      <c r="D67" s="92">
        <f>D51/D50*100</f>
        <v>0.4103405826836274</v>
      </c>
      <c r="E67" s="66"/>
      <c r="F67" s="92">
        <f>F51/F50*100</f>
        <v>0.5494505494505495</v>
      </c>
      <c r="G67" s="15"/>
      <c r="H67" s="92">
        <f>H51/H50*100</f>
        <v>0.5409791723018664</v>
      </c>
      <c r="I67" s="66"/>
      <c r="J67" s="92">
        <f>J51/J50*100</f>
        <v>0.32766741757116524</v>
      </c>
      <c r="K67" s="66"/>
      <c r="L67" s="92">
        <f>L51/L50*100</f>
        <v>0.09505703422053231</v>
      </c>
      <c r="M67" s="85"/>
      <c r="N67" s="92">
        <f>N51/N50*100</f>
        <v>0.7889546351084813</v>
      </c>
      <c r="O67" s="66"/>
      <c r="P67" s="92">
        <f>P51/P50*100</f>
        <v>1.1160714285714286</v>
      </c>
      <c r="Q67" s="51"/>
      <c r="R67" s="51"/>
      <c r="S67" s="52"/>
      <c r="T67" s="53"/>
      <c r="U67" s="51"/>
      <c r="V67" s="51"/>
      <c r="W67" s="51"/>
      <c r="X67" s="51"/>
    </row>
    <row r="68" spans="2:24" ht="14.25">
      <c r="B68" s="57" t="s">
        <v>63</v>
      </c>
      <c r="C68" s="13"/>
      <c r="D68" s="92">
        <f>D52/D50*100</f>
        <v>15.486253590480098</v>
      </c>
      <c r="E68" s="66"/>
      <c r="F68" s="92">
        <f>F52/F50*100</f>
        <v>19.047619047619047</v>
      </c>
      <c r="G68" s="15"/>
      <c r="H68" s="92">
        <f>H52/H50*100</f>
        <v>19.935082499323777</v>
      </c>
      <c r="I68" s="66"/>
      <c r="J68" s="92">
        <f>J52/J50*100</f>
        <v>18.28793774319066</v>
      </c>
      <c r="K68" s="66"/>
      <c r="L68" s="92">
        <f>L52/L50*100</f>
        <v>6.749049429657794</v>
      </c>
      <c r="M68" s="85"/>
      <c r="N68" s="92">
        <f>N52/N50*100</f>
        <v>1.3806706114398422</v>
      </c>
      <c r="O68" s="66"/>
      <c r="P68" s="92">
        <f>P52/P50*100</f>
        <v>0.8928571428571428</v>
      </c>
      <c r="Q68" s="51"/>
      <c r="R68" s="51"/>
      <c r="S68" s="52"/>
      <c r="T68" s="53"/>
      <c r="U68" s="51"/>
      <c r="V68" s="51"/>
      <c r="W68" s="51"/>
      <c r="X68" s="51"/>
    </row>
    <row r="69" spans="2:24" ht="14.25">
      <c r="B69" s="57" t="s">
        <v>3</v>
      </c>
      <c r="C69" s="13"/>
      <c r="D69" s="92">
        <f>D53/D50*100</f>
        <v>33.779236766516206</v>
      </c>
      <c r="E69" s="66"/>
      <c r="F69" s="92">
        <f>F53/F50*100</f>
        <v>41.94139194139194</v>
      </c>
      <c r="G69" s="15"/>
      <c r="H69" s="92">
        <f>H53/H50*100</f>
        <v>23.018663781444417</v>
      </c>
      <c r="I69" s="66"/>
      <c r="J69" s="92">
        <f>J53/J50*100</f>
        <v>30.57546590210936</v>
      </c>
      <c r="K69" s="66"/>
      <c r="L69" s="92">
        <f>L53/L50*100</f>
        <v>46.67300380228137</v>
      </c>
      <c r="M69" s="85"/>
      <c r="N69" s="92">
        <f>N53/N50*100</f>
        <v>42.209072978303745</v>
      </c>
      <c r="O69" s="66"/>
      <c r="P69" s="92">
        <f>P53/P50*100</f>
        <v>77.45535714285714</v>
      </c>
      <c r="Q69" s="51"/>
      <c r="R69" s="51"/>
      <c r="S69" s="52"/>
      <c r="T69" s="53"/>
      <c r="U69" s="51"/>
      <c r="V69" s="51"/>
      <c r="W69" s="51"/>
      <c r="X69" s="51"/>
    </row>
    <row r="70" spans="2:24" ht="14.25">
      <c r="B70" s="57" t="s">
        <v>65</v>
      </c>
      <c r="C70" s="13"/>
      <c r="D70" s="92">
        <f>D54/D50*100</f>
        <v>8.362741075092327</v>
      </c>
      <c r="E70" s="66"/>
      <c r="F70" s="92">
        <f>F54/F50*100</f>
        <v>1.282051282051282</v>
      </c>
      <c r="G70" s="15"/>
      <c r="H70" s="92">
        <f>H54/H50*100</f>
        <v>10.954828239112794</v>
      </c>
      <c r="I70" s="66"/>
      <c r="J70" s="92">
        <f>J54/J50*100</f>
        <v>11.386442760597994</v>
      </c>
      <c r="K70" s="66"/>
      <c r="L70" s="92">
        <f>L54/L50*100</f>
        <v>2.2338403041825097</v>
      </c>
      <c r="M70" s="85"/>
      <c r="N70" s="92">
        <f>N54/N50*100</f>
        <v>0.19723865877712032</v>
      </c>
      <c r="O70" s="66"/>
      <c r="P70" s="92">
        <f>P54/P50*100</f>
        <v>0.6696428571428571</v>
      </c>
      <c r="Q70" s="51"/>
      <c r="R70" s="51"/>
      <c r="S70" s="52"/>
      <c r="T70" s="53"/>
      <c r="U70" s="51"/>
      <c r="V70" s="51"/>
      <c r="W70" s="51"/>
      <c r="X70" s="51"/>
    </row>
    <row r="71" spans="2:24" ht="14.25">
      <c r="B71" s="57" t="s">
        <v>25</v>
      </c>
      <c r="C71" s="13"/>
      <c r="D71" s="92">
        <f>D55/D50*100</f>
        <v>10.24210094378334</v>
      </c>
      <c r="E71" s="66"/>
      <c r="F71" s="92">
        <f>F55/F50*100</f>
        <v>7.6923076923076925</v>
      </c>
      <c r="G71" s="15"/>
      <c r="H71" s="92">
        <f>H55/H50*100</f>
        <v>12.117933459561806</v>
      </c>
      <c r="I71" s="66"/>
      <c r="J71" s="92">
        <f>J55/J50*100</f>
        <v>12.901904566864633</v>
      </c>
      <c r="K71" s="66"/>
      <c r="L71" s="92">
        <f>L55/L50*100</f>
        <v>5.56083650190114</v>
      </c>
      <c r="M71" s="85"/>
      <c r="N71" s="92">
        <f>N55/N50*100</f>
        <v>1.183431952662722</v>
      </c>
      <c r="O71" s="66"/>
      <c r="P71" s="92">
        <f>P55/P50*100</f>
        <v>1.1160714285714286</v>
      </c>
      <c r="Q71" s="51"/>
      <c r="R71" s="51"/>
      <c r="S71" s="52"/>
      <c r="T71" s="53"/>
      <c r="U71" s="51"/>
      <c r="V71" s="51"/>
      <c r="W71" s="51"/>
      <c r="X71" s="51"/>
    </row>
    <row r="72" spans="2:24" ht="14.25">
      <c r="B72" s="57" t="s">
        <v>67</v>
      </c>
      <c r="C72" s="13"/>
      <c r="D72" s="92">
        <f>D56/D50*100</f>
        <v>31.7193270414444</v>
      </c>
      <c r="E72" s="66"/>
      <c r="F72" s="92">
        <f>F56/F50*100</f>
        <v>29.48717948717949</v>
      </c>
      <c r="G72" s="15"/>
      <c r="H72" s="92">
        <f>H56/H50*100</f>
        <v>33.43251284825534</v>
      </c>
      <c r="I72" s="66"/>
      <c r="J72" s="92">
        <f>J56/J50*100</f>
        <v>26.520581609666188</v>
      </c>
      <c r="K72" s="66"/>
      <c r="L72" s="92">
        <f>L56/L50*100</f>
        <v>38.68821292775665</v>
      </c>
      <c r="M72" s="85"/>
      <c r="N72" s="92">
        <f>N56/N50*100</f>
        <v>54.24063116370809</v>
      </c>
      <c r="O72" s="66"/>
      <c r="P72" s="92">
        <f>P56/P50*100</f>
        <v>18.75</v>
      </c>
      <c r="Q72" s="51"/>
      <c r="R72" s="51"/>
      <c r="S72" s="52"/>
      <c r="T72" s="53"/>
      <c r="U72" s="51"/>
      <c r="V72" s="51"/>
      <c r="W72" s="51"/>
      <c r="X72" s="51"/>
    </row>
    <row r="73" spans="1:24" ht="14.25">
      <c r="A73" s="67" t="s">
        <v>7</v>
      </c>
      <c r="B73" s="67"/>
      <c r="C73" s="67"/>
      <c r="D73" s="67"/>
      <c r="E73" s="67"/>
      <c r="F73" s="67"/>
      <c r="G73" s="68"/>
      <c r="H73" s="68"/>
      <c r="I73" s="67"/>
      <c r="J73" s="67"/>
      <c r="K73" s="67"/>
      <c r="L73" s="67"/>
      <c r="M73" s="69"/>
      <c r="N73" s="68"/>
      <c r="O73" s="67"/>
      <c r="P73" s="67"/>
      <c r="Q73" s="51"/>
      <c r="R73" s="51"/>
      <c r="S73" s="52"/>
      <c r="T73" s="53"/>
      <c r="U73" s="51"/>
      <c r="V73" s="51"/>
      <c r="W73" s="51"/>
      <c r="X73" s="51"/>
    </row>
    <row r="74" spans="1:24" ht="14.25">
      <c r="A74" s="6" t="s">
        <v>68</v>
      </c>
      <c r="Q74" s="51"/>
      <c r="R74" s="51"/>
      <c r="S74" s="52"/>
      <c r="T74" s="53"/>
      <c r="U74" s="51"/>
      <c r="V74" s="51"/>
      <c r="W74" s="51"/>
      <c r="X74" s="51"/>
    </row>
    <row r="75" spans="17:24" ht="14.25">
      <c r="Q75" s="51"/>
      <c r="R75" s="51"/>
      <c r="S75" s="52"/>
      <c r="T75" s="53"/>
      <c r="U75" s="51"/>
      <c r="V75" s="51"/>
      <c r="W75" s="51"/>
      <c r="X75" s="51"/>
    </row>
    <row r="76" spans="22:24" ht="14.25">
      <c r="V76" s="51"/>
      <c r="W76" s="51"/>
      <c r="X76" s="51"/>
    </row>
  </sheetData>
  <sheetProtection/>
  <mergeCells count="30">
    <mergeCell ref="A10:B10"/>
    <mergeCell ref="C47:P47"/>
    <mergeCell ref="M7:N7"/>
    <mergeCell ref="O6:T6"/>
    <mergeCell ref="O7:P7"/>
    <mergeCell ref="Q7:R7"/>
    <mergeCell ref="S7:T7"/>
    <mergeCell ref="C6:H6"/>
    <mergeCell ref="A45:P45"/>
    <mergeCell ref="A2:T2"/>
    <mergeCell ref="A3:T3"/>
    <mergeCell ref="C7:D7"/>
    <mergeCell ref="E7:F7"/>
    <mergeCell ref="G7:H7"/>
    <mergeCell ref="A6:B8"/>
    <mergeCell ref="I6:N6"/>
    <mergeCell ref="I7:J7"/>
    <mergeCell ref="K7:L7"/>
    <mergeCell ref="A4:T4"/>
    <mergeCell ref="A50:B50"/>
    <mergeCell ref="A47:B48"/>
    <mergeCell ref="A12:B12"/>
    <mergeCell ref="A31:B31"/>
    <mergeCell ref="O48:P48"/>
    <mergeCell ref="M48:N48"/>
    <mergeCell ref="E48:F48"/>
    <mergeCell ref="A44:P44"/>
    <mergeCell ref="G48:H48"/>
    <mergeCell ref="I48:J48"/>
    <mergeCell ref="K48:L48"/>
  </mergeCells>
  <printOptions/>
  <pageMargins left="1.299212598425197" right="0.31496062992125984" top="0.5118110236220472" bottom="0.5118110236220472" header="0.5118110236220472" footer="0.5118110236220472"/>
  <pageSetup fitToHeight="1" fitToWidth="1" horizontalDpi="300" verticalDpi="300" orientation="landscape" paperSize="8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60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6" customWidth="1"/>
    <col min="2" max="2" width="37.59765625" style="6" customWidth="1"/>
    <col min="3" max="6" width="14.8984375" style="6" customWidth="1"/>
    <col min="7" max="8" width="14.8984375" style="8" customWidth="1"/>
    <col min="9" max="9" width="11.3984375" style="8" customWidth="1"/>
    <col min="10" max="11" width="14.8984375" style="8" customWidth="1"/>
    <col min="12" max="12" width="12.09765625" style="8" customWidth="1"/>
    <col min="13" max="13" width="10.59765625" style="9" customWidth="1"/>
    <col min="14" max="14" width="20.09765625" style="8" bestFit="1" customWidth="1"/>
    <col min="15" max="18" width="10.59765625" style="6" customWidth="1"/>
    <col min="19" max="19" width="10.59765625" style="9" customWidth="1"/>
    <col min="20" max="20" width="10.59765625" style="8" customWidth="1"/>
    <col min="21" max="16384" width="10.59765625" style="6" customWidth="1"/>
  </cols>
  <sheetData>
    <row r="1" spans="1:20" s="2" customFormat="1" ht="19.5" customHeight="1">
      <c r="A1" s="1" t="s">
        <v>109</v>
      </c>
      <c r="G1" s="3"/>
      <c r="H1" s="3"/>
      <c r="I1" s="3"/>
      <c r="J1" s="3"/>
      <c r="K1" s="3"/>
      <c r="L1" s="5" t="s">
        <v>110</v>
      </c>
      <c r="M1" s="4"/>
      <c r="N1" s="3"/>
      <c r="S1" s="4"/>
      <c r="T1" s="3"/>
    </row>
    <row r="2" spans="1:12" ht="19.5" customHeight="1">
      <c r="A2" s="129" t="s">
        <v>111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9.5" customHeight="1">
      <c r="A3" s="156" t="s">
        <v>112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8" customHeight="1" thickBot="1">
      <c r="A4" s="158"/>
      <c r="B4" s="158"/>
      <c r="C4" s="158"/>
      <c r="D4" s="158"/>
      <c r="E4" s="158"/>
      <c r="F4" s="158"/>
      <c r="G4" s="159"/>
      <c r="H4" s="159"/>
      <c r="I4" s="160"/>
      <c r="J4" s="160"/>
      <c r="K4" s="160"/>
      <c r="L4" s="160"/>
    </row>
    <row r="5" spans="1:12" ht="20.25" customHeight="1">
      <c r="A5" s="161" t="s">
        <v>76</v>
      </c>
      <c r="B5" s="162"/>
      <c r="C5" s="163" t="s">
        <v>113</v>
      </c>
      <c r="D5" s="164"/>
      <c r="E5" s="163" t="s">
        <v>77</v>
      </c>
      <c r="F5" s="164"/>
      <c r="G5" s="165" t="s">
        <v>78</v>
      </c>
      <c r="H5" s="165"/>
      <c r="I5" s="166" t="s">
        <v>114</v>
      </c>
      <c r="J5" s="167" t="s">
        <v>115</v>
      </c>
      <c r="K5" s="168"/>
      <c r="L5" s="166" t="s">
        <v>114</v>
      </c>
    </row>
    <row r="6" spans="1:12" ht="20.25" customHeight="1">
      <c r="A6" s="169"/>
      <c r="B6" s="170"/>
      <c r="C6" s="101" t="s">
        <v>116</v>
      </c>
      <c r="D6" s="101" t="s">
        <v>117</v>
      </c>
      <c r="E6" s="101" t="s">
        <v>116</v>
      </c>
      <c r="F6" s="101" t="s">
        <v>117</v>
      </c>
      <c r="G6" s="101" t="s">
        <v>116</v>
      </c>
      <c r="H6" s="101" t="s">
        <v>117</v>
      </c>
      <c r="I6" s="171"/>
      <c r="J6" s="101" t="s">
        <v>116</v>
      </c>
      <c r="K6" s="101" t="s">
        <v>117</v>
      </c>
      <c r="L6" s="171"/>
    </row>
    <row r="7" spans="1:12" ht="20.25" customHeight="1">
      <c r="A7" s="172"/>
      <c r="B7" s="173"/>
      <c r="C7" s="174" t="s">
        <v>79</v>
      </c>
      <c r="D7" s="174" t="s">
        <v>79</v>
      </c>
      <c r="E7" s="174" t="s">
        <v>80</v>
      </c>
      <c r="F7" s="174" t="s">
        <v>80</v>
      </c>
      <c r="G7" s="175" t="s">
        <v>81</v>
      </c>
      <c r="H7" s="175" t="s">
        <v>81</v>
      </c>
      <c r="I7" s="175" t="s">
        <v>81</v>
      </c>
      <c r="J7" s="175" t="s">
        <v>80</v>
      </c>
      <c r="K7" s="175" t="s">
        <v>80</v>
      </c>
      <c r="L7" s="175" t="s">
        <v>81</v>
      </c>
    </row>
    <row r="8" spans="1:13" ht="20.25" customHeight="1">
      <c r="A8" s="176" t="s">
        <v>82</v>
      </c>
      <c r="B8" s="177"/>
      <c r="C8" s="178">
        <f>SUM(C9:C42)</f>
        <v>11503</v>
      </c>
      <c r="D8" s="178">
        <f>SUM(D9:D42)</f>
        <v>10361</v>
      </c>
      <c r="E8" s="178">
        <f>SUM(E9:E42)</f>
        <v>1654864</v>
      </c>
      <c r="F8" s="178">
        <f>SUM(F9:F42)</f>
        <v>1827407</v>
      </c>
      <c r="G8" s="179">
        <v>100</v>
      </c>
      <c r="H8" s="179">
        <v>100</v>
      </c>
      <c r="I8" s="180">
        <f>F8/E8*100-100</f>
        <v>10.426415705459789</v>
      </c>
      <c r="J8" s="180">
        <f aca="true" t="shared" si="0" ref="J8:K10">E8/C8</f>
        <v>143.8636877336347</v>
      </c>
      <c r="K8" s="180">
        <f t="shared" si="0"/>
        <v>176.37361258565775</v>
      </c>
      <c r="L8" s="180">
        <f>(K8-J8)/J8*100</f>
        <v>22.597728005009554</v>
      </c>
      <c r="M8" s="181"/>
    </row>
    <row r="9" spans="1:13" ht="20.25" customHeight="1">
      <c r="A9" s="172"/>
      <c r="B9" s="182" t="s">
        <v>118</v>
      </c>
      <c r="C9" s="183">
        <v>23</v>
      </c>
      <c r="D9" s="183">
        <v>20</v>
      </c>
      <c r="E9" s="183">
        <v>306949</v>
      </c>
      <c r="F9" s="183">
        <v>297328</v>
      </c>
      <c r="G9" s="184">
        <f>E9/E8*100</f>
        <v>18.548291581664717</v>
      </c>
      <c r="H9" s="185">
        <f>F9/F8*100</f>
        <v>16.270485994636115</v>
      </c>
      <c r="I9" s="184">
        <f>F9/E9*100-100</f>
        <v>-3.1343969193579397</v>
      </c>
      <c r="J9" s="184">
        <f t="shared" si="0"/>
        <v>13345.608695652174</v>
      </c>
      <c r="K9" s="184">
        <f t="shared" si="0"/>
        <v>14866.4</v>
      </c>
      <c r="L9" s="184">
        <f>(K9-J9)/J9*100</f>
        <v>11.395443542738366</v>
      </c>
      <c r="M9" s="181"/>
    </row>
    <row r="10" spans="1:13" ht="20.25" customHeight="1">
      <c r="A10" s="172"/>
      <c r="B10" s="182" t="s">
        <v>83</v>
      </c>
      <c r="C10" s="183">
        <v>49</v>
      </c>
      <c r="D10" s="183">
        <v>30</v>
      </c>
      <c r="E10" s="183">
        <v>7274</v>
      </c>
      <c r="F10" s="183">
        <v>5345</v>
      </c>
      <c r="G10" s="184">
        <f>E10/E8*100</f>
        <v>0.439552736659931</v>
      </c>
      <c r="H10" s="185">
        <f>F10/F8*100</f>
        <v>0.29249094481962695</v>
      </c>
      <c r="I10" s="184">
        <f>F10/E10*100-100</f>
        <v>-26.51910915589771</v>
      </c>
      <c r="J10" s="184">
        <f t="shared" si="0"/>
        <v>148.44897959183675</v>
      </c>
      <c r="K10" s="184">
        <f t="shared" si="0"/>
        <v>178.16666666666666</v>
      </c>
      <c r="L10" s="184">
        <v>20.1</v>
      </c>
      <c r="M10" s="181"/>
    </row>
    <row r="11" spans="1:13" ht="20.25" customHeight="1">
      <c r="A11" s="172"/>
      <c r="B11" s="182"/>
      <c r="C11" s="183"/>
      <c r="D11" s="183"/>
      <c r="E11" s="183"/>
      <c r="F11" s="183"/>
      <c r="G11" s="184"/>
      <c r="H11" s="185"/>
      <c r="I11" s="184"/>
      <c r="J11" s="184"/>
      <c r="K11" s="184"/>
      <c r="L11" s="184"/>
      <c r="M11" s="181"/>
    </row>
    <row r="12" spans="1:13" ht="20.25" customHeight="1">
      <c r="A12" s="172"/>
      <c r="B12" s="182" t="s">
        <v>84</v>
      </c>
      <c r="C12" s="183">
        <v>396</v>
      </c>
      <c r="D12" s="183">
        <v>334</v>
      </c>
      <c r="E12" s="183">
        <v>39061</v>
      </c>
      <c r="F12" s="183">
        <v>37878</v>
      </c>
      <c r="G12" s="184">
        <f>E12/E8*100</f>
        <v>2.360375233251796</v>
      </c>
      <c r="H12" s="185">
        <f>F12/F8*100</f>
        <v>2.0727730604074517</v>
      </c>
      <c r="I12" s="184">
        <f>F12/E12*100-100</f>
        <v>-3.0285962980978525</v>
      </c>
      <c r="J12" s="184">
        <f aca="true" t="shared" si="1" ref="J12:K16">E12/C12</f>
        <v>98.63888888888889</v>
      </c>
      <c r="K12" s="184">
        <f t="shared" si="1"/>
        <v>113.40718562874251</v>
      </c>
      <c r="L12" s="184">
        <f>(K12-J12)/J12*100</f>
        <v>14.972083430997763</v>
      </c>
      <c r="M12" s="181"/>
    </row>
    <row r="13" spans="1:13" ht="20.25" customHeight="1">
      <c r="A13" s="172"/>
      <c r="B13" s="182" t="s">
        <v>85</v>
      </c>
      <c r="C13" s="183">
        <v>228</v>
      </c>
      <c r="D13" s="183">
        <v>216</v>
      </c>
      <c r="E13" s="183">
        <v>33558</v>
      </c>
      <c r="F13" s="183">
        <v>41271</v>
      </c>
      <c r="G13" s="184">
        <f>E13/E8*100</f>
        <v>2.0278403542526755</v>
      </c>
      <c r="H13" s="185">
        <f>F13/F8*100</f>
        <v>2.2584459838448687</v>
      </c>
      <c r="I13" s="184">
        <f>F13/E13*100-100</f>
        <v>22.98408725192205</v>
      </c>
      <c r="J13" s="184">
        <f t="shared" si="1"/>
        <v>147.18421052631578</v>
      </c>
      <c r="K13" s="184">
        <f t="shared" si="1"/>
        <v>191.06944444444446</v>
      </c>
      <c r="L13" s="184">
        <f>(K13-J13)/J13*100</f>
        <v>29.81653654369551</v>
      </c>
      <c r="M13" s="181"/>
    </row>
    <row r="14" spans="1:13" ht="20.25" customHeight="1">
      <c r="A14" s="172"/>
      <c r="B14" s="182" t="s">
        <v>86</v>
      </c>
      <c r="C14" s="183">
        <v>846</v>
      </c>
      <c r="D14" s="183">
        <v>827</v>
      </c>
      <c r="E14" s="183">
        <v>101081</v>
      </c>
      <c r="F14" s="183">
        <v>120567</v>
      </c>
      <c r="G14" s="184">
        <f>E14/E8*100</f>
        <v>6.108115228804301</v>
      </c>
      <c r="H14" s="185">
        <f>F14/F8*100</f>
        <v>6.597709213109066</v>
      </c>
      <c r="I14" s="184">
        <f>F14/E14*100-100</f>
        <v>19.277609046210472</v>
      </c>
      <c r="J14" s="184">
        <f t="shared" si="1"/>
        <v>119.48108747044917</v>
      </c>
      <c r="K14" s="184">
        <f t="shared" si="1"/>
        <v>145.78839177750908</v>
      </c>
      <c r="L14" s="184">
        <f>(K14-J14)/J14*100</f>
        <v>22.01796523953333</v>
      </c>
      <c r="M14" s="181"/>
    </row>
    <row r="15" spans="1:13" ht="20.25" customHeight="1">
      <c r="A15" s="172"/>
      <c r="B15" s="182" t="s">
        <v>119</v>
      </c>
      <c r="C15" s="183">
        <v>158</v>
      </c>
      <c r="D15" s="183">
        <v>143</v>
      </c>
      <c r="E15" s="183">
        <v>14972</v>
      </c>
      <c r="F15" s="183">
        <v>15103</v>
      </c>
      <c r="G15" s="184">
        <f>E15/E8*100</f>
        <v>0.9047269141149967</v>
      </c>
      <c r="H15" s="185">
        <f>F15/F8*100</f>
        <v>0.8264716070366371</v>
      </c>
      <c r="I15" s="184">
        <f>F15/E15*100-100</f>
        <v>0.8749666043280797</v>
      </c>
      <c r="J15" s="184">
        <f t="shared" si="1"/>
        <v>94.75949367088607</v>
      </c>
      <c r="K15" s="184">
        <f t="shared" si="1"/>
        <v>105.61538461538461</v>
      </c>
      <c r="L15" s="184">
        <v>11.4</v>
      </c>
      <c r="M15" s="181"/>
    </row>
    <row r="16" spans="1:13" ht="20.25" customHeight="1">
      <c r="A16" s="172"/>
      <c r="B16" s="186" t="s">
        <v>120</v>
      </c>
      <c r="C16" s="183">
        <v>364</v>
      </c>
      <c r="D16" s="183">
        <v>314</v>
      </c>
      <c r="E16" s="183">
        <v>43960</v>
      </c>
      <c r="F16" s="183">
        <v>40327</v>
      </c>
      <c r="G16" s="184">
        <f>E16/E8*100</f>
        <v>2.6564116447031294</v>
      </c>
      <c r="H16" s="185">
        <f>F16/F8*100</f>
        <v>2.2067880882583903</v>
      </c>
      <c r="I16" s="184">
        <f>F16/E16*100-100</f>
        <v>-8.264331210191074</v>
      </c>
      <c r="J16" s="184">
        <f t="shared" si="1"/>
        <v>120.76923076923077</v>
      </c>
      <c r="K16" s="184">
        <f t="shared" si="1"/>
        <v>128.4299363057325</v>
      </c>
      <c r="L16" s="184">
        <f>(K16-J16)/J16*100</f>
        <v>6.343259361434547</v>
      </c>
      <c r="M16" s="181"/>
    </row>
    <row r="17" spans="1:13" ht="20.25" customHeight="1">
      <c r="A17" s="172"/>
      <c r="B17" s="186"/>
      <c r="C17" s="187"/>
      <c r="D17" s="187"/>
      <c r="E17" s="183"/>
      <c r="F17" s="183"/>
      <c r="G17" s="184"/>
      <c r="H17" s="185"/>
      <c r="I17" s="184"/>
      <c r="J17" s="184"/>
      <c r="K17" s="184"/>
      <c r="L17" s="184"/>
      <c r="M17" s="181"/>
    </row>
    <row r="18" spans="1:13" ht="20.25" customHeight="1">
      <c r="A18" s="172"/>
      <c r="B18" s="182" t="s">
        <v>87</v>
      </c>
      <c r="C18" s="183">
        <v>404</v>
      </c>
      <c r="D18" s="183">
        <v>372</v>
      </c>
      <c r="E18" s="183">
        <v>156688</v>
      </c>
      <c r="F18" s="183">
        <v>209482</v>
      </c>
      <c r="G18" s="184">
        <f>E18/E8*100</f>
        <v>9.46833093233039</v>
      </c>
      <c r="H18" s="185">
        <f>F18/F8*100</f>
        <v>11.463346698354554</v>
      </c>
      <c r="I18" s="184">
        <f aca="true" t="shared" si="2" ref="I18:I25">F18/E18*100-100</f>
        <v>33.69370979270906</v>
      </c>
      <c r="J18" s="184">
        <f aca="true" t="shared" si="3" ref="J18:K25">E18/C18</f>
        <v>387.84158415841586</v>
      </c>
      <c r="K18" s="184">
        <f t="shared" si="3"/>
        <v>563.1236559139785</v>
      </c>
      <c r="L18" s="184">
        <f>(K18-J18)/J18*100</f>
        <v>45.19424396842599</v>
      </c>
      <c r="M18" s="181"/>
    </row>
    <row r="19" spans="1:13" ht="20.25" customHeight="1">
      <c r="A19" s="172"/>
      <c r="B19" s="182" t="s">
        <v>88</v>
      </c>
      <c r="C19" s="183">
        <v>731</v>
      </c>
      <c r="D19" s="183">
        <v>596</v>
      </c>
      <c r="E19" s="183">
        <v>44940</v>
      </c>
      <c r="F19" s="183">
        <v>38998</v>
      </c>
      <c r="G19" s="184">
        <f>E19/E8*100</f>
        <v>2.7156310125786773</v>
      </c>
      <c r="H19" s="185">
        <f>F19/F8*100</f>
        <v>2.134062089069375</v>
      </c>
      <c r="I19" s="184">
        <f t="shared" si="2"/>
        <v>-13.222073876279481</v>
      </c>
      <c r="J19" s="184">
        <f t="shared" si="3"/>
        <v>61.477428180574556</v>
      </c>
      <c r="K19" s="184">
        <f t="shared" si="3"/>
        <v>65.43288590604027</v>
      </c>
      <c r="L19" s="184">
        <v>6.3</v>
      </c>
      <c r="M19" s="181"/>
    </row>
    <row r="20" spans="1:13" ht="20.25" customHeight="1">
      <c r="A20" s="172"/>
      <c r="B20" s="182" t="s">
        <v>89</v>
      </c>
      <c r="C20" s="183">
        <v>89</v>
      </c>
      <c r="D20" s="183">
        <v>86</v>
      </c>
      <c r="E20" s="183">
        <v>4262</v>
      </c>
      <c r="F20" s="183">
        <v>3593</v>
      </c>
      <c r="G20" s="184">
        <f>E20/E8*100</f>
        <v>0.2575438223322279</v>
      </c>
      <c r="H20" s="185">
        <f>F20/F8*100</f>
        <v>0.196617392841332</v>
      </c>
      <c r="I20" s="184">
        <f t="shared" si="2"/>
        <v>-15.6968559361802</v>
      </c>
      <c r="J20" s="184">
        <f t="shared" si="3"/>
        <v>47.8876404494382</v>
      </c>
      <c r="K20" s="184">
        <f t="shared" si="3"/>
        <v>41.77906976744186</v>
      </c>
      <c r="L20" s="184">
        <v>-12.7</v>
      </c>
      <c r="M20" s="181"/>
    </row>
    <row r="21" spans="1:13" ht="20.25" customHeight="1">
      <c r="A21" s="172"/>
      <c r="B21" s="182" t="s">
        <v>90</v>
      </c>
      <c r="C21" s="183">
        <v>377</v>
      </c>
      <c r="D21" s="183">
        <v>292</v>
      </c>
      <c r="E21" s="183">
        <v>18351</v>
      </c>
      <c r="F21" s="183">
        <v>17903</v>
      </c>
      <c r="G21" s="184">
        <f>E21/E8*100</f>
        <v>1.1089128774328283</v>
      </c>
      <c r="H21" s="185">
        <f>F21/F8*100</f>
        <v>0.9796941786914464</v>
      </c>
      <c r="I21" s="184">
        <f t="shared" si="2"/>
        <v>-2.4412838537409414</v>
      </c>
      <c r="J21" s="184">
        <f t="shared" si="3"/>
        <v>48.676392572944295</v>
      </c>
      <c r="K21" s="184">
        <f t="shared" si="3"/>
        <v>61.31164383561644</v>
      </c>
      <c r="L21" s="184">
        <v>25.9</v>
      </c>
      <c r="M21" s="181"/>
    </row>
    <row r="22" spans="1:13" ht="20.25" customHeight="1">
      <c r="A22" s="172"/>
      <c r="B22" s="182" t="s">
        <v>91</v>
      </c>
      <c r="C22" s="183">
        <v>193</v>
      </c>
      <c r="D22" s="183">
        <v>166</v>
      </c>
      <c r="E22" s="183">
        <v>11853</v>
      </c>
      <c r="F22" s="183">
        <v>11672</v>
      </c>
      <c r="G22" s="184">
        <f>E22/E8*100</f>
        <v>0.7162522116621064</v>
      </c>
      <c r="H22" s="185">
        <f>F22/F8*100</f>
        <v>0.6387192344124762</v>
      </c>
      <c r="I22" s="184">
        <f t="shared" si="2"/>
        <v>-1.5270395680418432</v>
      </c>
      <c r="J22" s="184">
        <f t="shared" si="3"/>
        <v>61.41450777202073</v>
      </c>
      <c r="K22" s="184">
        <f t="shared" si="3"/>
        <v>70.3132530120482</v>
      </c>
      <c r="L22" s="184">
        <f>(K22-J22)/J22*100</f>
        <v>14.489646767276646</v>
      </c>
      <c r="M22" s="181"/>
    </row>
    <row r="23" spans="1:13" ht="20.25" customHeight="1">
      <c r="A23" s="172"/>
      <c r="B23" s="182" t="s">
        <v>92</v>
      </c>
      <c r="C23" s="183">
        <v>928</v>
      </c>
      <c r="D23" s="183">
        <v>782</v>
      </c>
      <c r="E23" s="183">
        <v>39475</v>
      </c>
      <c r="F23" s="183">
        <v>35505</v>
      </c>
      <c r="G23" s="184">
        <f>E23/E8*100</f>
        <v>2.3853923947828948</v>
      </c>
      <c r="H23" s="185">
        <f>F23/F8*100</f>
        <v>1.942916930930001</v>
      </c>
      <c r="I23" s="184">
        <f t="shared" si="2"/>
        <v>-10.056998100063325</v>
      </c>
      <c r="J23" s="184">
        <f t="shared" si="3"/>
        <v>42.53771551724138</v>
      </c>
      <c r="K23" s="184">
        <f t="shared" si="3"/>
        <v>45.40281329923274</v>
      </c>
      <c r="L23" s="184">
        <v>6.8</v>
      </c>
      <c r="M23" s="181"/>
    </row>
    <row r="24" spans="1:13" ht="20.25" customHeight="1">
      <c r="A24" s="172"/>
      <c r="B24" s="182" t="s">
        <v>93</v>
      </c>
      <c r="C24" s="183">
        <v>207</v>
      </c>
      <c r="D24" s="183">
        <v>177</v>
      </c>
      <c r="E24" s="183">
        <v>6162</v>
      </c>
      <c r="F24" s="183">
        <v>5684</v>
      </c>
      <c r="G24" s="184">
        <f>E24/E8*100</f>
        <v>0.3723568824991057</v>
      </c>
      <c r="H24" s="185">
        <f>F24/F8*100</f>
        <v>0.31104182045926276</v>
      </c>
      <c r="I24" s="184">
        <f t="shared" si="2"/>
        <v>-7.757221681272313</v>
      </c>
      <c r="J24" s="184">
        <f t="shared" si="3"/>
        <v>29.768115942028984</v>
      </c>
      <c r="K24" s="184">
        <f t="shared" si="3"/>
        <v>32.112994350282484</v>
      </c>
      <c r="L24" s="184">
        <v>7.7</v>
      </c>
      <c r="M24" s="181"/>
    </row>
    <row r="25" spans="1:13" ht="20.25" customHeight="1">
      <c r="A25" s="172"/>
      <c r="B25" s="182" t="s">
        <v>94</v>
      </c>
      <c r="C25" s="183">
        <v>1643</v>
      </c>
      <c r="D25" s="183">
        <v>1475</v>
      </c>
      <c r="E25" s="183">
        <v>115189</v>
      </c>
      <c r="F25" s="183">
        <v>125286</v>
      </c>
      <c r="G25" s="184">
        <f>E25/E8*100</f>
        <v>6.960632414506569</v>
      </c>
      <c r="H25" s="185">
        <f>F25/F8*100</f>
        <v>6.85594396869444</v>
      </c>
      <c r="I25" s="184">
        <f t="shared" si="2"/>
        <v>8.765593936921064</v>
      </c>
      <c r="J25" s="184">
        <f t="shared" si="3"/>
        <v>70.10894704808277</v>
      </c>
      <c r="K25" s="184">
        <f t="shared" si="3"/>
        <v>84.93966101694916</v>
      </c>
      <c r="L25" s="184">
        <v>21.1</v>
      </c>
      <c r="M25" s="181"/>
    </row>
    <row r="26" spans="1:13" ht="20.25" customHeight="1">
      <c r="A26" s="172"/>
      <c r="B26" s="182"/>
      <c r="C26" s="183"/>
      <c r="D26" s="183"/>
      <c r="E26" s="183"/>
      <c r="F26" s="183"/>
      <c r="G26" s="184"/>
      <c r="H26" s="185"/>
      <c r="I26" s="184"/>
      <c r="J26" s="184"/>
      <c r="K26" s="184"/>
      <c r="L26" s="184"/>
      <c r="M26" s="181"/>
    </row>
    <row r="27" spans="1:13" ht="20.25" customHeight="1">
      <c r="A27" s="172"/>
      <c r="B27" s="182" t="s">
        <v>95</v>
      </c>
      <c r="C27" s="183">
        <v>213</v>
      </c>
      <c r="D27" s="183">
        <v>198</v>
      </c>
      <c r="E27" s="183">
        <v>39161</v>
      </c>
      <c r="F27" s="183">
        <v>37137</v>
      </c>
      <c r="G27" s="184">
        <f>E27/E8*100</f>
        <v>2.3664180258921577</v>
      </c>
      <c r="H27" s="185">
        <f>F27/F8*100</f>
        <v>2.0322238012659466</v>
      </c>
      <c r="I27" s="184">
        <f>F27/E27*100-100</f>
        <v>-5.16840734404127</v>
      </c>
      <c r="J27" s="184">
        <f>E27/C27</f>
        <v>183.8544600938967</v>
      </c>
      <c r="K27" s="184">
        <f>F27/D27</f>
        <v>187.56060606060606</v>
      </c>
      <c r="L27" s="184">
        <f>(K27-J27)/J27*100</f>
        <v>2.0158042208040987</v>
      </c>
      <c r="M27" s="181"/>
    </row>
    <row r="28" spans="1:13" ht="20.25" customHeight="1">
      <c r="A28" s="172"/>
      <c r="B28" s="182" t="s">
        <v>96</v>
      </c>
      <c r="C28" s="183">
        <v>133</v>
      </c>
      <c r="D28" s="183">
        <v>119</v>
      </c>
      <c r="E28" s="183">
        <v>7647</v>
      </c>
      <c r="F28" s="183">
        <v>7176</v>
      </c>
      <c r="G28" s="184">
        <f>E28/E8*100</f>
        <v>0.4620923532084812</v>
      </c>
      <c r="H28" s="185">
        <f>F28/F8*100</f>
        <v>0.39268756221246826</v>
      </c>
      <c r="I28" s="184">
        <f>F28/E28*100-100</f>
        <v>-6.159278148293453</v>
      </c>
      <c r="J28" s="184">
        <f>E28/C28</f>
        <v>57.49624060150376</v>
      </c>
      <c r="K28" s="184">
        <f>F28/D28</f>
        <v>60.30252100840336</v>
      </c>
      <c r="L28" s="184">
        <f>(K28-J28)/J28*100</f>
        <v>4.880806775436737</v>
      </c>
      <c r="M28" s="181"/>
    </row>
    <row r="29" spans="1:13" ht="20.25" customHeight="1">
      <c r="A29" s="172"/>
      <c r="B29" s="182"/>
      <c r="C29" s="183"/>
      <c r="D29" s="183"/>
      <c r="E29" s="183"/>
      <c r="F29" s="183"/>
      <c r="G29" s="184"/>
      <c r="H29" s="185"/>
      <c r="I29" s="184"/>
      <c r="J29" s="184"/>
      <c r="K29" s="184"/>
      <c r="L29" s="184"/>
      <c r="M29" s="181"/>
    </row>
    <row r="30" spans="1:13" ht="20.25" customHeight="1">
      <c r="A30" s="172"/>
      <c r="B30" s="182" t="s">
        <v>97</v>
      </c>
      <c r="C30" s="183">
        <v>233</v>
      </c>
      <c r="D30" s="183">
        <v>188</v>
      </c>
      <c r="E30" s="183">
        <v>103425</v>
      </c>
      <c r="F30" s="183">
        <v>91865</v>
      </c>
      <c r="G30" s="184">
        <f>E30/E8*100</f>
        <v>6.249758288294386</v>
      </c>
      <c r="H30" s="185">
        <f>F30/F8*100</f>
        <v>5.027068408953233</v>
      </c>
      <c r="I30" s="184">
        <f>F30/E30*100-100</f>
        <v>-11.177181532511483</v>
      </c>
      <c r="J30" s="184">
        <f aca="true" t="shared" si="4" ref="J30:K32">E30/C30</f>
        <v>443.8841201716738</v>
      </c>
      <c r="K30" s="184">
        <f t="shared" si="4"/>
        <v>488.6436170212766</v>
      </c>
      <c r="L30" s="184">
        <f>(K30-J30)/J30*100</f>
        <v>10.083599483642686</v>
      </c>
      <c r="M30" s="181"/>
    </row>
    <row r="31" spans="1:13" ht="20.25" customHeight="1">
      <c r="A31" s="172"/>
      <c r="B31" s="182" t="s">
        <v>121</v>
      </c>
      <c r="C31" s="183">
        <v>616</v>
      </c>
      <c r="D31" s="183">
        <v>536</v>
      </c>
      <c r="E31" s="183">
        <v>70115</v>
      </c>
      <c r="F31" s="183">
        <v>80510</v>
      </c>
      <c r="G31" s="184">
        <f>E31/E8*100</f>
        <v>4.236904059789808</v>
      </c>
      <c r="H31" s="185">
        <f>F31/F8*100</f>
        <v>4.405696158545962</v>
      </c>
      <c r="I31" s="184">
        <f>F31/E31*100-100</f>
        <v>14.825643585538046</v>
      </c>
      <c r="J31" s="184">
        <f t="shared" si="4"/>
        <v>113.82305194805195</v>
      </c>
      <c r="K31" s="184">
        <f t="shared" si="4"/>
        <v>150.205223880597</v>
      </c>
      <c r="L31" s="184">
        <f>(K31-J31)/J31*100</f>
        <v>31.963799344573555</v>
      </c>
      <c r="M31" s="181"/>
    </row>
    <row r="32" spans="1:13" ht="20.25" customHeight="1">
      <c r="A32" s="172"/>
      <c r="B32" s="182" t="s">
        <v>98</v>
      </c>
      <c r="C32" s="183">
        <v>355</v>
      </c>
      <c r="D32" s="183">
        <v>313</v>
      </c>
      <c r="E32" s="183">
        <v>54091</v>
      </c>
      <c r="F32" s="183">
        <v>46218</v>
      </c>
      <c r="G32" s="184">
        <f>E32/E8*100</f>
        <v>3.2686069670982025</v>
      </c>
      <c r="H32" s="185">
        <f>F32/F8*100</f>
        <v>2.5291574345507053</v>
      </c>
      <c r="I32" s="184">
        <f>F32/E32*100-100</f>
        <v>-14.55510158806456</v>
      </c>
      <c r="J32" s="184">
        <f t="shared" si="4"/>
        <v>152.36901408450703</v>
      </c>
      <c r="K32" s="184">
        <f t="shared" si="4"/>
        <v>147.66134185303514</v>
      </c>
      <c r="L32" s="184">
        <f>(K32-J32)/J32*100</f>
        <v>-3.0896519609038857</v>
      </c>
      <c r="M32" s="181"/>
    </row>
    <row r="33" spans="1:13" ht="20.25" customHeight="1">
      <c r="A33" s="172"/>
      <c r="B33" s="182"/>
      <c r="C33" s="183"/>
      <c r="D33" s="183"/>
      <c r="E33" s="183"/>
      <c r="F33" s="183"/>
      <c r="G33" s="184"/>
      <c r="H33" s="185"/>
      <c r="I33" s="184"/>
      <c r="J33" s="184"/>
      <c r="K33" s="184"/>
      <c r="L33" s="184"/>
      <c r="M33" s="181"/>
    </row>
    <row r="34" spans="1:13" ht="20.25" customHeight="1">
      <c r="A34" s="172"/>
      <c r="B34" s="182" t="s">
        <v>99</v>
      </c>
      <c r="C34" s="183">
        <v>775</v>
      </c>
      <c r="D34" s="183">
        <v>711</v>
      </c>
      <c r="E34" s="183">
        <v>99517</v>
      </c>
      <c r="F34" s="183">
        <v>110537</v>
      </c>
      <c r="G34" s="184">
        <f>E34/E8*100</f>
        <v>6.013605951909039</v>
      </c>
      <c r="H34" s="185">
        <f>F34/F8*100</f>
        <v>6.048844072502732</v>
      </c>
      <c r="I34" s="184">
        <f aca="true" t="shared" si="5" ref="I34:I40">F34/E34*100-100</f>
        <v>11.073484932222641</v>
      </c>
      <c r="J34" s="184">
        <f aca="true" t="shared" si="6" ref="J34:K40">E34/C34</f>
        <v>128.4090322580645</v>
      </c>
      <c r="K34" s="184">
        <f t="shared" si="6"/>
        <v>155.46694796061885</v>
      </c>
      <c r="L34" s="184">
        <f>(K34-J34)/J34*100</f>
        <v>21.07166079110063</v>
      </c>
      <c r="M34" s="181"/>
    </row>
    <row r="35" spans="1:13" ht="20.25" customHeight="1">
      <c r="A35" s="172"/>
      <c r="B35" s="182" t="s">
        <v>100</v>
      </c>
      <c r="C35" s="183">
        <v>111</v>
      </c>
      <c r="D35" s="183">
        <v>109</v>
      </c>
      <c r="E35" s="183">
        <v>13342</v>
      </c>
      <c r="F35" s="183">
        <v>14003</v>
      </c>
      <c r="G35" s="184">
        <f>E35/E8*100</f>
        <v>0.8062293940770965</v>
      </c>
      <c r="H35" s="185">
        <f>F35/F8*100</f>
        <v>0.766277025315105</v>
      </c>
      <c r="I35" s="184">
        <f t="shared" si="5"/>
        <v>4.954279718183187</v>
      </c>
      <c r="J35" s="184">
        <f t="shared" si="6"/>
        <v>120.1981981981982</v>
      </c>
      <c r="K35" s="184">
        <f t="shared" si="6"/>
        <v>128.4678899082569</v>
      </c>
      <c r="L35" s="184">
        <f>(K35-J35)/J35*100</f>
        <v>6.880046318516827</v>
      </c>
      <c r="M35" s="181"/>
    </row>
    <row r="36" spans="1:13" ht="20.25" customHeight="1">
      <c r="A36" s="172"/>
      <c r="B36" s="182" t="s">
        <v>101</v>
      </c>
      <c r="C36" s="183">
        <v>223</v>
      </c>
      <c r="D36" s="183">
        <v>164</v>
      </c>
      <c r="E36" s="183">
        <v>12650</v>
      </c>
      <c r="F36" s="183">
        <v>14333</v>
      </c>
      <c r="G36" s="184">
        <f>E36/E8*100</f>
        <v>0.7644132690057914</v>
      </c>
      <c r="H36" s="185">
        <f>F36/F8*100</f>
        <v>0.7843353998315646</v>
      </c>
      <c r="I36" s="184">
        <f t="shared" si="5"/>
        <v>13.304347826086953</v>
      </c>
      <c r="J36" s="184">
        <f t="shared" si="6"/>
        <v>56.72645739910314</v>
      </c>
      <c r="K36" s="184">
        <f t="shared" si="6"/>
        <v>87.39634146341463</v>
      </c>
      <c r="L36" s="184">
        <f>(K36-J36)/J36*100</f>
        <v>54.0662778366914</v>
      </c>
      <c r="M36" s="181"/>
    </row>
    <row r="37" spans="1:13" ht="20.25" customHeight="1">
      <c r="A37" s="172"/>
      <c r="B37" s="182" t="s">
        <v>102</v>
      </c>
      <c r="C37" s="183">
        <v>339</v>
      </c>
      <c r="D37" s="183">
        <v>297</v>
      </c>
      <c r="E37" s="183">
        <v>56712</v>
      </c>
      <c r="F37" s="183">
        <v>65670</v>
      </c>
      <c r="G37" s="184">
        <f>E37/E8*100</f>
        <v>3.42698856220209</v>
      </c>
      <c r="H37" s="185">
        <f>F37/F8*100</f>
        <v>3.593616528775473</v>
      </c>
      <c r="I37" s="184">
        <f t="shared" si="5"/>
        <v>15.795598815065603</v>
      </c>
      <c r="J37" s="184">
        <f t="shared" si="6"/>
        <v>167.2920353982301</v>
      </c>
      <c r="K37" s="184">
        <f t="shared" si="6"/>
        <v>221.11111111111111</v>
      </c>
      <c r="L37" s="184">
        <f>(K37-J37)/J37*100</f>
        <v>32.17073400103446</v>
      </c>
      <c r="M37" s="181"/>
    </row>
    <row r="38" spans="1:12" ht="20.25" customHeight="1">
      <c r="A38" s="172"/>
      <c r="B38" s="186" t="s">
        <v>103</v>
      </c>
      <c r="C38" s="183">
        <v>316</v>
      </c>
      <c r="D38" s="183">
        <v>280</v>
      </c>
      <c r="E38" s="183">
        <v>66060</v>
      </c>
      <c r="F38" s="183">
        <v>58976</v>
      </c>
      <c r="G38" s="184">
        <f>E38/E8*100</f>
        <v>3.9918688182231286</v>
      </c>
      <c r="H38" s="185">
        <f>F38/F8*100</f>
        <v>3.2273051378264395</v>
      </c>
      <c r="I38" s="184">
        <f t="shared" si="5"/>
        <v>-10.723584620042388</v>
      </c>
      <c r="J38" s="184">
        <f t="shared" si="6"/>
        <v>209.0506329113924</v>
      </c>
      <c r="K38" s="184">
        <f t="shared" si="6"/>
        <v>210.62857142857143</v>
      </c>
      <c r="L38" s="184">
        <v>0.7</v>
      </c>
    </row>
    <row r="39" spans="1:13" ht="20.25" customHeight="1">
      <c r="A39" s="172"/>
      <c r="B39" s="182" t="s">
        <v>104</v>
      </c>
      <c r="C39" s="183">
        <v>53</v>
      </c>
      <c r="D39" s="183">
        <v>49</v>
      </c>
      <c r="E39" s="183">
        <v>3606</v>
      </c>
      <c r="F39" s="183">
        <v>2566</v>
      </c>
      <c r="G39" s="184">
        <f>E39/E8*100</f>
        <v>0.21790310261145326</v>
      </c>
      <c r="H39" s="185">
        <f>F39/F8*100</f>
        <v>0.14041754245222876</v>
      </c>
      <c r="I39" s="184">
        <f t="shared" si="5"/>
        <v>-28.840820854132005</v>
      </c>
      <c r="J39" s="184">
        <f t="shared" si="6"/>
        <v>68.0377358490566</v>
      </c>
      <c r="K39" s="184">
        <f t="shared" si="6"/>
        <v>52.36734693877551</v>
      </c>
      <c r="L39" s="184">
        <v>-22.9</v>
      </c>
      <c r="M39" s="181"/>
    </row>
    <row r="40" spans="1:13" ht="20.25" customHeight="1">
      <c r="A40" s="172"/>
      <c r="B40" s="182" t="s">
        <v>105</v>
      </c>
      <c r="C40" s="183">
        <v>201</v>
      </c>
      <c r="D40" s="183">
        <v>206</v>
      </c>
      <c r="E40" s="183">
        <v>13403</v>
      </c>
      <c r="F40" s="183">
        <v>16648</v>
      </c>
      <c r="G40" s="184">
        <f>E40/E8*100</f>
        <v>0.8099154975877172</v>
      </c>
      <c r="H40" s="185">
        <f>F40/F8*100</f>
        <v>0.9110176331818801</v>
      </c>
      <c r="I40" s="184">
        <f t="shared" si="5"/>
        <v>24.21099753786467</v>
      </c>
      <c r="J40" s="184">
        <f t="shared" si="6"/>
        <v>66.68159203980099</v>
      </c>
      <c r="K40" s="184">
        <f t="shared" si="6"/>
        <v>80.81553398058253</v>
      </c>
      <c r="L40" s="184">
        <v>21.1</v>
      </c>
      <c r="M40" s="181"/>
    </row>
    <row r="41" spans="1:13" ht="20.25" customHeight="1">
      <c r="A41" s="172"/>
      <c r="B41" s="182" t="s">
        <v>106</v>
      </c>
      <c r="C41" s="183"/>
      <c r="D41" s="183"/>
      <c r="E41" s="183"/>
      <c r="F41" s="183"/>
      <c r="G41" s="184"/>
      <c r="H41" s="185"/>
      <c r="I41" s="184"/>
      <c r="J41" s="184"/>
      <c r="K41" s="184"/>
      <c r="L41" s="184"/>
      <c r="M41" s="181"/>
    </row>
    <row r="42" spans="1:13" ht="20.25" customHeight="1">
      <c r="A42" s="188"/>
      <c r="B42" s="189" t="s">
        <v>107</v>
      </c>
      <c r="C42" s="190">
        <v>1299</v>
      </c>
      <c r="D42" s="190">
        <v>1361</v>
      </c>
      <c r="E42" s="190">
        <v>171360</v>
      </c>
      <c r="F42" s="190">
        <v>275826</v>
      </c>
      <c r="G42" s="191">
        <f>E42/E8*100</f>
        <v>10.354929468524302</v>
      </c>
      <c r="H42" s="192">
        <f>F42/F8*100</f>
        <v>15.09384608902122</v>
      </c>
      <c r="I42" s="191">
        <f>F42/E42*100-100</f>
        <v>60.96288515406164</v>
      </c>
      <c r="J42" s="193">
        <f>E42/C42</f>
        <v>131.91685912240186</v>
      </c>
      <c r="K42" s="193">
        <f>F42/D42</f>
        <v>202.6642174871418</v>
      </c>
      <c r="L42" s="193">
        <v>53.7</v>
      </c>
      <c r="M42" s="181"/>
    </row>
    <row r="43" ht="15" customHeight="1">
      <c r="A43" s="6" t="s">
        <v>122</v>
      </c>
    </row>
    <row r="44" ht="15" customHeight="1">
      <c r="A44" s="6" t="s">
        <v>123</v>
      </c>
    </row>
    <row r="45" ht="15" customHeight="1">
      <c r="A45" s="6" t="s">
        <v>108</v>
      </c>
    </row>
    <row r="53" ht="14.25">
      <c r="H53" s="9"/>
    </row>
    <row r="54" spans="8:14" ht="14.25">
      <c r="H54" s="9"/>
      <c r="N54" s="9"/>
    </row>
    <row r="55" spans="8:14" ht="14.25">
      <c r="H55" s="9"/>
      <c r="N55" s="9"/>
    </row>
    <row r="56" spans="8:14" ht="14.25">
      <c r="H56" s="9"/>
      <c r="N56" s="9"/>
    </row>
    <row r="57" spans="8:14" ht="14.25">
      <c r="H57" s="9"/>
      <c r="N57" s="9"/>
    </row>
    <row r="58" spans="8:14" ht="14.25">
      <c r="H58" s="9"/>
      <c r="N58" s="9"/>
    </row>
    <row r="59" spans="8:14" ht="14.25">
      <c r="H59" s="9"/>
      <c r="N59" s="9"/>
    </row>
    <row r="60" ht="14.25">
      <c r="N60" s="9"/>
    </row>
  </sheetData>
  <sheetProtection/>
  <mergeCells count="9">
    <mergeCell ref="A8:B8"/>
    <mergeCell ref="A2:L2"/>
    <mergeCell ref="A5:B6"/>
    <mergeCell ref="C5:D5"/>
    <mergeCell ref="E5:F5"/>
    <mergeCell ref="I5:I6"/>
    <mergeCell ref="J5:K5"/>
    <mergeCell ref="L5:L6"/>
    <mergeCell ref="A3:L3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6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8984375" style="6" customWidth="1"/>
    <col min="2" max="2" width="42.59765625" style="6" customWidth="1"/>
    <col min="3" max="3" width="11.8984375" style="6" customWidth="1"/>
    <col min="4" max="6" width="9.59765625" style="6" customWidth="1"/>
    <col min="7" max="8" width="11.09765625" style="8" customWidth="1"/>
    <col min="9" max="12" width="9.59765625" style="6" customWidth="1"/>
    <col min="13" max="13" width="9.59765625" style="9" customWidth="1"/>
    <col min="14" max="14" width="13.5" style="8" customWidth="1"/>
    <col min="15" max="15" width="11" style="6" customWidth="1"/>
    <col min="16" max="16" width="16.8984375" style="6" customWidth="1"/>
    <col min="17" max="18" width="13.59765625" style="6" customWidth="1"/>
    <col min="19" max="19" width="13.8984375" style="9" customWidth="1"/>
    <col min="20" max="20" width="13.8984375" style="8" customWidth="1"/>
    <col min="21" max="16384" width="10.59765625" style="6" customWidth="1"/>
  </cols>
  <sheetData>
    <row r="1" spans="1:20" s="2" customFormat="1" ht="19.5" customHeight="1">
      <c r="A1" s="1" t="s">
        <v>162</v>
      </c>
      <c r="G1" s="3"/>
      <c r="H1" s="3"/>
      <c r="M1" s="4"/>
      <c r="N1" s="3"/>
      <c r="R1" s="194" t="s">
        <v>163</v>
      </c>
      <c r="S1" s="4"/>
      <c r="T1" s="3"/>
    </row>
    <row r="2" spans="1:20" ht="19.5" customHeight="1">
      <c r="A2" s="129" t="s">
        <v>164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95"/>
      <c r="T2" s="196"/>
    </row>
    <row r="3" spans="2:20" ht="19.5" customHeight="1">
      <c r="B3" s="197"/>
      <c r="C3" s="198" t="s">
        <v>165</v>
      </c>
      <c r="D3" s="197"/>
      <c r="E3" s="197"/>
      <c r="F3" s="197"/>
      <c r="G3" s="199"/>
      <c r="H3" s="199"/>
      <c r="I3" s="197"/>
      <c r="J3" s="197"/>
      <c r="K3" s="197"/>
      <c r="L3" s="197"/>
      <c r="M3" s="200"/>
      <c r="N3" s="199"/>
      <c r="O3" s="197"/>
      <c r="P3" s="197"/>
      <c r="Q3" s="197"/>
      <c r="R3" s="197"/>
      <c r="S3" s="201"/>
      <c r="T3" s="202"/>
    </row>
    <row r="4" spans="1:20" ht="18" customHeight="1" thickBot="1">
      <c r="A4" s="158"/>
      <c r="B4" s="158"/>
      <c r="C4" s="158"/>
      <c r="D4" s="158"/>
      <c r="E4" s="158"/>
      <c r="F4" s="158"/>
      <c r="G4" s="159"/>
      <c r="H4" s="159"/>
      <c r="I4" s="158"/>
      <c r="J4" s="158"/>
      <c r="K4" s="158"/>
      <c r="L4" s="158"/>
      <c r="M4" s="203"/>
      <c r="N4" s="159"/>
      <c r="O4" s="158"/>
      <c r="P4" s="158"/>
      <c r="Q4" s="158"/>
      <c r="R4" s="158"/>
      <c r="S4" s="203"/>
      <c r="T4" s="159"/>
    </row>
    <row r="5" spans="1:18" ht="18" customHeight="1">
      <c r="A5" s="161" t="s">
        <v>166</v>
      </c>
      <c r="B5" s="162"/>
      <c r="C5" s="204" t="s">
        <v>167</v>
      </c>
      <c r="D5" s="204"/>
      <c r="E5" s="204"/>
      <c r="F5" s="204"/>
      <c r="G5" s="204"/>
      <c r="H5" s="204"/>
      <c r="I5" s="204"/>
      <c r="J5" s="204"/>
      <c r="K5" s="204"/>
      <c r="L5" s="204"/>
      <c r="M5" s="164"/>
      <c r="N5" s="205" t="s">
        <v>168</v>
      </c>
      <c r="O5" s="206" t="s">
        <v>169</v>
      </c>
      <c r="P5" s="207" t="s">
        <v>170</v>
      </c>
      <c r="Q5" s="207" t="s">
        <v>171</v>
      </c>
      <c r="R5" s="208"/>
    </row>
    <row r="6" spans="1:18" ht="18" customHeight="1">
      <c r="A6" s="209"/>
      <c r="B6" s="210"/>
      <c r="C6" s="211" t="s">
        <v>124</v>
      </c>
      <c r="D6" s="212" t="s">
        <v>125</v>
      </c>
      <c r="E6" s="213"/>
      <c r="F6" s="212" t="s">
        <v>126</v>
      </c>
      <c r="G6" s="214"/>
      <c r="H6" s="214"/>
      <c r="I6" s="214"/>
      <c r="J6" s="214"/>
      <c r="K6" s="214"/>
      <c r="L6" s="214"/>
      <c r="M6" s="215"/>
      <c r="N6" s="216"/>
      <c r="O6" s="217"/>
      <c r="P6" s="218"/>
      <c r="Q6" s="218"/>
      <c r="R6" s="219" t="s">
        <v>172</v>
      </c>
    </row>
    <row r="7" spans="1:18" ht="18" customHeight="1">
      <c r="A7" s="209"/>
      <c r="B7" s="210"/>
      <c r="C7" s="210"/>
      <c r="D7" s="220" t="s">
        <v>127</v>
      </c>
      <c r="E7" s="220" t="s">
        <v>128</v>
      </c>
      <c r="F7" s="220" t="s">
        <v>173</v>
      </c>
      <c r="G7" s="221" t="s">
        <v>129</v>
      </c>
      <c r="H7" s="221" t="s">
        <v>130</v>
      </c>
      <c r="I7" s="222" t="s">
        <v>131</v>
      </c>
      <c r="J7" s="222" t="s">
        <v>132</v>
      </c>
      <c r="K7" s="222" t="s">
        <v>133</v>
      </c>
      <c r="L7" s="222" t="s">
        <v>134</v>
      </c>
      <c r="M7" s="223" t="s">
        <v>135</v>
      </c>
      <c r="N7" s="216"/>
      <c r="O7" s="217"/>
      <c r="P7" s="218"/>
      <c r="Q7" s="218"/>
      <c r="R7" s="224" t="s">
        <v>174</v>
      </c>
    </row>
    <row r="8" spans="1:18" ht="18" customHeight="1">
      <c r="A8" s="169"/>
      <c r="B8" s="170"/>
      <c r="C8" s="170"/>
      <c r="D8" s="225"/>
      <c r="E8" s="225"/>
      <c r="F8" s="226"/>
      <c r="G8" s="227" t="s">
        <v>136</v>
      </c>
      <c r="H8" s="227" t="s">
        <v>137</v>
      </c>
      <c r="I8" s="228" t="s">
        <v>138</v>
      </c>
      <c r="J8" s="228" t="s">
        <v>139</v>
      </c>
      <c r="K8" s="228" t="s">
        <v>140</v>
      </c>
      <c r="L8" s="228" t="s">
        <v>141</v>
      </c>
      <c r="M8" s="229" t="s">
        <v>142</v>
      </c>
      <c r="N8" s="230"/>
      <c r="O8" s="231"/>
      <c r="P8" s="232"/>
      <c r="Q8" s="232"/>
      <c r="R8" s="233"/>
    </row>
    <row r="9" spans="1:18" ht="18" customHeight="1">
      <c r="A9" s="234"/>
      <c r="B9" s="173"/>
      <c r="C9" s="174" t="s">
        <v>79</v>
      </c>
      <c r="D9" s="174" t="s">
        <v>79</v>
      </c>
      <c r="E9" s="174" t="s">
        <v>79</v>
      </c>
      <c r="F9" s="174" t="s">
        <v>79</v>
      </c>
      <c r="G9" s="175" t="s">
        <v>79</v>
      </c>
      <c r="H9" s="175" t="s">
        <v>79</v>
      </c>
      <c r="I9" s="174" t="s">
        <v>79</v>
      </c>
      <c r="J9" s="174" t="s">
        <v>79</v>
      </c>
      <c r="K9" s="174" t="s">
        <v>79</v>
      </c>
      <c r="L9" s="174" t="s">
        <v>79</v>
      </c>
      <c r="M9" s="235" t="s">
        <v>79</v>
      </c>
      <c r="N9" s="175" t="s">
        <v>143</v>
      </c>
      <c r="O9" s="174" t="s">
        <v>143</v>
      </c>
      <c r="P9" s="174" t="s">
        <v>144</v>
      </c>
      <c r="Q9" s="174" t="s">
        <v>144</v>
      </c>
      <c r="R9" s="174" t="s">
        <v>80</v>
      </c>
    </row>
    <row r="10" spans="1:18" ht="18" customHeight="1">
      <c r="A10" s="176" t="s">
        <v>145</v>
      </c>
      <c r="B10" s="177"/>
      <c r="C10" s="178">
        <f>SUM(F10,G10,H10,I10,J10,K10,L10,M10)</f>
        <v>16564</v>
      </c>
      <c r="D10" s="178">
        <v>8979</v>
      </c>
      <c r="E10" s="178">
        <v>7585</v>
      </c>
      <c r="F10" s="178">
        <v>6609</v>
      </c>
      <c r="G10" s="178">
        <v>3944</v>
      </c>
      <c r="H10" s="178">
        <v>3349</v>
      </c>
      <c r="I10" s="178">
        <v>1797</v>
      </c>
      <c r="J10" s="178">
        <v>419</v>
      </c>
      <c r="K10" s="178">
        <v>259</v>
      </c>
      <c r="L10" s="178">
        <v>140</v>
      </c>
      <c r="M10" s="178">
        <v>47</v>
      </c>
      <c r="N10" s="178">
        <v>112460</v>
      </c>
      <c r="O10" s="178">
        <v>107999</v>
      </c>
      <c r="P10" s="178">
        <v>415761756</v>
      </c>
      <c r="Q10" s="178">
        <v>8043070</v>
      </c>
      <c r="R10" s="178">
        <v>1827407</v>
      </c>
    </row>
    <row r="11" spans="1:18" ht="18" customHeight="1">
      <c r="A11" s="236"/>
      <c r="B11" s="23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</row>
    <row r="12" spans="1:18" s="240" customFormat="1" ht="18" customHeight="1">
      <c r="A12" s="238" t="s">
        <v>146</v>
      </c>
      <c r="B12" s="239"/>
      <c r="C12" s="178">
        <f>SUM(F12,G12,H12,I12,J12,K12,L12,M12)</f>
        <v>3932</v>
      </c>
      <c r="D12" s="178">
        <v>3116</v>
      </c>
      <c r="E12" s="178">
        <v>816</v>
      </c>
      <c r="F12" s="178">
        <v>949</v>
      </c>
      <c r="G12" s="178">
        <v>992</v>
      </c>
      <c r="H12" s="178">
        <v>1057</v>
      </c>
      <c r="I12" s="178">
        <v>574</v>
      </c>
      <c r="J12" s="178">
        <v>162</v>
      </c>
      <c r="K12" s="178">
        <v>119</v>
      </c>
      <c r="L12" s="178">
        <v>60</v>
      </c>
      <c r="M12" s="178">
        <v>19</v>
      </c>
      <c r="N12" s="178">
        <v>35487</v>
      </c>
      <c r="O12" s="178">
        <v>34496</v>
      </c>
      <c r="P12" s="178">
        <v>281818958</v>
      </c>
      <c r="Q12" s="178">
        <v>3227607</v>
      </c>
      <c r="R12" s="178" t="s">
        <v>147</v>
      </c>
    </row>
    <row r="13" spans="1:18" ht="18" customHeight="1">
      <c r="A13" s="236"/>
      <c r="B13" s="23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18" ht="18" customHeight="1">
      <c r="A14" s="176" t="s">
        <v>148</v>
      </c>
      <c r="B14" s="177"/>
      <c r="C14" s="178">
        <f>SUM(F14,G14,H14,I14,J14,K14,L14,M14)</f>
        <v>16</v>
      </c>
      <c r="D14" s="178">
        <v>13</v>
      </c>
      <c r="E14" s="178">
        <v>3</v>
      </c>
      <c r="F14" s="178">
        <v>2</v>
      </c>
      <c r="G14" s="178">
        <v>6</v>
      </c>
      <c r="H14" s="178">
        <v>6</v>
      </c>
      <c r="I14" s="178">
        <v>1</v>
      </c>
      <c r="J14" s="178">
        <v>1</v>
      </c>
      <c r="K14" s="178" t="s">
        <v>147</v>
      </c>
      <c r="L14" s="178" t="s">
        <v>147</v>
      </c>
      <c r="M14" s="178" t="s">
        <v>147</v>
      </c>
      <c r="N14" s="178">
        <v>105</v>
      </c>
      <c r="O14" s="178">
        <v>101</v>
      </c>
      <c r="P14" s="178">
        <v>471025</v>
      </c>
      <c r="Q14" s="178" t="s">
        <v>175</v>
      </c>
      <c r="R14" s="178" t="s">
        <v>147</v>
      </c>
    </row>
    <row r="15" spans="1:18" ht="18" customHeight="1">
      <c r="A15" s="236"/>
      <c r="B15" s="237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</row>
    <row r="16" spans="1:20" s="244" customFormat="1" ht="18" customHeight="1">
      <c r="A16" s="176" t="s">
        <v>149</v>
      </c>
      <c r="B16" s="177"/>
      <c r="C16" s="178">
        <f aca="true" t="shared" si="0" ref="C16:L16">SUM(C17:C18)</f>
        <v>251</v>
      </c>
      <c r="D16" s="178">
        <f t="shared" si="0"/>
        <v>195</v>
      </c>
      <c r="E16" s="178">
        <f t="shared" si="0"/>
        <v>56</v>
      </c>
      <c r="F16" s="178">
        <f t="shared" si="0"/>
        <v>81</v>
      </c>
      <c r="G16" s="178">
        <f t="shared" si="0"/>
        <v>64</v>
      </c>
      <c r="H16" s="178">
        <f t="shared" si="0"/>
        <v>57</v>
      </c>
      <c r="I16" s="178">
        <f t="shared" si="0"/>
        <v>29</v>
      </c>
      <c r="J16" s="178">
        <f t="shared" si="0"/>
        <v>9</v>
      </c>
      <c r="K16" s="178">
        <f t="shared" si="0"/>
        <v>7</v>
      </c>
      <c r="L16" s="178">
        <f t="shared" si="0"/>
        <v>4</v>
      </c>
      <c r="M16" s="178" t="s">
        <v>147</v>
      </c>
      <c r="N16" s="178">
        <f>SUM(N17:N18)</f>
        <v>1836</v>
      </c>
      <c r="O16" s="178">
        <f>SUM(O17:O18)</f>
        <v>1835</v>
      </c>
      <c r="P16" s="178">
        <f>SUM(P17:P18)</f>
        <v>14460518</v>
      </c>
      <c r="Q16" s="178">
        <f>SUM(Q17:Q18)</f>
        <v>42707</v>
      </c>
      <c r="R16" s="178" t="s">
        <v>147</v>
      </c>
      <c r="S16" s="242"/>
      <c r="T16" s="243"/>
    </row>
    <row r="17" spans="1:18" ht="18" customHeight="1">
      <c r="A17" s="236"/>
      <c r="B17" s="182" t="s">
        <v>150</v>
      </c>
      <c r="C17" s="241">
        <f>SUM(F17,G17,H17,I17,J17,K17,L17,M17)</f>
        <v>109</v>
      </c>
      <c r="D17" s="241">
        <v>85</v>
      </c>
      <c r="E17" s="241">
        <v>24</v>
      </c>
      <c r="F17" s="241">
        <v>39</v>
      </c>
      <c r="G17" s="241">
        <v>28</v>
      </c>
      <c r="H17" s="241">
        <v>22</v>
      </c>
      <c r="I17" s="241">
        <v>14</v>
      </c>
      <c r="J17" s="241">
        <v>5</v>
      </c>
      <c r="K17" s="241">
        <v>1</v>
      </c>
      <c r="L17" s="241" t="s">
        <v>147</v>
      </c>
      <c r="M17" s="241" t="s">
        <v>147</v>
      </c>
      <c r="N17" s="241">
        <v>663</v>
      </c>
      <c r="O17" s="241">
        <v>645</v>
      </c>
      <c r="P17" s="241">
        <v>10908227</v>
      </c>
      <c r="Q17" s="241">
        <v>21675</v>
      </c>
      <c r="R17" s="178" t="s">
        <v>147</v>
      </c>
    </row>
    <row r="18" spans="1:18" ht="18" customHeight="1">
      <c r="A18" s="234"/>
      <c r="B18" s="182" t="s">
        <v>151</v>
      </c>
      <c r="C18" s="241">
        <f>SUM(F18,G18,H18,I18,J18,K18,L18,M18)</f>
        <v>142</v>
      </c>
      <c r="D18" s="241">
        <v>110</v>
      </c>
      <c r="E18" s="241">
        <v>32</v>
      </c>
      <c r="F18" s="241">
        <v>42</v>
      </c>
      <c r="G18" s="241">
        <v>36</v>
      </c>
      <c r="H18" s="241">
        <v>35</v>
      </c>
      <c r="I18" s="241">
        <v>15</v>
      </c>
      <c r="J18" s="241">
        <v>4</v>
      </c>
      <c r="K18" s="241">
        <v>6</v>
      </c>
      <c r="L18" s="241">
        <v>4</v>
      </c>
      <c r="M18" s="241" t="s">
        <v>147</v>
      </c>
      <c r="N18" s="241">
        <v>1173</v>
      </c>
      <c r="O18" s="241">
        <v>1190</v>
      </c>
      <c r="P18" s="241">
        <v>3552291</v>
      </c>
      <c r="Q18" s="241">
        <v>21032</v>
      </c>
      <c r="R18" s="241" t="s">
        <v>147</v>
      </c>
    </row>
    <row r="19" spans="1:18" ht="18" customHeight="1">
      <c r="A19" s="234"/>
      <c r="B19" s="182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241"/>
    </row>
    <row r="20" spans="1:20" s="244" customFormat="1" ht="18" customHeight="1">
      <c r="A20" s="176" t="s">
        <v>152</v>
      </c>
      <c r="B20" s="177"/>
      <c r="C20" s="178">
        <f aca="true" t="shared" si="1" ref="C20:Q20">SUM(C21:C22)</f>
        <v>883</v>
      </c>
      <c r="D20" s="178">
        <f t="shared" si="1"/>
        <v>625</v>
      </c>
      <c r="E20" s="178">
        <f t="shared" si="1"/>
        <v>258</v>
      </c>
      <c r="F20" s="178">
        <f t="shared" si="1"/>
        <v>209</v>
      </c>
      <c r="G20" s="178">
        <f t="shared" si="1"/>
        <v>205</v>
      </c>
      <c r="H20" s="178">
        <f t="shared" si="1"/>
        <v>219</v>
      </c>
      <c r="I20" s="178">
        <f t="shared" si="1"/>
        <v>132</v>
      </c>
      <c r="J20" s="178">
        <f t="shared" si="1"/>
        <v>45</v>
      </c>
      <c r="K20" s="178">
        <f t="shared" si="1"/>
        <v>46</v>
      </c>
      <c r="L20" s="178">
        <f t="shared" si="1"/>
        <v>20</v>
      </c>
      <c r="M20" s="178">
        <f t="shared" si="1"/>
        <v>7</v>
      </c>
      <c r="N20" s="178">
        <f t="shared" si="1"/>
        <v>9515</v>
      </c>
      <c r="O20" s="178">
        <f t="shared" si="1"/>
        <v>9235</v>
      </c>
      <c r="P20" s="178">
        <f t="shared" si="1"/>
        <v>80982435</v>
      </c>
      <c r="Q20" s="178">
        <f t="shared" si="1"/>
        <v>439269</v>
      </c>
      <c r="R20" s="178" t="s">
        <v>147</v>
      </c>
      <c r="S20" s="242"/>
      <c r="T20" s="243"/>
    </row>
    <row r="21" spans="1:18" ht="18" customHeight="1">
      <c r="A21" s="236"/>
      <c r="B21" s="182" t="s">
        <v>153</v>
      </c>
      <c r="C21" s="241">
        <f>SUM(F21,G21,H21,I21,J21,K21,L21,M21)</f>
        <v>373</v>
      </c>
      <c r="D21" s="241">
        <v>253</v>
      </c>
      <c r="E21" s="241">
        <v>120</v>
      </c>
      <c r="F21" s="241">
        <v>77</v>
      </c>
      <c r="G21" s="241">
        <v>77</v>
      </c>
      <c r="H21" s="241">
        <v>103</v>
      </c>
      <c r="I21" s="241">
        <v>58</v>
      </c>
      <c r="J21" s="241">
        <v>19</v>
      </c>
      <c r="K21" s="241">
        <v>22</v>
      </c>
      <c r="L21" s="241">
        <v>14</v>
      </c>
      <c r="M21" s="241">
        <v>3</v>
      </c>
      <c r="N21" s="241">
        <v>4594</v>
      </c>
      <c r="O21" s="241">
        <v>4456</v>
      </c>
      <c r="P21" s="241">
        <v>34672552</v>
      </c>
      <c r="Q21" s="241">
        <v>391400</v>
      </c>
      <c r="R21" s="241" t="s">
        <v>147</v>
      </c>
    </row>
    <row r="22" spans="1:18" ht="18" customHeight="1">
      <c r="A22" s="234"/>
      <c r="B22" s="182" t="s">
        <v>154</v>
      </c>
      <c r="C22" s="241">
        <f>SUM(F22,G22,H22,I22,J22,K22,L22,M22)</f>
        <v>510</v>
      </c>
      <c r="D22" s="241">
        <v>372</v>
      </c>
      <c r="E22" s="241">
        <v>138</v>
      </c>
      <c r="F22" s="241">
        <v>132</v>
      </c>
      <c r="G22" s="241">
        <v>128</v>
      </c>
      <c r="H22" s="241">
        <v>116</v>
      </c>
      <c r="I22" s="241">
        <v>74</v>
      </c>
      <c r="J22" s="241">
        <v>26</v>
      </c>
      <c r="K22" s="241">
        <v>24</v>
      </c>
      <c r="L22" s="241">
        <v>6</v>
      </c>
      <c r="M22" s="241">
        <v>4</v>
      </c>
      <c r="N22" s="241">
        <v>4921</v>
      </c>
      <c r="O22" s="241">
        <v>4779</v>
      </c>
      <c r="P22" s="241">
        <v>46309883</v>
      </c>
      <c r="Q22" s="241">
        <v>47869</v>
      </c>
      <c r="R22" s="241" t="s">
        <v>147</v>
      </c>
    </row>
    <row r="23" spans="1:18" ht="18" customHeight="1">
      <c r="A23" s="234"/>
      <c r="B23" s="182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</row>
    <row r="24" spans="1:20" s="244" customFormat="1" ht="18" customHeight="1">
      <c r="A24" s="176" t="s">
        <v>176</v>
      </c>
      <c r="B24" s="177"/>
      <c r="C24" s="178">
        <f aca="true" t="shared" si="2" ref="C24:Q24">SUM(C25:C28)</f>
        <v>864</v>
      </c>
      <c r="D24" s="178">
        <f t="shared" si="2"/>
        <v>708</v>
      </c>
      <c r="E24" s="178">
        <f t="shared" si="2"/>
        <v>156</v>
      </c>
      <c r="F24" s="178">
        <f t="shared" si="2"/>
        <v>187</v>
      </c>
      <c r="G24" s="178">
        <f t="shared" si="2"/>
        <v>247</v>
      </c>
      <c r="H24" s="178">
        <f t="shared" si="2"/>
        <v>236</v>
      </c>
      <c r="I24" s="178">
        <f t="shared" si="2"/>
        <v>139</v>
      </c>
      <c r="J24" s="178">
        <f t="shared" si="2"/>
        <v>24</v>
      </c>
      <c r="K24" s="178">
        <f t="shared" si="2"/>
        <v>20</v>
      </c>
      <c r="L24" s="178">
        <f t="shared" si="2"/>
        <v>7</v>
      </c>
      <c r="M24" s="178">
        <f t="shared" si="2"/>
        <v>4</v>
      </c>
      <c r="N24" s="178">
        <f t="shared" si="2"/>
        <v>7130</v>
      </c>
      <c r="O24" s="178">
        <f t="shared" si="2"/>
        <v>6910</v>
      </c>
      <c r="P24" s="178">
        <f t="shared" si="2"/>
        <v>63072941</v>
      </c>
      <c r="Q24" s="178">
        <f t="shared" si="2"/>
        <v>779355</v>
      </c>
      <c r="R24" s="178" t="s">
        <v>147</v>
      </c>
      <c r="S24" s="242"/>
      <c r="T24" s="243"/>
    </row>
    <row r="25" spans="1:18" ht="18" customHeight="1">
      <c r="A25" s="236"/>
      <c r="B25" s="182" t="s">
        <v>155</v>
      </c>
      <c r="C25" s="241">
        <f>SUM(F25,G25,H25,I25,J25,K25,L25,M25)</f>
        <v>467</v>
      </c>
      <c r="D25" s="183">
        <v>380</v>
      </c>
      <c r="E25" s="183">
        <v>87</v>
      </c>
      <c r="F25" s="183">
        <v>102</v>
      </c>
      <c r="G25" s="183">
        <v>138</v>
      </c>
      <c r="H25" s="183">
        <v>129</v>
      </c>
      <c r="I25" s="183">
        <v>71</v>
      </c>
      <c r="J25" s="183">
        <v>11</v>
      </c>
      <c r="K25" s="183">
        <v>11</v>
      </c>
      <c r="L25" s="183">
        <v>3</v>
      </c>
      <c r="M25" s="183">
        <v>2</v>
      </c>
      <c r="N25" s="183">
        <v>3718</v>
      </c>
      <c r="O25" s="183">
        <v>3611</v>
      </c>
      <c r="P25" s="183">
        <v>28172851</v>
      </c>
      <c r="Q25" s="183">
        <v>258867</v>
      </c>
      <c r="R25" s="183" t="s">
        <v>147</v>
      </c>
    </row>
    <row r="26" spans="1:18" ht="18" customHeight="1">
      <c r="A26" s="245"/>
      <c r="B26" s="246" t="s">
        <v>51</v>
      </c>
      <c r="C26" s="241">
        <f>SUM(F26,G26,H26,I26,J26,K26,L26,M26)</f>
        <v>133</v>
      </c>
      <c r="D26" s="183">
        <v>117</v>
      </c>
      <c r="E26" s="183">
        <v>16</v>
      </c>
      <c r="F26" s="183">
        <v>37</v>
      </c>
      <c r="G26" s="183">
        <v>33</v>
      </c>
      <c r="H26" s="183">
        <v>43</v>
      </c>
      <c r="I26" s="183">
        <v>13</v>
      </c>
      <c r="J26" s="183">
        <v>5</v>
      </c>
      <c r="K26" s="183">
        <v>2</v>
      </c>
      <c r="L26" s="183" t="s">
        <v>147</v>
      </c>
      <c r="M26" s="183" t="s">
        <v>147</v>
      </c>
      <c r="N26" s="183">
        <v>805</v>
      </c>
      <c r="O26" s="183">
        <v>792</v>
      </c>
      <c r="P26" s="183">
        <v>5765318</v>
      </c>
      <c r="Q26" s="183">
        <v>8588</v>
      </c>
      <c r="R26" s="183" t="s">
        <v>147</v>
      </c>
    </row>
    <row r="27" spans="1:18" ht="18" customHeight="1">
      <c r="A27" s="247"/>
      <c r="B27" s="246" t="s">
        <v>52</v>
      </c>
      <c r="C27" s="241">
        <f>SUM(F27,G27,H27,I27,J27,K27,L27,M27)</f>
        <v>173</v>
      </c>
      <c r="D27" s="183">
        <v>160</v>
      </c>
      <c r="E27" s="183">
        <v>13</v>
      </c>
      <c r="F27" s="183">
        <v>26</v>
      </c>
      <c r="G27" s="183">
        <v>48</v>
      </c>
      <c r="H27" s="183">
        <v>41</v>
      </c>
      <c r="I27" s="183">
        <v>40</v>
      </c>
      <c r="J27" s="183">
        <v>7</v>
      </c>
      <c r="K27" s="183">
        <v>5</v>
      </c>
      <c r="L27" s="183">
        <v>4</v>
      </c>
      <c r="M27" s="183">
        <v>2</v>
      </c>
      <c r="N27" s="183">
        <v>1977</v>
      </c>
      <c r="O27" s="183">
        <v>1913</v>
      </c>
      <c r="P27" s="183">
        <v>27184324</v>
      </c>
      <c r="Q27" s="183">
        <v>508289</v>
      </c>
      <c r="R27" s="183" t="s">
        <v>147</v>
      </c>
    </row>
    <row r="28" spans="1:18" ht="18" customHeight="1">
      <c r="A28" s="247"/>
      <c r="B28" s="246" t="s">
        <v>53</v>
      </c>
      <c r="C28" s="241">
        <f>SUM(F28,G28,H28,I28,J28,K28,L28,M28)</f>
        <v>91</v>
      </c>
      <c r="D28" s="183">
        <v>51</v>
      </c>
      <c r="E28" s="183">
        <v>40</v>
      </c>
      <c r="F28" s="183">
        <v>22</v>
      </c>
      <c r="G28" s="183">
        <v>28</v>
      </c>
      <c r="H28" s="183">
        <v>23</v>
      </c>
      <c r="I28" s="183">
        <v>15</v>
      </c>
      <c r="J28" s="183">
        <v>1</v>
      </c>
      <c r="K28" s="183">
        <v>2</v>
      </c>
      <c r="L28" s="183" t="s">
        <v>147</v>
      </c>
      <c r="M28" s="183" t="s">
        <v>147</v>
      </c>
      <c r="N28" s="183">
        <v>630</v>
      </c>
      <c r="O28" s="183">
        <v>594</v>
      </c>
      <c r="P28" s="183">
        <v>1950448</v>
      </c>
      <c r="Q28" s="183">
        <v>3611</v>
      </c>
      <c r="R28" s="183" t="s">
        <v>147</v>
      </c>
    </row>
    <row r="29" spans="1:18" ht="18" customHeight="1">
      <c r="A29" s="247"/>
      <c r="B29" s="246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183"/>
    </row>
    <row r="30" spans="1:20" s="244" customFormat="1" ht="18" customHeight="1">
      <c r="A30" s="249" t="s">
        <v>177</v>
      </c>
      <c r="B30" s="250"/>
      <c r="C30" s="178">
        <f aca="true" t="shared" si="3" ref="C30:Q30">SUM(C31:C34)</f>
        <v>978</v>
      </c>
      <c r="D30" s="178">
        <f t="shared" si="3"/>
        <v>913</v>
      </c>
      <c r="E30" s="178">
        <f t="shared" si="3"/>
        <v>65</v>
      </c>
      <c r="F30" s="178">
        <f t="shared" si="3"/>
        <v>187</v>
      </c>
      <c r="G30" s="178">
        <f t="shared" si="3"/>
        <v>224</v>
      </c>
      <c r="H30" s="178">
        <f t="shared" si="3"/>
        <v>308</v>
      </c>
      <c r="I30" s="178">
        <f t="shared" si="3"/>
        <v>172</v>
      </c>
      <c r="J30" s="178">
        <f t="shared" si="3"/>
        <v>40</v>
      </c>
      <c r="K30" s="178">
        <f t="shared" si="3"/>
        <v>30</v>
      </c>
      <c r="L30" s="178">
        <f t="shared" si="3"/>
        <v>12</v>
      </c>
      <c r="M30" s="178">
        <f t="shared" si="3"/>
        <v>5</v>
      </c>
      <c r="N30" s="178">
        <f t="shared" si="3"/>
        <v>9382</v>
      </c>
      <c r="O30" s="178">
        <f t="shared" si="3"/>
        <v>9096</v>
      </c>
      <c r="P30" s="178">
        <f t="shared" si="3"/>
        <v>76666239</v>
      </c>
      <c r="Q30" s="178">
        <f t="shared" si="3"/>
        <v>1550976</v>
      </c>
      <c r="R30" s="178" t="s">
        <v>147</v>
      </c>
      <c r="S30" s="242"/>
      <c r="T30" s="243"/>
    </row>
    <row r="31" spans="1:18" ht="18" customHeight="1">
      <c r="A31" s="251"/>
      <c r="B31" s="246" t="s">
        <v>54</v>
      </c>
      <c r="C31" s="241">
        <f>SUM(F31,G31,H31,I31,J31,K31,L31,M31)</f>
        <v>384</v>
      </c>
      <c r="D31" s="183">
        <v>360</v>
      </c>
      <c r="E31" s="183">
        <v>24</v>
      </c>
      <c r="F31" s="183">
        <v>96</v>
      </c>
      <c r="G31" s="183">
        <v>81</v>
      </c>
      <c r="H31" s="183">
        <v>122</v>
      </c>
      <c r="I31" s="183">
        <v>60</v>
      </c>
      <c r="J31" s="183">
        <v>12</v>
      </c>
      <c r="K31" s="183">
        <v>11</v>
      </c>
      <c r="L31" s="183">
        <v>1</v>
      </c>
      <c r="M31" s="183">
        <v>1</v>
      </c>
      <c r="N31" s="183">
        <v>3031</v>
      </c>
      <c r="O31" s="183">
        <v>2931</v>
      </c>
      <c r="P31" s="183">
        <v>21779848</v>
      </c>
      <c r="Q31" s="183">
        <v>523987</v>
      </c>
      <c r="R31" s="183" t="s">
        <v>147</v>
      </c>
    </row>
    <row r="32" spans="1:18" ht="18" customHeight="1">
      <c r="A32" s="247"/>
      <c r="B32" s="246" t="s">
        <v>55</v>
      </c>
      <c r="C32" s="241">
        <f>SUM(F32,G32,H32,I32,J32,K32,L32,M32)</f>
        <v>216</v>
      </c>
      <c r="D32" s="183">
        <v>198</v>
      </c>
      <c r="E32" s="183">
        <v>18</v>
      </c>
      <c r="F32" s="183">
        <v>22</v>
      </c>
      <c r="G32" s="183">
        <v>57</v>
      </c>
      <c r="H32" s="183">
        <v>69</v>
      </c>
      <c r="I32" s="183">
        <v>46</v>
      </c>
      <c r="J32" s="183">
        <v>9</v>
      </c>
      <c r="K32" s="183">
        <v>8</v>
      </c>
      <c r="L32" s="183">
        <v>5</v>
      </c>
      <c r="M32" s="183" t="s">
        <v>147</v>
      </c>
      <c r="N32" s="183">
        <v>2206</v>
      </c>
      <c r="O32" s="183">
        <v>2191</v>
      </c>
      <c r="P32" s="183">
        <v>10414666</v>
      </c>
      <c r="Q32" s="183">
        <v>670072</v>
      </c>
      <c r="R32" s="183" t="s">
        <v>147</v>
      </c>
    </row>
    <row r="33" spans="1:18" ht="18" customHeight="1">
      <c r="A33" s="247"/>
      <c r="B33" s="246" t="s">
        <v>56</v>
      </c>
      <c r="C33" s="241">
        <f>SUM(F33,G33,H33,I33,J33,K33,L33,M33)</f>
        <v>243</v>
      </c>
      <c r="D33" s="183">
        <v>232</v>
      </c>
      <c r="E33" s="183">
        <v>11</v>
      </c>
      <c r="F33" s="183">
        <v>41</v>
      </c>
      <c r="G33" s="183">
        <v>55</v>
      </c>
      <c r="H33" s="183">
        <v>69</v>
      </c>
      <c r="I33" s="183">
        <v>47</v>
      </c>
      <c r="J33" s="183">
        <v>16</v>
      </c>
      <c r="K33" s="183">
        <v>8</v>
      </c>
      <c r="L33" s="183">
        <v>5</v>
      </c>
      <c r="M33" s="183">
        <v>2</v>
      </c>
      <c r="N33" s="183">
        <v>2853</v>
      </c>
      <c r="O33" s="183">
        <v>2706</v>
      </c>
      <c r="P33" s="183">
        <v>35157834</v>
      </c>
      <c r="Q33" s="183">
        <v>130033</v>
      </c>
      <c r="R33" s="183" t="s">
        <v>147</v>
      </c>
    </row>
    <row r="34" spans="1:18" ht="18" customHeight="1">
      <c r="A34" s="247"/>
      <c r="B34" s="246" t="s">
        <v>57</v>
      </c>
      <c r="C34" s="241">
        <f>SUM(F34,G34,H34,I34,J34,K34,L34,M34)</f>
        <v>135</v>
      </c>
      <c r="D34" s="183">
        <v>123</v>
      </c>
      <c r="E34" s="183">
        <v>12</v>
      </c>
      <c r="F34" s="183">
        <v>28</v>
      </c>
      <c r="G34" s="183">
        <v>31</v>
      </c>
      <c r="H34" s="183">
        <v>48</v>
      </c>
      <c r="I34" s="183">
        <v>19</v>
      </c>
      <c r="J34" s="183">
        <v>3</v>
      </c>
      <c r="K34" s="183">
        <v>3</v>
      </c>
      <c r="L34" s="183">
        <v>1</v>
      </c>
      <c r="M34" s="183">
        <v>2</v>
      </c>
      <c r="N34" s="183">
        <v>1292</v>
      </c>
      <c r="O34" s="183">
        <v>1268</v>
      </c>
      <c r="P34" s="183">
        <v>9313891</v>
      </c>
      <c r="Q34" s="183">
        <v>226884</v>
      </c>
      <c r="R34" s="183" t="s">
        <v>147</v>
      </c>
    </row>
    <row r="35" spans="1:18" ht="18" customHeight="1">
      <c r="A35" s="247"/>
      <c r="B35" s="246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</row>
    <row r="36" spans="1:20" s="244" customFormat="1" ht="18" customHeight="1">
      <c r="A36" s="249" t="s">
        <v>178</v>
      </c>
      <c r="B36" s="250"/>
      <c r="C36" s="178">
        <f aca="true" t="shared" si="4" ref="C36:Q36">SUM(C37:C39)</f>
        <v>940</v>
      </c>
      <c r="D36" s="178">
        <f t="shared" si="4"/>
        <v>662</v>
      </c>
      <c r="E36" s="178">
        <f t="shared" si="4"/>
        <v>278</v>
      </c>
      <c r="F36" s="178">
        <f t="shared" si="4"/>
        <v>283</v>
      </c>
      <c r="G36" s="178">
        <f t="shared" si="4"/>
        <v>246</v>
      </c>
      <c r="H36" s="178">
        <f t="shared" si="4"/>
        <v>231</v>
      </c>
      <c r="I36" s="178">
        <f t="shared" si="4"/>
        <v>101</v>
      </c>
      <c r="J36" s="178">
        <f t="shared" si="4"/>
        <v>43</v>
      </c>
      <c r="K36" s="178">
        <f t="shared" si="4"/>
        <v>16</v>
      </c>
      <c r="L36" s="178">
        <f t="shared" si="4"/>
        <v>17</v>
      </c>
      <c r="M36" s="178">
        <f t="shared" si="4"/>
        <v>3</v>
      </c>
      <c r="N36" s="178">
        <f t="shared" si="4"/>
        <v>7519</v>
      </c>
      <c r="O36" s="178">
        <f t="shared" si="4"/>
        <v>7319</v>
      </c>
      <c r="P36" s="178">
        <f t="shared" si="4"/>
        <v>46165800</v>
      </c>
      <c r="Q36" s="178">
        <f t="shared" si="4"/>
        <v>415300</v>
      </c>
      <c r="R36" s="178" t="s">
        <v>147</v>
      </c>
      <c r="S36" s="242"/>
      <c r="T36" s="243"/>
    </row>
    <row r="37" spans="1:18" ht="18" customHeight="1">
      <c r="A37" s="251"/>
      <c r="B37" s="246" t="s">
        <v>58</v>
      </c>
      <c r="C37" s="241">
        <f>SUM(F37,G37,H37,I37,J37,K37,L37,M37)</f>
        <v>285</v>
      </c>
      <c r="D37" s="183">
        <v>169</v>
      </c>
      <c r="E37" s="183">
        <v>116</v>
      </c>
      <c r="F37" s="183">
        <v>97</v>
      </c>
      <c r="G37" s="183">
        <v>91</v>
      </c>
      <c r="H37" s="183">
        <v>58</v>
      </c>
      <c r="I37" s="183">
        <v>26</v>
      </c>
      <c r="J37" s="183">
        <v>9</v>
      </c>
      <c r="K37" s="183">
        <v>2</v>
      </c>
      <c r="L37" s="183">
        <v>2</v>
      </c>
      <c r="M37" s="183" t="s">
        <v>147</v>
      </c>
      <c r="N37" s="183">
        <v>1648</v>
      </c>
      <c r="O37" s="183">
        <v>1621</v>
      </c>
      <c r="P37" s="183">
        <v>5487098</v>
      </c>
      <c r="Q37" s="183">
        <v>4486</v>
      </c>
      <c r="R37" s="183" t="s">
        <v>147</v>
      </c>
    </row>
    <row r="38" spans="1:18" ht="18" customHeight="1">
      <c r="A38" s="234"/>
      <c r="B38" s="182" t="s">
        <v>156</v>
      </c>
      <c r="C38" s="241">
        <f>SUM(F38,G38,H38,I38,J38,K38,L38,M38)</f>
        <v>212</v>
      </c>
      <c r="D38" s="252">
        <v>144</v>
      </c>
      <c r="E38" s="252">
        <v>68</v>
      </c>
      <c r="F38" s="252">
        <v>65</v>
      </c>
      <c r="G38" s="252">
        <v>44</v>
      </c>
      <c r="H38" s="252">
        <v>48</v>
      </c>
      <c r="I38" s="252">
        <v>28</v>
      </c>
      <c r="J38" s="252">
        <v>11</v>
      </c>
      <c r="K38" s="252">
        <v>7</v>
      </c>
      <c r="L38" s="252">
        <v>7</v>
      </c>
      <c r="M38" s="252">
        <v>2</v>
      </c>
      <c r="N38" s="252">
        <v>2234</v>
      </c>
      <c r="O38" s="253">
        <v>2176</v>
      </c>
      <c r="P38" s="253">
        <v>16223638</v>
      </c>
      <c r="Q38" s="253">
        <v>98664</v>
      </c>
      <c r="R38" s="252" t="s">
        <v>147</v>
      </c>
    </row>
    <row r="39" spans="1:18" ht="18" customHeight="1">
      <c r="A39" s="234"/>
      <c r="B39" s="182" t="s">
        <v>157</v>
      </c>
      <c r="C39" s="241">
        <f>SUM(F39,G39,H39,I39,J39,K39,L39,M39)</f>
        <v>443</v>
      </c>
      <c r="D39" s="252">
        <v>349</v>
      </c>
      <c r="E39" s="252">
        <v>94</v>
      </c>
      <c r="F39" s="252">
        <v>121</v>
      </c>
      <c r="G39" s="252">
        <v>111</v>
      </c>
      <c r="H39" s="252">
        <v>125</v>
      </c>
      <c r="I39" s="252">
        <v>47</v>
      </c>
      <c r="J39" s="252">
        <v>23</v>
      </c>
      <c r="K39" s="252">
        <v>7</v>
      </c>
      <c r="L39" s="252">
        <v>8</v>
      </c>
      <c r="M39" s="252">
        <v>1</v>
      </c>
      <c r="N39" s="252">
        <v>3637</v>
      </c>
      <c r="O39" s="253">
        <v>3522</v>
      </c>
      <c r="P39" s="253">
        <v>24455064</v>
      </c>
      <c r="Q39" s="253">
        <v>312150</v>
      </c>
      <c r="R39" s="252" t="s">
        <v>147</v>
      </c>
    </row>
    <row r="40" spans="2:18" ht="14.25">
      <c r="B40" s="1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3"/>
      <c r="P40" s="253"/>
      <c r="Q40" s="253"/>
      <c r="R40" s="252"/>
    </row>
    <row r="41" spans="1:20" s="244" customFormat="1" ht="18" customHeight="1">
      <c r="A41" s="176" t="s">
        <v>158</v>
      </c>
      <c r="B41" s="132"/>
      <c r="C41" s="178">
        <f>SUM(F41,G41,H41,I41,J41,K41,L41,M41)</f>
        <v>12632</v>
      </c>
      <c r="D41" s="254">
        <v>5863</v>
      </c>
      <c r="E41" s="254">
        <v>6769</v>
      </c>
      <c r="F41" s="254">
        <v>5660</v>
      </c>
      <c r="G41" s="254">
        <v>2952</v>
      </c>
      <c r="H41" s="254">
        <v>2292</v>
      </c>
      <c r="I41" s="254">
        <v>1223</v>
      </c>
      <c r="J41" s="254">
        <v>257</v>
      </c>
      <c r="K41" s="254">
        <v>140</v>
      </c>
      <c r="L41" s="254">
        <v>80</v>
      </c>
      <c r="M41" s="254">
        <v>28</v>
      </c>
      <c r="N41" s="254">
        <v>76973</v>
      </c>
      <c r="O41" s="254">
        <v>73503</v>
      </c>
      <c r="P41" s="254">
        <v>133942798</v>
      </c>
      <c r="Q41" s="254">
        <v>4815463</v>
      </c>
      <c r="R41" s="254">
        <v>1827407</v>
      </c>
      <c r="S41" s="242"/>
      <c r="T41" s="243"/>
    </row>
    <row r="42" spans="1:18" ht="18" customHeight="1">
      <c r="A42" s="236"/>
      <c r="B42" s="255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</row>
    <row r="43" spans="1:20" s="244" customFormat="1" ht="18" customHeight="1">
      <c r="A43" s="176" t="s">
        <v>159</v>
      </c>
      <c r="B43" s="177"/>
      <c r="C43" s="254">
        <f aca="true" t="shared" si="5" ref="C43:I43">SUM(C44:C45)</f>
        <v>50</v>
      </c>
      <c r="D43" s="254">
        <f t="shared" si="5"/>
        <v>38</v>
      </c>
      <c r="E43" s="254">
        <f t="shared" si="5"/>
        <v>12</v>
      </c>
      <c r="F43" s="254">
        <f t="shared" si="5"/>
        <v>11</v>
      </c>
      <c r="G43" s="254">
        <f t="shared" si="5"/>
        <v>11</v>
      </c>
      <c r="H43" s="254">
        <f t="shared" si="5"/>
        <v>6</v>
      </c>
      <c r="I43" s="254">
        <f t="shared" si="5"/>
        <v>1</v>
      </c>
      <c r="J43" s="254" t="s">
        <v>147</v>
      </c>
      <c r="K43" s="254">
        <f aca="true" t="shared" si="6" ref="K43:R43">SUM(K44:K45)</f>
        <v>1</v>
      </c>
      <c r="L43" s="254">
        <f t="shared" si="6"/>
        <v>4</v>
      </c>
      <c r="M43" s="254">
        <f t="shared" si="6"/>
        <v>16</v>
      </c>
      <c r="N43" s="254">
        <f t="shared" si="6"/>
        <v>5373</v>
      </c>
      <c r="O43" s="254">
        <f t="shared" si="6"/>
        <v>5223</v>
      </c>
      <c r="P43" s="178">
        <f t="shared" si="6"/>
        <v>14222998</v>
      </c>
      <c r="Q43" s="178">
        <f t="shared" si="6"/>
        <v>264310</v>
      </c>
      <c r="R43" s="178">
        <f t="shared" si="6"/>
        <v>302673</v>
      </c>
      <c r="S43" s="242"/>
      <c r="T43" s="243"/>
    </row>
    <row r="44" spans="1:18" ht="18" customHeight="1">
      <c r="A44" s="236"/>
      <c r="B44" s="182" t="s">
        <v>118</v>
      </c>
      <c r="C44" s="241">
        <f>SUM(F44,G44,H44,I44,J44,K44,L44,M44)</f>
        <v>20</v>
      </c>
      <c r="D44" s="252">
        <v>20</v>
      </c>
      <c r="E44" s="252" t="s">
        <v>147</v>
      </c>
      <c r="F44" s="252" t="s">
        <v>147</v>
      </c>
      <c r="G44" s="252" t="s">
        <v>147</v>
      </c>
      <c r="H44" s="252" t="s">
        <v>147</v>
      </c>
      <c r="I44" s="252" t="s">
        <v>147</v>
      </c>
      <c r="J44" s="252" t="s">
        <v>147</v>
      </c>
      <c r="K44" s="252" t="s">
        <v>147</v>
      </c>
      <c r="L44" s="252">
        <v>4</v>
      </c>
      <c r="M44" s="252">
        <v>16</v>
      </c>
      <c r="N44" s="252">
        <v>5240</v>
      </c>
      <c r="O44" s="252">
        <v>5092</v>
      </c>
      <c r="P44" s="252">
        <v>14020316</v>
      </c>
      <c r="Q44" s="252">
        <v>260383</v>
      </c>
      <c r="R44" s="252">
        <v>297328</v>
      </c>
    </row>
    <row r="45" spans="1:18" ht="18" customHeight="1">
      <c r="A45" s="234"/>
      <c r="B45" s="256" t="s">
        <v>179</v>
      </c>
      <c r="C45" s="241">
        <f>SUM(F45,G45,H45,I45,J45,K45,L45,M45)</f>
        <v>30</v>
      </c>
      <c r="D45" s="252">
        <v>18</v>
      </c>
      <c r="E45" s="252">
        <v>12</v>
      </c>
      <c r="F45" s="252">
        <v>11</v>
      </c>
      <c r="G45" s="252">
        <v>11</v>
      </c>
      <c r="H45" s="252">
        <v>6</v>
      </c>
      <c r="I45" s="252">
        <v>1</v>
      </c>
      <c r="J45" s="252" t="s">
        <v>147</v>
      </c>
      <c r="K45" s="252">
        <v>1</v>
      </c>
      <c r="L45" s="252" t="s">
        <v>147</v>
      </c>
      <c r="M45" s="252" t="s">
        <v>147</v>
      </c>
      <c r="N45" s="252">
        <v>133</v>
      </c>
      <c r="O45" s="252">
        <v>131</v>
      </c>
      <c r="P45" s="252">
        <v>202682</v>
      </c>
      <c r="Q45" s="252">
        <v>3927</v>
      </c>
      <c r="R45" s="252">
        <v>5345</v>
      </c>
    </row>
    <row r="46" spans="1:18" ht="18" customHeight="1">
      <c r="A46" s="234"/>
      <c r="B46" s="173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</row>
    <row r="47" spans="1:20" s="244" customFormat="1" ht="18" customHeight="1">
      <c r="A47" s="176" t="s">
        <v>180</v>
      </c>
      <c r="B47" s="177"/>
      <c r="C47" s="254">
        <f aca="true" t="shared" si="7" ref="C47:L47">SUM(C48:C52)</f>
        <v>1887</v>
      </c>
      <c r="D47" s="254">
        <f t="shared" si="7"/>
        <v>967</v>
      </c>
      <c r="E47" s="254">
        <f t="shared" si="7"/>
        <v>920</v>
      </c>
      <c r="F47" s="254">
        <f t="shared" si="7"/>
        <v>939</v>
      </c>
      <c r="G47" s="254">
        <f t="shared" si="7"/>
        <v>512</v>
      </c>
      <c r="H47" s="254">
        <f t="shared" si="7"/>
        <v>338</v>
      </c>
      <c r="I47" s="254">
        <f t="shared" si="7"/>
        <v>84</v>
      </c>
      <c r="J47" s="254">
        <f t="shared" si="7"/>
        <v>11</v>
      </c>
      <c r="K47" s="254">
        <f t="shared" si="7"/>
        <v>1</v>
      </c>
      <c r="L47" s="254">
        <f t="shared" si="7"/>
        <v>2</v>
      </c>
      <c r="M47" s="254" t="s">
        <v>147</v>
      </c>
      <c r="N47" s="254">
        <f>SUM(N48:N52)</f>
        <v>7587</v>
      </c>
      <c r="O47" s="254">
        <f>SUM(O48:O52)</f>
        <v>6815</v>
      </c>
      <c r="P47" s="178">
        <f>SUM(P48:P52)</f>
        <v>9749613</v>
      </c>
      <c r="Q47" s="178">
        <f>SUM(Q48:Q52)</f>
        <v>48010</v>
      </c>
      <c r="R47" s="178">
        <f>SUM(R48:R52)</f>
        <v>255146</v>
      </c>
      <c r="S47" s="242"/>
      <c r="T47" s="243"/>
    </row>
    <row r="48" spans="1:18" ht="18" customHeight="1">
      <c r="A48" s="234"/>
      <c r="B48" s="182" t="s">
        <v>84</v>
      </c>
      <c r="C48" s="241">
        <f>SUM(F48,G48,H48,I48,J48,K48,L48,M48)</f>
        <v>364</v>
      </c>
      <c r="D48" s="252">
        <v>146</v>
      </c>
      <c r="E48" s="252">
        <v>218</v>
      </c>
      <c r="F48" s="252">
        <v>204</v>
      </c>
      <c r="G48" s="252">
        <v>83</v>
      </c>
      <c r="H48" s="252">
        <v>55</v>
      </c>
      <c r="I48" s="252">
        <v>17</v>
      </c>
      <c r="J48" s="252">
        <v>3</v>
      </c>
      <c r="K48" s="252">
        <v>1</v>
      </c>
      <c r="L48" s="252">
        <v>1</v>
      </c>
      <c r="M48" s="252" t="s">
        <v>147</v>
      </c>
      <c r="N48" s="252">
        <v>1388</v>
      </c>
      <c r="O48" s="252">
        <v>1332</v>
      </c>
      <c r="P48" s="252">
        <v>1496446</v>
      </c>
      <c r="Q48" s="252">
        <v>19832</v>
      </c>
      <c r="R48" s="252">
        <v>37878</v>
      </c>
    </row>
    <row r="49" spans="1:18" ht="18" customHeight="1">
      <c r="A49" s="234"/>
      <c r="B49" s="182" t="s">
        <v>160</v>
      </c>
      <c r="C49" s="241">
        <f>SUM(F49,G49,H49,I49,J49,K49,L49,M49)</f>
        <v>218</v>
      </c>
      <c r="D49" s="252">
        <v>125</v>
      </c>
      <c r="E49" s="252">
        <v>93</v>
      </c>
      <c r="F49" s="252">
        <v>108</v>
      </c>
      <c r="G49" s="252">
        <v>57</v>
      </c>
      <c r="H49" s="252">
        <v>42</v>
      </c>
      <c r="I49" s="252">
        <v>10</v>
      </c>
      <c r="J49" s="252" t="s">
        <v>181</v>
      </c>
      <c r="K49" s="252" t="s">
        <v>181</v>
      </c>
      <c r="L49" s="252">
        <v>1</v>
      </c>
      <c r="M49" s="252" t="s">
        <v>147</v>
      </c>
      <c r="N49" s="252">
        <v>849</v>
      </c>
      <c r="O49" s="252">
        <v>819</v>
      </c>
      <c r="P49" s="252">
        <v>1178258</v>
      </c>
      <c r="Q49" s="252">
        <v>1881</v>
      </c>
      <c r="R49" s="252">
        <v>41271</v>
      </c>
    </row>
    <row r="50" spans="1:18" ht="18" customHeight="1">
      <c r="A50" s="234"/>
      <c r="B50" s="182" t="s">
        <v>161</v>
      </c>
      <c r="C50" s="241">
        <f>SUM(F50,G50,H50,I50,J50,K50,L50,M50)</f>
        <v>831</v>
      </c>
      <c r="D50" s="252">
        <v>447</v>
      </c>
      <c r="E50" s="252">
        <v>384</v>
      </c>
      <c r="F50" s="252">
        <v>390</v>
      </c>
      <c r="G50" s="252">
        <v>251</v>
      </c>
      <c r="H50" s="252">
        <v>149</v>
      </c>
      <c r="I50" s="252">
        <v>38</v>
      </c>
      <c r="J50" s="252">
        <v>3</v>
      </c>
      <c r="K50" s="252" t="s">
        <v>181</v>
      </c>
      <c r="L50" s="252" t="s">
        <v>147</v>
      </c>
      <c r="M50" s="252" t="s">
        <v>147</v>
      </c>
      <c r="N50" s="252">
        <v>3578</v>
      </c>
      <c r="O50" s="252">
        <v>2942</v>
      </c>
      <c r="P50" s="252">
        <v>4553034</v>
      </c>
      <c r="Q50" s="252">
        <v>9687</v>
      </c>
      <c r="R50" s="252">
        <v>120567</v>
      </c>
    </row>
    <row r="51" spans="1:18" ht="18" customHeight="1">
      <c r="A51" s="234"/>
      <c r="B51" s="182" t="s">
        <v>182</v>
      </c>
      <c r="C51" s="241">
        <f>SUM(F51,G51,H51,I51,J51,K51,L51,M51)</f>
        <v>145</v>
      </c>
      <c r="D51" s="252">
        <v>59</v>
      </c>
      <c r="E51" s="252">
        <v>86</v>
      </c>
      <c r="F51" s="252">
        <v>72</v>
      </c>
      <c r="G51" s="252">
        <v>46</v>
      </c>
      <c r="H51" s="252">
        <v>23</v>
      </c>
      <c r="I51" s="252">
        <v>4</v>
      </c>
      <c r="J51" s="252" t="s">
        <v>147</v>
      </c>
      <c r="K51" s="252" t="s">
        <v>147</v>
      </c>
      <c r="L51" s="252" t="s">
        <v>147</v>
      </c>
      <c r="M51" s="252" t="s">
        <v>147</v>
      </c>
      <c r="N51" s="252">
        <v>486</v>
      </c>
      <c r="O51" s="252">
        <v>480</v>
      </c>
      <c r="P51" s="252">
        <v>566754</v>
      </c>
      <c r="Q51" s="252">
        <v>1449</v>
      </c>
      <c r="R51" s="252">
        <v>15103</v>
      </c>
    </row>
    <row r="52" spans="1:18" ht="18" customHeight="1">
      <c r="A52" s="188"/>
      <c r="B52" s="258" t="s">
        <v>183</v>
      </c>
      <c r="C52" s="259">
        <f>SUM(F52,G52,H52,I52,J52,K52,L52,M52)</f>
        <v>329</v>
      </c>
      <c r="D52" s="260">
        <v>190</v>
      </c>
      <c r="E52" s="260">
        <v>139</v>
      </c>
      <c r="F52" s="260">
        <v>165</v>
      </c>
      <c r="G52" s="260">
        <v>75</v>
      </c>
      <c r="H52" s="260">
        <v>69</v>
      </c>
      <c r="I52" s="260">
        <v>15</v>
      </c>
      <c r="J52" s="260">
        <v>5</v>
      </c>
      <c r="K52" s="260" t="s">
        <v>181</v>
      </c>
      <c r="L52" s="260" t="s">
        <v>147</v>
      </c>
      <c r="M52" s="260" t="s">
        <v>147</v>
      </c>
      <c r="N52" s="260">
        <v>1286</v>
      </c>
      <c r="O52" s="260">
        <v>1242</v>
      </c>
      <c r="P52" s="260">
        <v>1955121</v>
      </c>
      <c r="Q52" s="260">
        <v>15161</v>
      </c>
      <c r="R52" s="260">
        <v>40327</v>
      </c>
    </row>
    <row r="53" spans="1:18" ht="15" customHeight="1">
      <c r="A53" s="6" t="s">
        <v>184</v>
      </c>
      <c r="C53" s="261"/>
      <c r="D53" s="262"/>
      <c r="E53" s="262"/>
      <c r="F53" s="262"/>
      <c r="G53" s="263"/>
      <c r="H53" s="263"/>
      <c r="I53" s="262"/>
      <c r="J53" s="262"/>
      <c r="K53" s="262"/>
      <c r="L53" s="262"/>
      <c r="M53" s="263"/>
      <c r="N53" s="263"/>
      <c r="O53" s="262"/>
      <c r="P53" s="262"/>
      <c r="Q53" s="262"/>
      <c r="R53" s="262"/>
    </row>
    <row r="54" spans="1:18" ht="15" customHeight="1">
      <c r="A54" s="6" t="s">
        <v>185</v>
      </c>
      <c r="C54" s="264"/>
      <c r="D54" s="264"/>
      <c r="E54" s="264"/>
      <c r="F54" s="264"/>
      <c r="G54" s="265"/>
      <c r="H54" s="265"/>
      <c r="I54" s="264"/>
      <c r="J54" s="266"/>
      <c r="K54" s="266"/>
      <c r="L54" s="266"/>
      <c r="M54" s="265"/>
      <c r="N54" s="265"/>
      <c r="O54" s="264"/>
      <c r="P54" s="264"/>
      <c r="Q54" s="264"/>
      <c r="R54" s="264"/>
    </row>
    <row r="55" spans="1:18" ht="15" customHeight="1">
      <c r="A55" s="6" t="s">
        <v>186</v>
      </c>
      <c r="C55" s="267"/>
      <c r="D55" s="268"/>
      <c r="E55" s="268"/>
      <c r="F55" s="268"/>
      <c r="G55" s="235"/>
      <c r="H55" s="235"/>
      <c r="I55" s="268"/>
      <c r="J55" s="268"/>
      <c r="K55" s="268"/>
      <c r="L55" s="268"/>
      <c r="M55" s="235"/>
      <c r="N55" s="235"/>
      <c r="O55" s="267"/>
      <c r="P55" s="267"/>
      <c r="Q55" s="267"/>
      <c r="R55" s="267"/>
    </row>
    <row r="56" spans="1:18" ht="15" customHeight="1">
      <c r="A56" s="6" t="s">
        <v>68</v>
      </c>
      <c r="C56" s="267"/>
      <c r="D56" s="268"/>
      <c r="E56" s="268"/>
      <c r="F56" s="268"/>
      <c r="G56" s="235"/>
      <c r="H56" s="235"/>
      <c r="I56" s="268"/>
      <c r="J56" s="268"/>
      <c r="K56" s="268"/>
      <c r="L56" s="268"/>
      <c r="M56" s="235"/>
      <c r="N56" s="235"/>
      <c r="O56" s="268"/>
      <c r="P56" s="268"/>
      <c r="Q56" s="268"/>
      <c r="R56" s="268"/>
    </row>
    <row r="57" spans="3:18" ht="15" customHeight="1">
      <c r="C57" s="269"/>
      <c r="D57" s="270"/>
      <c r="E57" s="270"/>
      <c r="F57" s="270"/>
      <c r="G57" s="201"/>
      <c r="H57" s="201"/>
      <c r="I57" s="270"/>
      <c r="J57" s="270"/>
      <c r="K57" s="270"/>
      <c r="L57" s="270"/>
      <c r="M57" s="201"/>
      <c r="N57" s="201"/>
      <c r="O57" s="270"/>
      <c r="P57" s="270"/>
      <c r="Q57" s="270"/>
      <c r="R57" s="270"/>
    </row>
    <row r="58" spans="3:18" ht="14.25">
      <c r="C58" s="264"/>
      <c r="D58" s="264"/>
      <c r="E58" s="264"/>
      <c r="F58" s="264"/>
      <c r="G58" s="265"/>
      <c r="H58" s="265"/>
      <c r="I58" s="264"/>
      <c r="J58" s="264"/>
      <c r="K58" s="264"/>
      <c r="L58" s="266"/>
      <c r="M58" s="271"/>
      <c r="N58" s="265"/>
      <c r="O58" s="264"/>
      <c r="P58" s="264"/>
      <c r="Q58" s="264"/>
      <c r="R58" s="264"/>
    </row>
    <row r="59" spans="3:18" ht="14.25">
      <c r="C59" s="267"/>
      <c r="D59" s="268"/>
      <c r="E59" s="268"/>
      <c r="F59" s="268"/>
      <c r="G59" s="235"/>
      <c r="H59" s="235"/>
      <c r="I59" s="268"/>
      <c r="J59" s="268"/>
      <c r="K59" s="268"/>
      <c r="L59" s="268"/>
      <c r="M59" s="235"/>
      <c r="N59" s="235"/>
      <c r="O59" s="267"/>
      <c r="P59" s="267"/>
      <c r="Q59" s="267"/>
      <c r="R59" s="267"/>
    </row>
    <row r="60" spans="3:18" ht="14.25">
      <c r="C60" s="267"/>
      <c r="D60" s="268"/>
      <c r="E60" s="268"/>
      <c r="F60" s="268"/>
      <c r="G60" s="235"/>
      <c r="H60" s="235"/>
      <c r="I60" s="268"/>
      <c r="J60" s="268"/>
      <c r="K60" s="268"/>
      <c r="L60" s="268"/>
      <c r="M60" s="235"/>
      <c r="N60" s="235"/>
      <c r="O60" s="267"/>
      <c r="P60" s="267"/>
      <c r="Q60" s="267"/>
      <c r="R60" s="267"/>
    </row>
    <row r="61" spans="3:18" ht="14.25">
      <c r="C61" s="267"/>
      <c r="D61" s="268"/>
      <c r="E61" s="268"/>
      <c r="F61" s="268"/>
      <c r="G61" s="235"/>
      <c r="H61" s="235"/>
      <c r="I61" s="268"/>
      <c r="J61" s="268"/>
      <c r="K61" s="268"/>
      <c r="L61" s="268"/>
      <c r="M61" s="235"/>
      <c r="N61" s="235"/>
      <c r="O61" s="267"/>
      <c r="P61" s="267"/>
      <c r="Q61" s="267"/>
      <c r="R61" s="267"/>
    </row>
    <row r="62" spans="3:18" ht="14.25">
      <c r="C62" s="267"/>
      <c r="D62" s="268"/>
      <c r="E62" s="268"/>
      <c r="F62" s="268"/>
      <c r="G62" s="235"/>
      <c r="H62" s="235"/>
      <c r="I62" s="268"/>
      <c r="J62" s="268"/>
      <c r="K62" s="268"/>
      <c r="L62" s="268"/>
      <c r="M62" s="235"/>
      <c r="N62" s="235"/>
      <c r="O62" s="267"/>
      <c r="P62" s="267"/>
      <c r="Q62" s="267"/>
      <c r="R62" s="267"/>
    </row>
    <row r="63" spans="3:18" ht="14.25">
      <c r="C63" s="267"/>
      <c r="D63" s="268"/>
      <c r="E63" s="268"/>
      <c r="F63" s="268"/>
      <c r="G63" s="235"/>
      <c r="H63" s="235"/>
      <c r="I63" s="268"/>
      <c r="J63" s="268"/>
      <c r="K63" s="268"/>
      <c r="L63" s="268"/>
      <c r="M63" s="235"/>
      <c r="N63" s="235"/>
      <c r="O63" s="267"/>
      <c r="P63" s="267"/>
      <c r="Q63" s="267"/>
      <c r="R63" s="267"/>
    </row>
    <row r="64" spans="8:14" ht="14.25">
      <c r="H64" s="9"/>
      <c r="N64" s="9"/>
    </row>
    <row r="65" spans="8:14" ht="14.25">
      <c r="H65" s="9"/>
      <c r="N65" s="9"/>
    </row>
    <row r="66" spans="8:14" ht="14.25">
      <c r="H66" s="9"/>
      <c r="N66" s="9"/>
    </row>
    <row r="67" spans="8:14" ht="14.25">
      <c r="H67" s="9"/>
      <c r="N67" s="9"/>
    </row>
    <row r="68" spans="8:14" ht="14.25">
      <c r="H68" s="9"/>
      <c r="N68" s="9"/>
    </row>
  </sheetData>
  <sheetProtection/>
  <mergeCells count="24">
    <mergeCell ref="E7:E8"/>
    <mergeCell ref="A10:B10"/>
    <mergeCell ref="A12:B12"/>
    <mergeCell ref="A14:B14"/>
    <mergeCell ref="A2:R2"/>
    <mergeCell ref="A5:B8"/>
    <mergeCell ref="C5:M5"/>
    <mergeCell ref="O5:O8"/>
    <mergeCell ref="P5:P8"/>
    <mergeCell ref="N5:N8"/>
    <mergeCell ref="F7:F8"/>
    <mergeCell ref="Q5:Q8"/>
    <mergeCell ref="C6:C8"/>
    <mergeCell ref="D6:E6"/>
    <mergeCell ref="F6:M6"/>
    <mergeCell ref="D7:D8"/>
    <mergeCell ref="A47:B47"/>
    <mergeCell ref="A30:B30"/>
    <mergeCell ref="A36:B36"/>
    <mergeCell ref="A41:B41"/>
    <mergeCell ref="A43:B43"/>
    <mergeCell ref="A16:B16"/>
    <mergeCell ref="A20:B20"/>
    <mergeCell ref="A24:B24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5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6" customWidth="1"/>
    <col min="2" max="2" width="42.59765625" style="6" customWidth="1"/>
    <col min="3" max="6" width="9.59765625" style="6" customWidth="1"/>
    <col min="7" max="7" width="11.09765625" style="8" customWidth="1"/>
    <col min="8" max="8" width="9.59765625" style="8" customWidth="1"/>
    <col min="9" max="12" width="9.59765625" style="6" customWidth="1"/>
    <col min="13" max="13" width="9.59765625" style="9" customWidth="1"/>
    <col min="14" max="14" width="11.69921875" style="8" customWidth="1"/>
    <col min="15" max="15" width="12.3984375" style="6" customWidth="1"/>
    <col min="16" max="16" width="14.8984375" style="6" customWidth="1"/>
    <col min="17" max="17" width="13.59765625" style="6" customWidth="1"/>
    <col min="18" max="18" width="15" style="6" customWidth="1"/>
    <col min="19" max="19" width="14.09765625" style="9" customWidth="1"/>
    <col min="20" max="20" width="14.09765625" style="8" customWidth="1"/>
    <col min="21" max="16384" width="10.59765625" style="6" customWidth="1"/>
  </cols>
  <sheetData>
    <row r="1" spans="1:20" s="2" customFormat="1" ht="19.5" customHeight="1">
      <c r="A1" s="1" t="s">
        <v>202</v>
      </c>
      <c r="G1" s="3"/>
      <c r="H1" s="3"/>
      <c r="M1" s="4"/>
      <c r="N1" s="3"/>
      <c r="R1" s="194" t="s">
        <v>203</v>
      </c>
      <c r="S1" s="4"/>
      <c r="T1" s="5"/>
    </row>
    <row r="2" spans="1:20" ht="19.5" customHeight="1">
      <c r="A2" s="129" t="s">
        <v>204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95"/>
      <c r="T2" s="196"/>
    </row>
    <row r="3" spans="2:20" ht="19.5" customHeight="1">
      <c r="B3" s="197"/>
      <c r="C3" s="198" t="s">
        <v>205</v>
      </c>
      <c r="D3" s="197"/>
      <c r="E3" s="197"/>
      <c r="F3" s="197"/>
      <c r="G3" s="199"/>
      <c r="H3" s="199"/>
      <c r="I3" s="197"/>
      <c r="J3" s="197"/>
      <c r="K3" s="197"/>
      <c r="L3" s="197"/>
      <c r="M3" s="200"/>
      <c r="N3" s="199"/>
      <c r="O3" s="197"/>
      <c r="P3" s="197"/>
      <c r="Q3" s="197"/>
      <c r="R3" s="197"/>
      <c r="S3" s="201"/>
      <c r="T3" s="202"/>
    </row>
    <row r="4" spans="1:20" ht="18" customHeight="1" thickBot="1">
      <c r="A4" s="158"/>
      <c r="B4" s="158"/>
      <c r="C4" s="158"/>
      <c r="D4" s="158"/>
      <c r="E4" s="158"/>
      <c r="F4" s="158"/>
      <c r="G4" s="159"/>
      <c r="H4" s="159"/>
      <c r="I4" s="158"/>
      <c r="J4" s="158"/>
      <c r="K4" s="158"/>
      <c r="L4" s="158"/>
      <c r="M4" s="203"/>
      <c r="N4" s="159"/>
      <c r="O4" s="158"/>
      <c r="P4" s="158"/>
      <c r="Q4" s="158"/>
      <c r="R4" s="158"/>
      <c r="S4" s="203"/>
      <c r="T4" s="159"/>
    </row>
    <row r="5" spans="1:18" ht="18" customHeight="1">
      <c r="A5" s="161" t="s">
        <v>206</v>
      </c>
      <c r="B5" s="162"/>
      <c r="C5" s="163" t="s">
        <v>207</v>
      </c>
      <c r="D5" s="204"/>
      <c r="E5" s="204"/>
      <c r="F5" s="204"/>
      <c r="G5" s="204"/>
      <c r="H5" s="204"/>
      <c r="I5" s="204"/>
      <c r="J5" s="204"/>
      <c r="K5" s="204"/>
      <c r="L5" s="204"/>
      <c r="M5" s="164"/>
      <c r="N5" s="205" t="s">
        <v>168</v>
      </c>
      <c r="O5" s="207" t="s">
        <v>169</v>
      </c>
      <c r="P5" s="207" t="s">
        <v>208</v>
      </c>
      <c r="Q5" s="207" t="s">
        <v>209</v>
      </c>
      <c r="R5" s="206" t="s">
        <v>210</v>
      </c>
    </row>
    <row r="6" spans="1:18" ht="18" customHeight="1">
      <c r="A6" s="143"/>
      <c r="B6" s="210"/>
      <c r="C6" s="220" t="s">
        <v>124</v>
      </c>
      <c r="D6" s="212" t="s">
        <v>125</v>
      </c>
      <c r="E6" s="213"/>
      <c r="F6" s="212" t="s">
        <v>126</v>
      </c>
      <c r="G6" s="214"/>
      <c r="H6" s="214"/>
      <c r="I6" s="214"/>
      <c r="J6" s="214"/>
      <c r="K6" s="214"/>
      <c r="L6" s="214"/>
      <c r="M6" s="215"/>
      <c r="N6" s="216"/>
      <c r="O6" s="218"/>
      <c r="P6" s="218"/>
      <c r="Q6" s="218"/>
      <c r="R6" s="272"/>
    </row>
    <row r="7" spans="1:18" ht="18" customHeight="1">
      <c r="A7" s="143"/>
      <c r="B7" s="210"/>
      <c r="C7" s="273"/>
      <c r="D7" s="220" t="s">
        <v>127</v>
      </c>
      <c r="E7" s="220" t="s">
        <v>128</v>
      </c>
      <c r="F7" s="220" t="s">
        <v>211</v>
      </c>
      <c r="G7" s="221" t="s">
        <v>129</v>
      </c>
      <c r="H7" s="221" t="s">
        <v>130</v>
      </c>
      <c r="I7" s="222" t="s">
        <v>131</v>
      </c>
      <c r="J7" s="222" t="s">
        <v>132</v>
      </c>
      <c r="K7" s="222" t="s">
        <v>133</v>
      </c>
      <c r="L7" s="222" t="s">
        <v>134</v>
      </c>
      <c r="M7" s="223" t="s">
        <v>135</v>
      </c>
      <c r="N7" s="216"/>
      <c r="O7" s="218"/>
      <c r="P7" s="218"/>
      <c r="Q7" s="218"/>
      <c r="R7" s="272"/>
    </row>
    <row r="8" spans="1:18" ht="18" customHeight="1">
      <c r="A8" s="169"/>
      <c r="B8" s="170"/>
      <c r="C8" s="225"/>
      <c r="D8" s="225"/>
      <c r="E8" s="225"/>
      <c r="F8" s="226"/>
      <c r="G8" s="227" t="s">
        <v>136</v>
      </c>
      <c r="H8" s="227" t="s">
        <v>137</v>
      </c>
      <c r="I8" s="228" t="s">
        <v>138</v>
      </c>
      <c r="J8" s="228" t="s">
        <v>139</v>
      </c>
      <c r="K8" s="228" t="s">
        <v>140</v>
      </c>
      <c r="L8" s="228" t="s">
        <v>141</v>
      </c>
      <c r="M8" s="229" t="s">
        <v>142</v>
      </c>
      <c r="N8" s="230"/>
      <c r="O8" s="232"/>
      <c r="P8" s="232"/>
      <c r="Q8" s="232"/>
      <c r="R8" s="274"/>
    </row>
    <row r="9" spans="1:18" ht="18" customHeight="1">
      <c r="A9" s="172"/>
      <c r="B9" s="173"/>
      <c r="C9" s="174" t="s">
        <v>79</v>
      </c>
      <c r="D9" s="174" t="s">
        <v>79</v>
      </c>
      <c r="E9" s="174" t="s">
        <v>79</v>
      </c>
      <c r="F9" s="174" t="s">
        <v>79</v>
      </c>
      <c r="G9" s="175" t="s">
        <v>79</v>
      </c>
      <c r="H9" s="175" t="s">
        <v>79</v>
      </c>
      <c r="I9" s="174" t="s">
        <v>79</v>
      </c>
      <c r="J9" s="174" t="s">
        <v>79</v>
      </c>
      <c r="K9" s="174" t="s">
        <v>79</v>
      </c>
      <c r="L9" s="174" t="s">
        <v>79</v>
      </c>
      <c r="M9" s="235" t="s">
        <v>79</v>
      </c>
      <c r="N9" s="175" t="s">
        <v>143</v>
      </c>
      <c r="O9" s="174" t="s">
        <v>143</v>
      </c>
      <c r="P9" s="174" t="s">
        <v>144</v>
      </c>
      <c r="Q9" s="174" t="s">
        <v>144</v>
      </c>
      <c r="R9" s="174" t="s">
        <v>80</v>
      </c>
    </row>
    <row r="10" spans="1:20" s="244" customFormat="1" ht="30" customHeight="1">
      <c r="A10" s="176" t="s">
        <v>187</v>
      </c>
      <c r="B10" s="177"/>
      <c r="C10" s="178">
        <f aca="true" t="shared" si="0" ref="C10:R10">SUM(C11:C18)</f>
        <v>4216</v>
      </c>
      <c r="D10" s="178">
        <f t="shared" si="0"/>
        <v>1540</v>
      </c>
      <c r="E10" s="178">
        <f t="shared" si="0"/>
        <v>2676</v>
      </c>
      <c r="F10" s="178">
        <f t="shared" si="0"/>
        <v>2007</v>
      </c>
      <c r="G10" s="178">
        <f t="shared" si="0"/>
        <v>880</v>
      </c>
      <c r="H10" s="178">
        <f t="shared" si="0"/>
        <v>592</v>
      </c>
      <c r="I10" s="178">
        <f t="shared" si="0"/>
        <v>462</v>
      </c>
      <c r="J10" s="178">
        <f t="shared" si="0"/>
        <v>132</v>
      </c>
      <c r="K10" s="178">
        <f t="shared" si="0"/>
        <v>86</v>
      </c>
      <c r="L10" s="178">
        <f t="shared" si="0"/>
        <v>50</v>
      </c>
      <c r="M10" s="178">
        <f t="shared" si="0"/>
        <v>7</v>
      </c>
      <c r="N10" s="178">
        <f t="shared" si="0"/>
        <v>28830</v>
      </c>
      <c r="O10" s="178">
        <f t="shared" si="0"/>
        <v>27418</v>
      </c>
      <c r="P10" s="178">
        <f t="shared" si="0"/>
        <v>38544437</v>
      </c>
      <c r="Q10" s="178">
        <f t="shared" si="0"/>
        <v>169412</v>
      </c>
      <c r="R10" s="178">
        <f t="shared" si="0"/>
        <v>448123</v>
      </c>
      <c r="S10" s="242"/>
      <c r="T10" s="243"/>
    </row>
    <row r="11" spans="1:18" ht="30" customHeight="1">
      <c r="A11" s="236"/>
      <c r="B11" s="182" t="s">
        <v>188</v>
      </c>
      <c r="C11" s="183">
        <f aca="true" t="shared" si="1" ref="C11:C18">SUM(F11,G11,H11,I11,J11,K11,L11,M11)</f>
        <v>378</v>
      </c>
      <c r="D11" s="183">
        <v>214</v>
      </c>
      <c r="E11" s="183">
        <v>164</v>
      </c>
      <c r="F11" s="183">
        <v>109</v>
      </c>
      <c r="G11" s="183">
        <v>58</v>
      </c>
      <c r="H11" s="183">
        <v>44</v>
      </c>
      <c r="I11" s="183">
        <v>29</v>
      </c>
      <c r="J11" s="183">
        <v>34</v>
      </c>
      <c r="K11" s="183">
        <v>59</v>
      </c>
      <c r="L11" s="183">
        <v>41</v>
      </c>
      <c r="M11" s="183">
        <v>4</v>
      </c>
      <c r="N11" s="183">
        <v>8762</v>
      </c>
      <c r="O11" s="183">
        <v>8056</v>
      </c>
      <c r="P11" s="183">
        <v>17634797</v>
      </c>
      <c r="Q11" s="183">
        <v>37412</v>
      </c>
      <c r="R11" s="183">
        <v>209482</v>
      </c>
    </row>
    <row r="12" spans="1:18" ht="30" customHeight="1">
      <c r="A12" s="236"/>
      <c r="B12" s="182" t="s">
        <v>189</v>
      </c>
      <c r="C12" s="183">
        <f t="shared" si="1"/>
        <v>602</v>
      </c>
      <c r="D12" s="183">
        <v>136</v>
      </c>
      <c r="E12" s="183">
        <v>466</v>
      </c>
      <c r="F12" s="183">
        <v>404</v>
      </c>
      <c r="G12" s="183">
        <v>141</v>
      </c>
      <c r="H12" s="183">
        <v>38</v>
      </c>
      <c r="I12" s="183">
        <v>15</v>
      </c>
      <c r="J12" s="183">
        <v>3</v>
      </c>
      <c r="K12" s="183">
        <v>1</v>
      </c>
      <c r="L12" s="183" t="s">
        <v>147</v>
      </c>
      <c r="M12" s="183" t="s">
        <v>147</v>
      </c>
      <c r="N12" s="183">
        <v>1700</v>
      </c>
      <c r="O12" s="183">
        <v>1659</v>
      </c>
      <c r="P12" s="183">
        <v>3298801</v>
      </c>
      <c r="Q12" s="183">
        <v>14696</v>
      </c>
      <c r="R12" s="183">
        <v>38998</v>
      </c>
    </row>
    <row r="13" spans="1:18" ht="30" customHeight="1">
      <c r="A13" s="234"/>
      <c r="B13" s="182" t="s">
        <v>190</v>
      </c>
      <c r="C13" s="183">
        <f t="shared" si="1"/>
        <v>88</v>
      </c>
      <c r="D13" s="183">
        <v>32</v>
      </c>
      <c r="E13" s="183">
        <v>56</v>
      </c>
      <c r="F13" s="183">
        <v>38</v>
      </c>
      <c r="G13" s="183">
        <v>24</v>
      </c>
      <c r="H13" s="183">
        <v>21</v>
      </c>
      <c r="I13" s="183">
        <v>4</v>
      </c>
      <c r="J13" s="183">
        <v>1</v>
      </c>
      <c r="K13" s="183" t="s">
        <v>147</v>
      </c>
      <c r="L13" s="183" t="s">
        <v>147</v>
      </c>
      <c r="M13" s="183" t="s">
        <v>147</v>
      </c>
      <c r="N13" s="183">
        <v>363</v>
      </c>
      <c r="O13" s="183">
        <v>354</v>
      </c>
      <c r="P13" s="183">
        <v>402128</v>
      </c>
      <c r="Q13" s="183">
        <v>1541</v>
      </c>
      <c r="R13" s="183">
        <v>3593</v>
      </c>
    </row>
    <row r="14" spans="1:18" ht="30" customHeight="1">
      <c r="A14" s="234"/>
      <c r="B14" s="182" t="s">
        <v>191</v>
      </c>
      <c r="C14" s="183">
        <f t="shared" si="1"/>
        <v>317</v>
      </c>
      <c r="D14" s="183">
        <v>75</v>
      </c>
      <c r="E14" s="183">
        <v>242</v>
      </c>
      <c r="F14" s="183">
        <v>189</v>
      </c>
      <c r="G14" s="183">
        <v>69</v>
      </c>
      <c r="H14" s="183">
        <v>38</v>
      </c>
      <c r="I14" s="183">
        <v>15</v>
      </c>
      <c r="J14" s="183">
        <v>6</v>
      </c>
      <c r="K14" s="275" t="s">
        <v>212</v>
      </c>
      <c r="L14" s="183" t="s">
        <v>147</v>
      </c>
      <c r="M14" s="183" t="s">
        <v>147</v>
      </c>
      <c r="N14" s="183">
        <v>1134</v>
      </c>
      <c r="O14" s="183">
        <v>1118</v>
      </c>
      <c r="P14" s="183">
        <v>1391034</v>
      </c>
      <c r="Q14" s="183">
        <v>12956</v>
      </c>
      <c r="R14" s="183">
        <v>17903</v>
      </c>
    </row>
    <row r="15" spans="1:18" ht="30" customHeight="1">
      <c r="A15" s="234"/>
      <c r="B15" s="182" t="s">
        <v>192</v>
      </c>
      <c r="C15" s="183">
        <f t="shared" si="1"/>
        <v>171</v>
      </c>
      <c r="D15" s="183">
        <v>39</v>
      </c>
      <c r="E15" s="183">
        <v>132</v>
      </c>
      <c r="F15" s="183">
        <v>94</v>
      </c>
      <c r="G15" s="183">
        <v>57</v>
      </c>
      <c r="H15" s="183">
        <v>19</v>
      </c>
      <c r="I15" s="183">
        <v>1</v>
      </c>
      <c r="J15" s="183" t="s">
        <v>147</v>
      </c>
      <c r="K15" s="183" t="s">
        <v>147</v>
      </c>
      <c r="L15" s="183" t="s">
        <v>147</v>
      </c>
      <c r="M15" s="183" t="s">
        <v>147</v>
      </c>
      <c r="N15" s="183">
        <v>498</v>
      </c>
      <c r="O15" s="183">
        <v>491</v>
      </c>
      <c r="P15" s="183">
        <v>599973</v>
      </c>
      <c r="Q15" s="183">
        <v>1527</v>
      </c>
      <c r="R15" s="183">
        <v>11672</v>
      </c>
    </row>
    <row r="16" spans="1:18" ht="30" customHeight="1">
      <c r="A16" s="234"/>
      <c r="B16" s="182" t="s">
        <v>193</v>
      </c>
      <c r="C16" s="183">
        <f t="shared" si="1"/>
        <v>784</v>
      </c>
      <c r="D16" s="183">
        <v>323</v>
      </c>
      <c r="E16" s="183">
        <v>461</v>
      </c>
      <c r="F16" s="183">
        <v>339</v>
      </c>
      <c r="G16" s="183">
        <v>214</v>
      </c>
      <c r="H16" s="183">
        <v>144</v>
      </c>
      <c r="I16" s="183">
        <v>61</v>
      </c>
      <c r="J16" s="183">
        <v>18</v>
      </c>
      <c r="K16" s="183">
        <v>5</v>
      </c>
      <c r="L16" s="183">
        <v>3</v>
      </c>
      <c r="M16" s="183" t="s">
        <v>147</v>
      </c>
      <c r="N16" s="183">
        <v>3894</v>
      </c>
      <c r="O16" s="183">
        <v>3794</v>
      </c>
      <c r="P16" s="183">
        <v>2640270</v>
      </c>
      <c r="Q16" s="183">
        <v>43750</v>
      </c>
      <c r="R16" s="183">
        <v>35505</v>
      </c>
    </row>
    <row r="17" spans="1:18" ht="30" customHeight="1">
      <c r="A17" s="234"/>
      <c r="B17" s="182" t="s">
        <v>194</v>
      </c>
      <c r="C17" s="183">
        <f t="shared" si="1"/>
        <v>178</v>
      </c>
      <c r="D17" s="183">
        <v>33</v>
      </c>
      <c r="E17" s="183">
        <v>145</v>
      </c>
      <c r="F17" s="183">
        <v>148</v>
      </c>
      <c r="G17" s="183">
        <v>27</v>
      </c>
      <c r="H17" s="183">
        <v>1</v>
      </c>
      <c r="I17" s="183">
        <v>2</v>
      </c>
      <c r="J17" s="183" t="s">
        <v>147</v>
      </c>
      <c r="K17" s="183" t="s">
        <v>147</v>
      </c>
      <c r="L17" s="183" t="s">
        <v>147</v>
      </c>
      <c r="M17" s="183" t="s">
        <v>147</v>
      </c>
      <c r="N17" s="183">
        <v>385</v>
      </c>
      <c r="O17" s="183">
        <v>357</v>
      </c>
      <c r="P17" s="183">
        <v>302810</v>
      </c>
      <c r="Q17" s="183">
        <v>3009</v>
      </c>
      <c r="R17" s="183">
        <v>5684</v>
      </c>
    </row>
    <row r="18" spans="1:18" ht="30" customHeight="1">
      <c r="A18" s="236"/>
      <c r="B18" s="182" t="s">
        <v>94</v>
      </c>
      <c r="C18" s="183">
        <f t="shared" si="1"/>
        <v>1698</v>
      </c>
      <c r="D18" s="183">
        <v>688</v>
      </c>
      <c r="E18" s="183">
        <v>1010</v>
      </c>
      <c r="F18" s="183">
        <v>686</v>
      </c>
      <c r="G18" s="183">
        <v>290</v>
      </c>
      <c r="H18" s="183">
        <v>287</v>
      </c>
      <c r="I18" s="183">
        <v>335</v>
      </c>
      <c r="J18" s="183">
        <v>70</v>
      </c>
      <c r="K18" s="183">
        <v>21</v>
      </c>
      <c r="L18" s="183">
        <v>6</v>
      </c>
      <c r="M18" s="183">
        <v>3</v>
      </c>
      <c r="N18" s="183">
        <v>12094</v>
      </c>
      <c r="O18" s="183">
        <v>11589</v>
      </c>
      <c r="P18" s="183">
        <v>12274624</v>
      </c>
      <c r="Q18" s="183">
        <v>54521</v>
      </c>
      <c r="R18" s="183">
        <v>125286</v>
      </c>
    </row>
    <row r="19" spans="1:18" ht="30" customHeight="1">
      <c r="A19" s="46"/>
      <c r="B19" s="276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</row>
    <row r="20" spans="1:20" s="244" customFormat="1" ht="30" customHeight="1">
      <c r="A20" s="176" t="s">
        <v>195</v>
      </c>
      <c r="B20" s="177"/>
      <c r="C20" s="178">
        <f aca="true" t="shared" si="2" ref="C20:R20">SUM(C21:C22)</f>
        <v>1019</v>
      </c>
      <c r="D20" s="178">
        <f t="shared" si="2"/>
        <v>635</v>
      </c>
      <c r="E20" s="178">
        <f t="shared" si="2"/>
        <v>384</v>
      </c>
      <c r="F20" s="178">
        <f t="shared" si="2"/>
        <v>343</v>
      </c>
      <c r="G20" s="178">
        <f t="shared" si="2"/>
        <v>229</v>
      </c>
      <c r="H20" s="178">
        <f t="shared" si="2"/>
        <v>229</v>
      </c>
      <c r="I20" s="178">
        <f t="shared" si="2"/>
        <v>179</v>
      </c>
      <c r="J20" s="178">
        <f t="shared" si="2"/>
        <v>23</v>
      </c>
      <c r="K20" s="178">
        <f t="shared" si="2"/>
        <v>11</v>
      </c>
      <c r="L20" s="178">
        <f t="shared" si="2"/>
        <v>4</v>
      </c>
      <c r="M20" s="178">
        <f t="shared" si="2"/>
        <v>1</v>
      </c>
      <c r="N20" s="178">
        <f t="shared" si="2"/>
        <v>6553</v>
      </c>
      <c r="O20" s="178">
        <f t="shared" si="2"/>
        <v>6491</v>
      </c>
      <c r="P20" s="178">
        <f t="shared" si="2"/>
        <v>18715752</v>
      </c>
      <c r="Q20" s="178">
        <f t="shared" si="2"/>
        <v>3252267</v>
      </c>
      <c r="R20" s="178">
        <f t="shared" si="2"/>
        <v>44313</v>
      </c>
      <c r="S20" s="242"/>
      <c r="T20" s="243"/>
    </row>
    <row r="21" spans="1:18" ht="30" customHeight="1">
      <c r="A21" s="234"/>
      <c r="B21" s="182" t="s">
        <v>196</v>
      </c>
      <c r="C21" s="183">
        <f>SUM(F21,G21,H21,I21,J21,K21,L21,M21)</f>
        <v>900</v>
      </c>
      <c r="D21" s="277">
        <v>626</v>
      </c>
      <c r="E21" s="277">
        <v>274</v>
      </c>
      <c r="F21" s="277">
        <v>242</v>
      </c>
      <c r="G21" s="277">
        <v>213</v>
      </c>
      <c r="H21" s="277">
        <v>227</v>
      </c>
      <c r="I21" s="277">
        <v>179</v>
      </c>
      <c r="J21" s="277">
        <v>23</v>
      </c>
      <c r="K21" s="277">
        <v>11</v>
      </c>
      <c r="L21" s="277">
        <v>4</v>
      </c>
      <c r="M21" s="277">
        <v>1</v>
      </c>
      <c r="N21" s="277">
        <v>6348</v>
      </c>
      <c r="O21" s="277">
        <v>6287</v>
      </c>
      <c r="P21" s="277">
        <v>18611882</v>
      </c>
      <c r="Q21" s="277">
        <v>3243537</v>
      </c>
      <c r="R21" s="277">
        <v>37137</v>
      </c>
    </row>
    <row r="22" spans="1:18" ht="30" customHeight="1">
      <c r="A22" s="234"/>
      <c r="B22" s="182" t="s">
        <v>197</v>
      </c>
      <c r="C22" s="183">
        <f>SUM(F22,G22,H22,I22,J22,K22,L22,M22)</f>
        <v>119</v>
      </c>
      <c r="D22" s="183">
        <v>9</v>
      </c>
      <c r="E22" s="183">
        <v>110</v>
      </c>
      <c r="F22" s="183">
        <v>101</v>
      </c>
      <c r="G22" s="183">
        <v>16</v>
      </c>
      <c r="H22" s="183">
        <v>2</v>
      </c>
      <c r="I22" s="275" t="s">
        <v>212</v>
      </c>
      <c r="J22" s="183" t="s">
        <v>147</v>
      </c>
      <c r="K22" s="183" t="s">
        <v>147</v>
      </c>
      <c r="L22" s="183" t="s">
        <v>147</v>
      </c>
      <c r="M22" s="183" t="s">
        <v>147</v>
      </c>
      <c r="N22" s="183">
        <v>205</v>
      </c>
      <c r="O22" s="183">
        <v>204</v>
      </c>
      <c r="P22" s="183">
        <v>103870</v>
      </c>
      <c r="Q22" s="183">
        <v>8730</v>
      </c>
      <c r="R22" s="183">
        <v>7176</v>
      </c>
    </row>
    <row r="23" spans="1:18" ht="30" customHeight="1">
      <c r="A23" s="234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</row>
    <row r="24" spans="1:20" s="244" customFormat="1" ht="30" customHeight="1">
      <c r="A24" s="176" t="s">
        <v>213</v>
      </c>
      <c r="B24" s="177"/>
      <c r="C24" s="178">
        <f aca="true" t="shared" si="3" ref="C24:L24">SUM(C25:C27)</f>
        <v>1248</v>
      </c>
      <c r="D24" s="178">
        <f t="shared" si="3"/>
        <v>541</v>
      </c>
      <c r="E24" s="178">
        <f t="shared" si="3"/>
        <v>707</v>
      </c>
      <c r="F24" s="178">
        <f t="shared" si="3"/>
        <v>683</v>
      </c>
      <c r="G24" s="178">
        <f t="shared" si="3"/>
        <v>303</v>
      </c>
      <c r="H24" s="178">
        <f t="shared" si="3"/>
        <v>169</v>
      </c>
      <c r="I24" s="178">
        <f t="shared" si="3"/>
        <v>63</v>
      </c>
      <c r="J24" s="178">
        <f t="shared" si="3"/>
        <v>17</v>
      </c>
      <c r="K24" s="178">
        <f t="shared" si="3"/>
        <v>7</v>
      </c>
      <c r="L24" s="178">
        <f t="shared" si="3"/>
        <v>6</v>
      </c>
      <c r="M24" s="178" t="s">
        <v>147</v>
      </c>
      <c r="N24" s="178">
        <f>SUM(N25:N27)</f>
        <v>5305</v>
      </c>
      <c r="O24" s="178">
        <f>SUM(O25:O27)</f>
        <v>5066</v>
      </c>
      <c r="P24" s="178">
        <f>SUM(P25:P27)</f>
        <v>10898453</v>
      </c>
      <c r="Q24" s="178">
        <f>SUM(Q25:Q27)</f>
        <v>300891</v>
      </c>
      <c r="R24" s="178">
        <f>SUM(R25:R27)</f>
        <v>218593</v>
      </c>
      <c r="S24" s="242"/>
      <c r="T24" s="243"/>
    </row>
    <row r="25" spans="1:18" ht="30" customHeight="1">
      <c r="A25" s="234"/>
      <c r="B25" s="182" t="s">
        <v>97</v>
      </c>
      <c r="C25" s="183">
        <f>SUM(F25,G25,H25,I25,J25,K25,L25,M25)</f>
        <v>332</v>
      </c>
      <c r="D25" s="183">
        <v>103</v>
      </c>
      <c r="E25" s="183">
        <v>229</v>
      </c>
      <c r="F25" s="183">
        <v>197</v>
      </c>
      <c r="G25" s="183">
        <v>86</v>
      </c>
      <c r="H25" s="183">
        <v>30</v>
      </c>
      <c r="I25" s="183">
        <v>13</v>
      </c>
      <c r="J25" s="183">
        <v>3</v>
      </c>
      <c r="K25" s="183">
        <v>1</v>
      </c>
      <c r="L25" s="183">
        <v>2</v>
      </c>
      <c r="M25" s="183" t="s">
        <v>147</v>
      </c>
      <c r="N25" s="183">
        <v>1271</v>
      </c>
      <c r="O25" s="183">
        <v>1166</v>
      </c>
      <c r="P25" s="183">
        <v>1745515</v>
      </c>
      <c r="Q25" s="183">
        <v>12354</v>
      </c>
      <c r="R25" s="183">
        <v>91865</v>
      </c>
    </row>
    <row r="26" spans="1:18" ht="30" customHeight="1">
      <c r="A26" s="236"/>
      <c r="B26" s="278" t="s">
        <v>198</v>
      </c>
      <c r="C26" s="183">
        <f>SUM(F26,G26,H26,I26,J26,K26,L26,M26)</f>
        <v>597</v>
      </c>
      <c r="D26" s="183">
        <v>310</v>
      </c>
      <c r="E26" s="183">
        <v>287</v>
      </c>
      <c r="F26" s="183">
        <v>302</v>
      </c>
      <c r="G26" s="183">
        <v>155</v>
      </c>
      <c r="H26" s="183">
        <v>93</v>
      </c>
      <c r="I26" s="183">
        <v>26</v>
      </c>
      <c r="J26" s="183">
        <v>12</v>
      </c>
      <c r="K26" s="183">
        <v>5</v>
      </c>
      <c r="L26" s="183">
        <v>4</v>
      </c>
      <c r="M26" s="183" t="s">
        <v>147</v>
      </c>
      <c r="N26" s="183">
        <v>2832</v>
      </c>
      <c r="O26" s="183">
        <v>2730</v>
      </c>
      <c r="P26" s="183">
        <v>8025987</v>
      </c>
      <c r="Q26" s="183">
        <v>268543</v>
      </c>
      <c r="R26" s="183">
        <v>80510</v>
      </c>
    </row>
    <row r="27" spans="1:18" ht="30" customHeight="1">
      <c r="A27" s="234"/>
      <c r="B27" s="182" t="s">
        <v>98</v>
      </c>
      <c r="C27" s="183">
        <f>SUM(F27,G27,H27,I27,J27,K27,L27,M27)</f>
        <v>319</v>
      </c>
      <c r="D27" s="183">
        <v>128</v>
      </c>
      <c r="E27" s="183">
        <v>191</v>
      </c>
      <c r="F27" s="183">
        <v>184</v>
      </c>
      <c r="G27" s="183">
        <v>62</v>
      </c>
      <c r="H27" s="183">
        <v>46</v>
      </c>
      <c r="I27" s="183">
        <v>24</v>
      </c>
      <c r="J27" s="183">
        <v>2</v>
      </c>
      <c r="K27" s="183">
        <v>1</v>
      </c>
      <c r="L27" s="275" t="s">
        <v>212</v>
      </c>
      <c r="M27" s="183" t="s">
        <v>147</v>
      </c>
      <c r="N27" s="183">
        <v>1202</v>
      </c>
      <c r="O27" s="183">
        <v>1170</v>
      </c>
      <c r="P27" s="183">
        <v>1126951</v>
      </c>
      <c r="Q27" s="183">
        <v>19994</v>
      </c>
      <c r="R27" s="183">
        <v>46218</v>
      </c>
    </row>
    <row r="28" spans="1:18" ht="30" customHeight="1">
      <c r="A28" s="46"/>
      <c r="B28" s="27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</row>
    <row r="29" spans="1:20" s="244" customFormat="1" ht="30" customHeight="1">
      <c r="A29" s="176" t="s">
        <v>199</v>
      </c>
      <c r="B29" s="177"/>
      <c r="C29" s="178">
        <f aca="true" t="shared" si="4" ref="C29:R29">SUM(C30:C37)</f>
        <v>4212</v>
      </c>
      <c r="D29" s="178">
        <f t="shared" si="4"/>
        <v>2142</v>
      </c>
      <c r="E29" s="178">
        <f t="shared" si="4"/>
        <v>2070</v>
      </c>
      <c r="F29" s="178">
        <f t="shared" si="4"/>
        <v>1677</v>
      </c>
      <c r="G29" s="178">
        <f t="shared" si="4"/>
        <v>1017</v>
      </c>
      <c r="H29" s="178">
        <f t="shared" si="4"/>
        <v>958</v>
      </c>
      <c r="I29" s="178">
        <f t="shared" si="4"/>
        <v>434</v>
      </c>
      <c r="J29" s="178">
        <f t="shared" si="4"/>
        <v>74</v>
      </c>
      <c r="K29" s="178">
        <f t="shared" si="4"/>
        <v>34</v>
      </c>
      <c r="L29" s="178">
        <f t="shared" si="4"/>
        <v>14</v>
      </c>
      <c r="M29" s="178">
        <f t="shared" si="4"/>
        <v>4</v>
      </c>
      <c r="N29" s="178">
        <f t="shared" si="4"/>
        <v>23325</v>
      </c>
      <c r="O29" s="178">
        <f t="shared" si="4"/>
        <v>22490</v>
      </c>
      <c r="P29" s="178">
        <f t="shared" si="4"/>
        <v>41811545</v>
      </c>
      <c r="Q29" s="178">
        <f t="shared" si="4"/>
        <v>780573</v>
      </c>
      <c r="R29" s="178">
        <f t="shared" si="4"/>
        <v>558559</v>
      </c>
      <c r="S29" s="242"/>
      <c r="T29" s="243"/>
    </row>
    <row r="30" spans="1:18" ht="30" customHeight="1">
      <c r="A30" s="234"/>
      <c r="B30" s="182" t="s">
        <v>99</v>
      </c>
      <c r="C30" s="183">
        <f aca="true" t="shared" si="5" ref="C30:C37">SUM(F30,G30,H30,I30,J30,K30,L30,M30)</f>
        <v>781</v>
      </c>
      <c r="D30" s="241">
        <v>441</v>
      </c>
      <c r="E30" s="241">
        <v>340</v>
      </c>
      <c r="F30" s="241">
        <v>284</v>
      </c>
      <c r="G30" s="241">
        <v>203</v>
      </c>
      <c r="H30" s="241">
        <v>199</v>
      </c>
      <c r="I30" s="241">
        <v>88</v>
      </c>
      <c r="J30" s="241">
        <v>7</v>
      </c>
      <c r="K30" s="241" t="s">
        <v>212</v>
      </c>
      <c r="L30" s="241" t="s">
        <v>147</v>
      </c>
      <c r="M30" s="241" t="s">
        <v>147</v>
      </c>
      <c r="N30" s="241">
        <v>3852</v>
      </c>
      <c r="O30" s="241">
        <v>3740</v>
      </c>
      <c r="P30" s="241">
        <v>7881931</v>
      </c>
      <c r="Q30" s="241">
        <v>35101</v>
      </c>
      <c r="R30" s="241">
        <v>110537</v>
      </c>
    </row>
    <row r="31" spans="1:18" ht="30" customHeight="1">
      <c r="A31" s="234"/>
      <c r="B31" s="182" t="s">
        <v>200</v>
      </c>
      <c r="C31" s="183">
        <f t="shared" si="5"/>
        <v>114</v>
      </c>
      <c r="D31" s="241">
        <v>54</v>
      </c>
      <c r="E31" s="241">
        <v>60</v>
      </c>
      <c r="F31" s="241">
        <v>52</v>
      </c>
      <c r="G31" s="241">
        <v>29</v>
      </c>
      <c r="H31" s="241">
        <v>29</v>
      </c>
      <c r="I31" s="241">
        <v>4</v>
      </c>
      <c r="J31" s="241" t="s">
        <v>147</v>
      </c>
      <c r="K31" s="241" t="s">
        <v>212</v>
      </c>
      <c r="L31" s="241" t="s">
        <v>147</v>
      </c>
      <c r="M31" s="241" t="s">
        <v>147</v>
      </c>
      <c r="N31" s="241">
        <v>462</v>
      </c>
      <c r="O31" s="241">
        <v>430</v>
      </c>
      <c r="P31" s="241">
        <v>1074292</v>
      </c>
      <c r="Q31" s="241">
        <v>36110</v>
      </c>
      <c r="R31" s="241">
        <v>14003</v>
      </c>
    </row>
    <row r="32" spans="1:18" ht="30" customHeight="1">
      <c r="A32" s="234"/>
      <c r="B32" s="182" t="s">
        <v>201</v>
      </c>
      <c r="C32" s="183">
        <f t="shared" si="5"/>
        <v>697</v>
      </c>
      <c r="D32" s="183">
        <v>586</v>
      </c>
      <c r="E32" s="183">
        <v>111</v>
      </c>
      <c r="F32" s="183">
        <v>112</v>
      </c>
      <c r="G32" s="183">
        <v>196</v>
      </c>
      <c r="H32" s="183">
        <v>283</v>
      </c>
      <c r="I32" s="183">
        <v>96</v>
      </c>
      <c r="J32" s="183">
        <v>8</v>
      </c>
      <c r="K32" s="183">
        <v>2</v>
      </c>
      <c r="L32" s="183" t="s">
        <v>147</v>
      </c>
      <c r="M32" s="183" t="s">
        <v>147</v>
      </c>
      <c r="N32" s="183">
        <v>4439</v>
      </c>
      <c r="O32" s="183">
        <v>4128</v>
      </c>
      <c r="P32" s="183">
        <v>17001411</v>
      </c>
      <c r="Q32" s="183">
        <v>354708</v>
      </c>
      <c r="R32" s="183">
        <v>14333</v>
      </c>
    </row>
    <row r="33" spans="1:18" ht="30" customHeight="1">
      <c r="A33" s="234"/>
      <c r="B33" s="182" t="s">
        <v>102</v>
      </c>
      <c r="C33" s="183">
        <f t="shared" si="5"/>
        <v>670</v>
      </c>
      <c r="D33" s="183">
        <v>245</v>
      </c>
      <c r="E33" s="183">
        <v>425</v>
      </c>
      <c r="F33" s="183">
        <v>173</v>
      </c>
      <c r="G33" s="183">
        <v>124</v>
      </c>
      <c r="H33" s="183">
        <v>155</v>
      </c>
      <c r="I33" s="183">
        <v>154</v>
      </c>
      <c r="J33" s="183">
        <v>41</v>
      </c>
      <c r="K33" s="183">
        <v>14</v>
      </c>
      <c r="L33" s="183">
        <v>6</v>
      </c>
      <c r="M33" s="183">
        <v>3</v>
      </c>
      <c r="N33" s="183">
        <v>6341</v>
      </c>
      <c r="O33" s="183">
        <v>6203</v>
      </c>
      <c r="P33" s="183">
        <v>4155701</v>
      </c>
      <c r="Q33" s="183">
        <v>154441</v>
      </c>
      <c r="R33" s="183">
        <v>65670</v>
      </c>
    </row>
    <row r="34" spans="1:18" ht="30" customHeight="1">
      <c r="A34" s="234"/>
      <c r="B34" s="256" t="s">
        <v>214</v>
      </c>
      <c r="C34" s="183">
        <f t="shared" si="5"/>
        <v>282</v>
      </c>
      <c r="D34" s="183">
        <v>152</v>
      </c>
      <c r="E34" s="183">
        <v>130</v>
      </c>
      <c r="F34" s="183">
        <v>130</v>
      </c>
      <c r="G34" s="183">
        <v>70</v>
      </c>
      <c r="H34" s="183">
        <v>56</v>
      </c>
      <c r="I34" s="183">
        <v>16</v>
      </c>
      <c r="J34" s="183">
        <v>4</v>
      </c>
      <c r="K34" s="183">
        <v>5</v>
      </c>
      <c r="L34" s="183">
        <v>1</v>
      </c>
      <c r="M34" s="183" t="s">
        <v>147</v>
      </c>
      <c r="N34" s="183">
        <v>1385</v>
      </c>
      <c r="O34" s="183">
        <v>1344</v>
      </c>
      <c r="P34" s="183">
        <v>2098031</v>
      </c>
      <c r="Q34" s="183">
        <v>31613</v>
      </c>
      <c r="R34" s="183">
        <v>58976</v>
      </c>
    </row>
    <row r="35" spans="1:20" ht="30" customHeight="1">
      <c r="A35" s="234"/>
      <c r="B35" s="182" t="s">
        <v>104</v>
      </c>
      <c r="C35" s="183">
        <f t="shared" si="5"/>
        <v>49</v>
      </c>
      <c r="D35" s="183">
        <v>17</v>
      </c>
      <c r="E35" s="183">
        <v>32</v>
      </c>
      <c r="F35" s="183">
        <v>28</v>
      </c>
      <c r="G35" s="183">
        <v>15</v>
      </c>
      <c r="H35" s="183">
        <v>5</v>
      </c>
      <c r="I35" s="183">
        <v>1</v>
      </c>
      <c r="J35" s="183" t="s">
        <v>147</v>
      </c>
      <c r="K35" s="183" t="s">
        <v>147</v>
      </c>
      <c r="L35" s="183" t="s">
        <v>147</v>
      </c>
      <c r="M35" s="183" t="s">
        <v>147</v>
      </c>
      <c r="N35" s="183">
        <v>141</v>
      </c>
      <c r="O35" s="183">
        <v>141</v>
      </c>
      <c r="P35" s="183">
        <v>99035</v>
      </c>
      <c r="Q35" s="183">
        <v>856</v>
      </c>
      <c r="R35" s="183">
        <v>2566</v>
      </c>
      <c r="S35" s="6"/>
      <c r="T35" s="6"/>
    </row>
    <row r="36" spans="1:20" ht="30" customHeight="1">
      <c r="A36" s="234"/>
      <c r="B36" s="182" t="s">
        <v>105</v>
      </c>
      <c r="C36" s="183">
        <f t="shared" si="5"/>
        <v>207</v>
      </c>
      <c r="D36" s="277">
        <v>119</v>
      </c>
      <c r="E36" s="277">
        <v>88</v>
      </c>
      <c r="F36" s="277">
        <v>100</v>
      </c>
      <c r="G36" s="277">
        <v>66</v>
      </c>
      <c r="H36" s="277">
        <v>37</v>
      </c>
      <c r="I36" s="277">
        <v>4</v>
      </c>
      <c r="J36" s="277" t="s">
        <v>147</v>
      </c>
      <c r="K36" s="277" t="s">
        <v>147</v>
      </c>
      <c r="L36" s="277" t="s">
        <v>147</v>
      </c>
      <c r="M36" s="277" t="s">
        <v>147</v>
      </c>
      <c r="N36" s="277">
        <v>648</v>
      </c>
      <c r="O36" s="277">
        <v>645</v>
      </c>
      <c r="P36" s="277">
        <v>733822</v>
      </c>
      <c r="Q36" s="277">
        <v>6629</v>
      </c>
      <c r="R36" s="277">
        <v>16648</v>
      </c>
      <c r="S36" s="6"/>
      <c r="T36" s="6"/>
    </row>
    <row r="37" spans="1:20" ht="30" customHeight="1">
      <c r="A37" s="188"/>
      <c r="B37" s="189" t="s">
        <v>107</v>
      </c>
      <c r="C37" s="279">
        <f t="shared" si="5"/>
        <v>1412</v>
      </c>
      <c r="D37" s="280">
        <v>528</v>
      </c>
      <c r="E37" s="281">
        <v>884</v>
      </c>
      <c r="F37" s="281">
        <v>798</v>
      </c>
      <c r="G37" s="281">
        <v>314</v>
      </c>
      <c r="H37" s="281">
        <v>194</v>
      </c>
      <c r="I37" s="281">
        <v>71</v>
      </c>
      <c r="J37" s="281">
        <v>14</v>
      </c>
      <c r="K37" s="281">
        <v>13</v>
      </c>
      <c r="L37" s="281">
        <v>7</v>
      </c>
      <c r="M37" s="281">
        <v>1</v>
      </c>
      <c r="N37" s="281">
        <v>6057</v>
      </c>
      <c r="O37" s="281">
        <v>5859</v>
      </c>
      <c r="P37" s="281">
        <v>8767322</v>
      </c>
      <c r="Q37" s="281">
        <v>161115</v>
      </c>
      <c r="R37" s="281">
        <v>275826</v>
      </c>
      <c r="S37" s="6"/>
      <c r="T37" s="6"/>
    </row>
    <row r="38" spans="1:14" ht="14.25">
      <c r="A38" s="6" t="s">
        <v>68</v>
      </c>
      <c r="C38" s="9"/>
      <c r="D38" s="8"/>
      <c r="G38" s="6"/>
      <c r="H38" s="6"/>
      <c r="M38" s="6"/>
      <c r="N38" s="6"/>
    </row>
    <row r="39" spans="3:14" ht="15" customHeight="1">
      <c r="C39" s="9"/>
      <c r="D39" s="8"/>
      <c r="G39" s="6"/>
      <c r="H39" s="6"/>
      <c r="M39" s="6"/>
      <c r="N39" s="6"/>
    </row>
    <row r="40" spans="3:14" ht="14.25">
      <c r="C40" s="9"/>
      <c r="D40" s="8"/>
      <c r="G40" s="6"/>
      <c r="H40" s="6"/>
      <c r="M40" s="6"/>
      <c r="N40" s="6"/>
    </row>
    <row r="52" spans="8:14" ht="14.25">
      <c r="H52" s="9"/>
      <c r="N52" s="9"/>
    </row>
    <row r="53" spans="8:14" ht="14.25">
      <c r="H53" s="9"/>
      <c r="N53" s="9"/>
    </row>
    <row r="54" spans="8:14" ht="14.25">
      <c r="H54" s="9"/>
      <c r="N54" s="9"/>
    </row>
    <row r="55" spans="8:14" ht="14.25">
      <c r="H55" s="9"/>
      <c r="N55" s="9"/>
    </row>
    <row r="56" spans="8:14" ht="14.25">
      <c r="H56" s="9"/>
      <c r="N56" s="9"/>
    </row>
    <row r="57" spans="8:14" ht="14.25">
      <c r="H57" s="9"/>
      <c r="N57" s="9"/>
    </row>
    <row r="58" spans="8:14" ht="14.25">
      <c r="H58" s="9"/>
      <c r="N58" s="9"/>
    </row>
  </sheetData>
  <sheetProtection/>
  <mergeCells count="18">
    <mergeCell ref="A2:R2"/>
    <mergeCell ref="A5:B8"/>
    <mergeCell ref="C5:M5"/>
    <mergeCell ref="O5:O8"/>
    <mergeCell ref="P5:P8"/>
    <mergeCell ref="Q5:Q8"/>
    <mergeCell ref="C6:C8"/>
    <mergeCell ref="D6:E6"/>
    <mergeCell ref="F6:M6"/>
    <mergeCell ref="N5:N8"/>
    <mergeCell ref="R5:R8"/>
    <mergeCell ref="A24:B24"/>
    <mergeCell ref="A29:B29"/>
    <mergeCell ref="D7:D8"/>
    <mergeCell ref="E7:E8"/>
    <mergeCell ref="A10:B10"/>
    <mergeCell ref="A20:B20"/>
    <mergeCell ref="F7:F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7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6" customWidth="1"/>
    <col min="2" max="4" width="9.59765625" style="6" customWidth="1"/>
    <col min="5" max="5" width="15.59765625" style="6" customWidth="1"/>
    <col min="6" max="7" width="9.59765625" style="6" customWidth="1"/>
    <col min="8" max="8" width="14.09765625" style="6" customWidth="1"/>
    <col min="9" max="9" width="8.59765625" style="6" customWidth="1"/>
    <col min="10" max="10" width="2.59765625" style="9" customWidth="1"/>
    <col min="11" max="11" width="13.59765625" style="8" customWidth="1"/>
    <col min="12" max="15" width="17.59765625" style="6" customWidth="1"/>
    <col min="16" max="16" width="17.59765625" style="9" customWidth="1"/>
    <col min="17" max="17" width="3.59765625" style="8" customWidth="1"/>
    <col min="18" max="16384" width="10.59765625" style="6" customWidth="1"/>
  </cols>
  <sheetData>
    <row r="1" spans="1:17" s="2" customFormat="1" ht="19.5" customHeight="1">
      <c r="A1" s="1" t="s">
        <v>241</v>
      </c>
      <c r="J1" s="4"/>
      <c r="K1" s="3"/>
      <c r="P1" s="282" t="s">
        <v>242</v>
      </c>
      <c r="Q1" s="3"/>
    </row>
    <row r="2" spans="1:19" ht="19.5" customHeight="1">
      <c r="A2" s="129" t="s">
        <v>243</v>
      </c>
      <c r="B2" s="129"/>
      <c r="C2" s="129"/>
      <c r="D2" s="129"/>
      <c r="E2" s="129"/>
      <c r="F2" s="129"/>
      <c r="G2" s="129"/>
      <c r="H2" s="129"/>
      <c r="I2" s="283"/>
      <c r="J2" s="129" t="s">
        <v>243</v>
      </c>
      <c r="K2" s="129"/>
      <c r="L2" s="129"/>
      <c r="M2" s="129"/>
      <c r="N2" s="129"/>
      <c r="O2" s="129"/>
      <c r="P2" s="129"/>
      <c r="Q2" s="196"/>
      <c r="R2" s="283"/>
      <c r="S2" s="283"/>
    </row>
    <row r="3" spans="2:17" ht="19.5" customHeight="1">
      <c r="B3" s="270"/>
      <c r="C3" s="198" t="s">
        <v>244</v>
      </c>
      <c r="D3" s="270"/>
      <c r="E3" s="270"/>
      <c r="F3" s="270"/>
      <c r="G3" s="270"/>
      <c r="H3" s="270"/>
      <c r="K3" s="284" t="s">
        <v>245</v>
      </c>
      <c r="M3" s="197"/>
      <c r="N3" s="197"/>
      <c r="O3" s="197"/>
      <c r="P3" s="200"/>
      <c r="Q3" s="202"/>
    </row>
    <row r="4" spans="2:16" ht="18" customHeight="1" thickBot="1">
      <c r="B4" s="158"/>
      <c r="C4" s="158"/>
      <c r="D4" s="158"/>
      <c r="E4" s="158"/>
      <c r="F4" s="158"/>
      <c r="G4" s="158"/>
      <c r="H4" s="174" t="s">
        <v>246</v>
      </c>
      <c r="L4" s="158"/>
      <c r="M4" s="158"/>
      <c r="N4" s="158"/>
      <c r="O4" s="158"/>
      <c r="P4" s="235" t="s">
        <v>247</v>
      </c>
    </row>
    <row r="5" spans="1:16" ht="15" customHeight="1">
      <c r="A5" s="161" t="s">
        <v>248</v>
      </c>
      <c r="B5" s="162"/>
      <c r="C5" s="163" t="s">
        <v>215</v>
      </c>
      <c r="D5" s="204"/>
      <c r="E5" s="164"/>
      <c r="F5" s="163" t="s">
        <v>216</v>
      </c>
      <c r="G5" s="204"/>
      <c r="H5" s="204"/>
      <c r="I5" s="172"/>
      <c r="J5" s="285" t="s">
        <v>248</v>
      </c>
      <c r="K5" s="286"/>
      <c r="L5" s="287" t="s">
        <v>218</v>
      </c>
      <c r="M5" s="287" t="s">
        <v>217</v>
      </c>
      <c r="N5" s="207" t="s">
        <v>249</v>
      </c>
      <c r="O5" s="207" t="s">
        <v>250</v>
      </c>
      <c r="P5" s="288" t="s">
        <v>251</v>
      </c>
    </row>
    <row r="6" spans="1:16" ht="15" customHeight="1">
      <c r="A6" s="209"/>
      <c r="B6" s="210"/>
      <c r="C6" s="220" t="s">
        <v>252</v>
      </c>
      <c r="D6" s="220" t="s">
        <v>217</v>
      </c>
      <c r="E6" s="289" t="s">
        <v>249</v>
      </c>
      <c r="F6" s="220" t="s">
        <v>252</v>
      </c>
      <c r="G6" s="220" t="s">
        <v>217</v>
      </c>
      <c r="H6" s="290" t="s">
        <v>249</v>
      </c>
      <c r="J6" s="155"/>
      <c r="K6" s="291"/>
      <c r="L6" s="273"/>
      <c r="M6" s="273"/>
      <c r="N6" s="218"/>
      <c r="O6" s="218"/>
      <c r="P6" s="292"/>
    </row>
    <row r="7" spans="1:16" ht="15" customHeight="1">
      <c r="A7" s="169"/>
      <c r="B7" s="170"/>
      <c r="C7" s="225"/>
      <c r="D7" s="225"/>
      <c r="E7" s="232"/>
      <c r="F7" s="225"/>
      <c r="G7" s="225"/>
      <c r="H7" s="231"/>
      <c r="J7" s="293"/>
      <c r="K7" s="294"/>
      <c r="L7" s="225"/>
      <c r="M7" s="225"/>
      <c r="N7" s="232"/>
      <c r="O7" s="232"/>
      <c r="P7" s="295"/>
    </row>
    <row r="8" spans="1:16" ht="15" customHeight="1">
      <c r="A8" s="296" t="s">
        <v>219</v>
      </c>
      <c r="B8" s="297"/>
      <c r="C8" s="298">
        <f aca="true" t="shared" si="0" ref="C8:H8">SUM(C10,C12)</f>
        <v>16564</v>
      </c>
      <c r="D8" s="298">
        <f t="shared" si="0"/>
        <v>107999</v>
      </c>
      <c r="E8" s="298">
        <f t="shared" si="0"/>
        <v>415761756</v>
      </c>
      <c r="F8" s="298">
        <f t="shared" si="0"/>
        <v>12632</v>
      </c>
      <c r="G8" s="298">
        <f t="shared" si="0"/>
        <v>73503</v>
      </c>
      <c r="H8" s="298">
        <f t="shared" si="0"/>
        <v>133942798</v>
      </c>
      <c r="I8" s="172"/>
      <c r="J8" s="299" t="s">
        <v>219</v>
      </c>
      <c r="K8" s="300"/>
      <c r="L8" s="298">
        <v>1009</v>
      </c>
      <c r="M8" s="298">
        <f>SUM(M10,M12)</f>
        <v>14675</v>
      </c>
      <c r="N8" s="298">
        <v>33510847</v>
      </c>
      <c r="O8" s="298">
        <v>295774</v>
      </c>
      <c r="P8" s="298">
        <v>650522</v>
      </c>
    </row>
    <row r="9" spans="1:16" ht="15" customHeight="1">
      <c r="A9" s="301"/>
      <c r="B9" s="302"/>
      <c r="C9" s="303"/>
      <c r="D9" s="303"/>
      <c r="E9" s="303"/>
      <c r="F9" s="303"/>
      <c r="G9" s="303"/>
      <c r="H9" s="303"/>
      <c r="I9" s="172"/>
      <c r="J9" s="304"/>
      <c r="K9" s="305"/>
      <c r="L9" s="303"/>
      <c r="M9" s="303"/>
      <c r="N9" s="303"/>
      <c r="O9" s="303"/>
      <c r="P9" s="303"/>
    </row>
    <row r="10" spans="1:16" ht="15" customHeight="1">
      <c r="A10" s="176" t="s">
        <v>220</v>
      </c>
      <c r="B10" s="306"/>
      <c r="C10" s="298">
        <f aca="true" t="shared" si="1" ref="C10:H10">SUM(C14:C23)</f>
        <v>14217</v>
      </c>
      <c r="D10" s="298">
        <f t="shared" si="1"/>
        <v>92691</v>
      </c>
      <c r="E10" s="298">
        <f t="shared" si="1"/>
        <v>371769874</v>
      </c>
      <c r="F10" s="298">
        <f t="shared" si="1"/>
        <v>10632</v>
      </c>
      <c r="G10" s="298">
        <f t="shared" si="1"/>
        <v>60940</v>
      </c>
      <c r="H10" s="298">
        <f t="shared" si="1"/>
        <v>110753576</v>
      </c>
      <c r="I10" s="172"/>
      <c r="J10" s="299" t="s">
        <v>220</v>
      </c>
      <c r="K10" s="300"/>
      <c r="L10" s="298">
        <v>880</v>
      </c>
      <c r="M10" s="298">
        <f>SUM(M14:M23)</f>
        <v>11417</v>
      </c>
      <c r="N10" s="178" t="s">
        <v>253</v>
      </c>
      <c r="O10" s="178" t="s">
        <v>253</v>
      </c>
      <c r="P10" s="178" t="s">
        <v>253</v>
      </c>
    </row>
    <row r="11" spans="1:16" ht="15" customHeight="1">
      <c r="A11" s="301"/>
      <c r="B11" s="302"/>
      <c r="C11" s="303"/>
      <c r="D11" s="303"/>
      <c r="E11" s="303"/>
      <c r="F11" s="303"/>
      <c r="G11" s="303"/>
      <c r="H11" s="303"/>
      <c r="I11" s="307"/>
      <c r="J11" s="304"/>
      <c r="K11" s="305"/>
      <c r="L11" s="303"/>
      <c r="M11" s="303"/>
      <c r="N11" s="303"/>
      <c r="O11" s="303"/>
      <c r="P11" s="303"/>
    </row>
    <row r="12" spans="1:16" ht="15" customHeight="1">
      <c r="A12" s="176" t="s">
        <v>221</v>
      </c>
      <c r="B12" s="306"/>
      <c r="C12" s="178">
        <f aca="true" t="shared" si="2" ref="C12:H12">SUM(C25,C28,C31,C35,C39,C42)</f>
        <v>2347</v>
      </c>
      <c r="D12" s="178">
        <f t="shared" si="2"/>
        <v>15308</v>
      </c>
      <c r="E12" s="178">
        <f t="shared" si="2"/>
        <v>43991882</v>
      </c>
      <c r="F12" s="178">
        <f t="shared" si="2"/>
        <v>2000</v>
      </c>
      <c r="G12" s="178">
        <f t="shared" si="2"/>
        <v>12563</v>
      </c>
      <c r="H12" s="178">
        <f t="shared" si="2"/>
        <v>23189222</v>
      </c>
      <c r="I12" s="307"/>
      <c r="J12" s="299" t="s">
        <v>221</v>
      </c>
      <c r="K12" s="300"/>
      <c r="L12" s="178">
        <f>SUM(L25,L28,L31,L35,L39,L42)</f>
        <v>129</v>
      </c>
      <c r="M12" s="178">
        <f>SUM(M25,M28,M31,M35,M39,M42)</f>
        <v>3258</v>
      </c>
      <c r="N12" s="178" t="s">
        <v>253</v>
      </c>
      <c r="O12" s="178" t="s">
        <v>253</v>
      </c>
      <c r="P12" s="178" t="s">
        <v>253</v>
      </c>
    </row>
    <row r="13" spans="1:16" ht="15" customHeight="1">
      <c r="A13" s="308"/>
      <c r="B13" s="309"/>
      <c r="C13" s="178"/>
      <c r="D13" s="178"/>
      <c r="E13" s="178"/>
      <c r="F13" s="178"/>
      <c r="G13" s="178"/>
      <c r="H13" s="178"/>
      <c r="I13" s="307"/>
      <c r="J13" s="304"/>
      <c r="K13" s="305"/>
      <c r="L13" s="241"/>
      <c r="M13" s="241"/>
      <c r="N13" s="241"/>
      <c r="O13" s="241"/>
      <c r="P13" s="241"/>
    </row>
    <row r="14" spans="1:16" ht="15" customHeight="1">
      <c r="A14" s="176" t="s">
        <v>222</v>
      </c>
      <c r="B14" s="306"/>
      <c r="C14" s="178">
        <v>7122</v>
      </c>
      <c r="D14" s="178">
        <v>53931</v>
      </c>
      <c r="E14" s="178">
        <v>278690105</v>
      </c>
      <c r="F14" s="178">
        <v>4787</v>
      </c>
      <c r="G14" s="178">
        <v>30840</v>
      </c>
      <c r="H14" s="178">
        <v>60594772</v>
      </c>
      <c r="I14" s="307"/>
      <c r="J14" s="176" t="s">
        <v>222</v>
      </c>
      <c r="K14" s="306"/>
      <c r="L14" s="178">
        <v>582</v>
      </c>
      <c r="M14" s="178">
        <v>7154</v>
      </c>
      <c r="N14" s="178">
        <v>17407228</v>
      </c>
      <c r="O14" s="178">
        <v>146967</v>
      </c>
      <c r="P14" s="178">
        <v>296504</v>
      </c>
    </row>
    <row r="15" spans="1:16" ht="15" customHeight="1">
      <c r="A15" s="176" t="s">
        <v>223</v>
      </c>
      <c r="B15" s="306"/>
      <c r="C15" s="178">
        <v>1130</v>
      </c>
      <c r="D15" s="178">
        <v>5544</v>
      </c>
      <c r="E15" s="178">
        <v>14772652</v>
      </c>
      <c r="F15" s="178">
        <v>911</v>
      </c>
      <c r="G15" s="178">
        <v>4022</v>
      </c>
      <c r="H15" s="178">
        <v>6747853</v>
      </c>
      <c r="I15" s="307"/>
      <c r="J15" s="176" t="s">
        <v>223</v>
      </c>
      <c r="K15" s="306"/>
      <c r="L15" s="178">
        <v>37</v>
      </c>
      <c r="M15" s="178">
        <v>366</v>
      </c>
      <c r="N15" s="178">
        <v>846556</v>
      </c>
      <c r="O15" s="178">
        <v>500</v>
      </c>
      <c r="P15" s="178">
        <v>14860</v>
      </c>
    </row>
    <row r="16" spans="1:16" ht="15" customHeight="1">
      <c r="A16" s="176" t="s">
        <v>224</v>
      </c>
      <c r="B16" s="306"/>
      <c r="C16" s="178">
        <v>1497</v>
      </c>
      <c r="D16" s="178">
        <v>8954</v>
      </c>
      <c r="E16" s="178">
        <v>23838525</v>
      </c>
      <c r="F16" s="178">
        <v>1170</v>
      </c>
      <c r="G16" s="178">
        <v>6640</v>
      </c>
      <c r="H16" s="178">
        <v>11986550</v>
      </c>
      <c r="I16" s="307"/>
      <c r="J16" s="176" t="s">
        <v>224</v>
      </c>
      <c r="K16" s="306"/>
      <c r="L16" s="178">
        <v>59</v>
      </c>
      <c r="M16" s="178">
        <v>1025</v>
      </c>
      <c r="N16" s="178">
        <v>2463710</v>
      </c>
      <c r="O16" s="178">
        <v>40881</v>
      </c>
      <c r="P16" s="178">
        <v>40507</v>
      </c>
    </row>
    <row r="17" spans="1:16" ht="15" customHeight="1">
      <c r="A17" s="176" t="s">
        <v>225</v>
      </c>
      <c r="B17" s="306"/>
      <c r="C17" s="178">
        <v>549</v>
      </c>
      <c r="D17" s="178">
        <v>2243</v>
      </c>
      <c r="E17" s="178">
        <v>3147037</v>
      </c>
      <c r="F17" s="178">
        <v>511</v>
      </c>
      <c r="G17" s="178">
        <v>2037</v>
      </c>
      <c r="H17" s="178">
        <v>2527165</v>
      </c>
      <c r="I17" s="307"/>
      <c r="J17" s="176" t="s">
        <v>225</v>
      </c>
      <c r="K17" s="306"/>
      <c r="L17" s="178">
        <v>6</v>
      </c>
      <c r="M17" s="178">
        <v>119</v>
      </c>
      <c r="N17" s="178">
        <v>225014</v>
      </c>
      <c r="O17" s="178" t="s">
        <v>175</v>
      </c>
      <c r="P17" s="178">
        <v>4522</v>
      </c>
    </row>
    <row r="18" spans="1:16" ht="15" customHeight="1">
      <c r="A18" s="176" t="s">
        <v>226</v>
      </c>
      <c r="B18" s="306"/>
      <c r="C18" s="178">
        <v>406</v>
      </c>
      <c r="D18" s="178">
        <v>1435</v>
      </c>
      <c r="E18" s="178">
        <v>2665664</v>
      </c>
      <c r="F18" s="178">
        <v>359</v>
      </c>
      <c r="G18" s="178">
        <v>1197</v>
      </c>
      <c r="H18" s="178">
        <v>1548887</v>
      </c>
      <c r="I18" s="307"/>
      <c r="J18" s="176" t="s">
        <v>226</v>
      </c>
      <c r="K18" s="306"/>
      <c r="L18" s="178">
        <v>12</v>
      </c>
      <c r="M18" s="178">
        <v>86</v>
      </c>
      <c r="N18" s="178">
        <v>161700</v>
      </c>
      <c r="O18" s="178">
        <v>400</v>
      </c>
      <c r="P18" s="178">
        <v>3352</v>
      </c>
    </row>
    <row r="19" spans="1:16" ht="15" customHeight="1">
      <c r="A19" s="176" t="s">
        <v>227</v>
      </c>
      <c r="B19" s="306"/>
      <c r="C19" s="178">
        <v>1023</v>
      </c>
      <c r="D19" s="178">
        <v>5853</v>
      </c>
      <c r="E19" s="178">
        <v>11496663</v>
      </c>
      <c r="F19" s="178">
        <v>837</v>
      </c>
      <c r="G19" s="178">
        <v>4622</v>
      </c>
      <c r="H19" s="178">
        <v>7544934</v>
      </c>
      <c r="I19" s="307"/>
      <c r="J19" s="176" t="s">
        <v>227</v>
      </c>
      <c r="K19" s="306"/>
      <c r="L19" s="178">
        <v>54</v>
      </c>
      <c r="M19" s="178">
        <v>843</v>
      </c>
      <c r="N19" s="178">
        <v>1349091</v>
      </c>
      <c r="O19" s="178">
        <v>3474</v>
      </c>
      <c r="P19" s="178">
        <v>40732</v>
      </c>
    </row>
    <row r="20" spans="1:16" ht="15" customHeight="1">
      <c r="A20" s="176" t="s">
        <v>228</v>
      </c>
      <c r="B20" s="306"/>
      <c r="C20" s="178">
        <v>391</v>
      </c>
      <c r="D20" s="178">
        <v>1795</v>
      </c>
      <c r="E20" s="178">
        <v>3097660</v>
      </c>
      <c r="F20" s="178">
        <v>339</v>
      </c>
      <c r="G20" s="178">
        <v>1600</v>
      </c>
      <c r="H20" s="178">
        <v>2486905</v>
      </c>
      <c r="I20" s="307"/>
      <c r="J20" s="176" t="s">
        <v>228</v>
      </c>
      <c r="K20" s="306"/>
      <c r="L20" s="178">
        <v>11</v>
      </c>
      <c r="M20" s="178">
        <v>233</v>
      </c>
      <c r="N20" s="178">
        <v>446703</v>
      </c>
      <c r="O20" s="178">
        <v>44</v>
      </c>
      <c r="P20" s="178">
        <v>7044</v>
      </c>
    </row>
    <row r="21" spans="1:16" ht="15" customHeight="1">
      <c r="A21" s="176" t="s">
        <v>254</v>
      </c>
      <c r="B21" s="306"/>
      <c r="C21" s="178">
        <v>373</v>
      </c>
      <c r="D21" s="178">
        <v>1845</v>
      </c>
      <c r="E21" s="178">
        <v>3587232</v>
      </c>
      <c r="F21" s="178">
        <v>313</v>
      </c>
      <c r="G21" s="178">
        <v>1536</v>
      </c>
      <c r="H21" s="178">
        <v>2191422</v>
      </c>
      <c r="I21" s="307"/>
      <c r="J21" s="176" t="s">
        <v>254</v>
      </c>
      <c r="K21" s="306"/>
      <c r="L21" s="178">
        <v>1</v>
      </c>
      <c r="M21" s="178">
        <v>60</v>
      </c>
      <c r="N21" s="178" t="s">
        <v>229</v>
      </c>
      <c r="O21" s="178" t="s">
        <v>229</v>
      </c>
      <c r="P21" s="178" t="s">
        <v>229</v>
      </c>
    </row>
    <row r="22" spans="1:16" ht="15" customHeight="1">
      <c r="A22" s="176" t="s">
        <v>255</v>
      </c>
      <c r="B22" s="306"/>
      <c r="C22" s="178">
        <v>1150</v>
      </c>
      <c r="D22" s="178">
        <v>8357</v>
      </c>
      <c r="E22" s="178">
        <v>25303181</v>
      </c>
      <c r="F22" s="178">
        <v>971</v>
      </c>
      <c r="G22" s="178">
        <v>6337</v>
      </c>
      <c r="H22" s="178">
        <v>12014105</v>
      </c>
      <c r="I22" s="307"/>
      <c r="J22" s="176" t="s">
        <v>255</v>
      </c>
      <c r="K22" s="306"/>
      <c r="L22" s="178">
        <v>111</v>
      </c>
      <c r="M22" s="178">
        <v>1408</v>
      </c>
      <c r="N22" s="178">
        <v>2793575</v>
      </c>
      <c r="O22" s="178">
        <v>2720</v>
      </c>
      <c r="P22" s="178">
        <v>67594</v>
      </c>
    </row>
    <row r="23" spans="1:16" ht="15" customHeight="1">
      <c r="A23" s="176" t="s">
        <v>256</v>
      </c>
      <c r="B23" s="306"/>
      <c r="C23" s="178">
        <v>576</v>
      </c>
      <c r="D23" s="178">
        <v>2734</v>
      </c>
      <c r="E23" s="178">
        <v>5171155</v>
      </c>
      <c r="F23" s="178">
        <v>434</v>
      </c>
      <c r="G23" s="178">
        <v>2109</v>
      </c>
      <c r="H23" s="178">
        <v>3110983</v>
      </c>
      <c r="I23" s="307"/>
      <c r="J23" s="176" t="s">
        <v>256</v>
      </c>
      <c r="K23" s="306"/>
      <c r="L23" s="178">
        <v>7</v>
      </c>
      <c r="M23" s="178">
        <v>123</v>
      </c>
      <c r="N23" s="178" t="s">
        <v>229</v>
      </c>
      <c r="O23" s="178" t="s">
        <v>229</v>
      </c>
      <c r="P23" s="178" t="s">
        <v>229</v>
      </c>
    </row>
    <row r="24" spans="1:16" ht="15" customHeight="1">
      <c r="A24" s="310"/>
      <c r="B24" s="182"/>
      <c r="C24" s="183"/>
      <c r="D24" s="183"/>
      <c r="E24" s="183"/>
      <c r="F24" s="311"/>
      <c r="G24" s="311"/>
      <c r="H24" s="311"/>
      <c r="I24" s="307"/>
      <c r="J24" s="310"/>
      <c r="K24" s="182"/>
      <c r="L24" s="312"/>
      <c r="M24" s="313"/>
      <c r="N24" s="313"/>
      <c r="O24" s="313"/>
      <c r="P24" s="313"/>
    </row>
    <row r="25" spans="1:16" ht="15" customHeight="1">
      <c r="A25" s="176" t="s">
        <v>230</v>
      </c>
      <c r="B25" s="306"/>
      <c r="C25" s="248">
        <f aca="true" t="shared" si="3" ref="C25:H25">SUM(C26:C26)</f>
        <v>39</v>
      </c>
      <c r="D25" s="248">
        <f t="shared" si="3"/>
        <v>581</v>
      </c>
      <c r="E25" s="248">
        <f t="shared" si="3"/>
        <v>1532756</v>
      </c>
      <c r="F25" s="248">
        <f t="shared" si="3"/>
        <v>31</v>
      </c>
      <c r="G25" s="248">
        <f t="shared" si="3"/>
        <v>418</v>
      </c>
      <c r="H25" s="248">
        <f t="shared" si="3"/>
        <v>1110732</v>
      </c>
      <c r="I25" s="307"/>
      <c r="J25" s="176" t="s">
        <v>230</v>
      </c>
      <c r="K25" s="306"/>
      <c r="L25" s="248">
        <f>SUM(L26:L26)</f>
        <v>1</v>
      </c>
      <c r="M25" s="248">
        <f>SUM(M26:M26)</f>
        <v>262</v>
      </c>
      <c r="N25" s="178" t="s">
        <v>257</v>
      </c>
      <c r="O25" s="178" t="s">
        <v>229</v>
      </c>
      <c r="P25" s="178" t="s">
        <v>229</v>
      </c>
    </row>
    <row r="26" spans="1:16" ht="15" customHeight="1">
      <c r="A26" s="310"/>
      <c r="B26" s="182" t="s">
        <v>231</v>
      </c>
      <c r="C26" s="183">
        <v>39</v>
      </c>
      <c r="D26" s="183">
        <v>581</v>
      </c>
      <c r="E26" s="183">
        <v>1532756</v>
      </c>
      <c r="F26" s="311">
        <v>31</v>
      </c>
      <c r="G26" s="311">
        <v>418</v>
      </c>
      <c r="H26" s="311">
        <v>1110732</v>
      </c>
      <c r="I26" s="307"/>
      <c r="J26" s="310"/>
      <c r="K26" s="182" t="s">
        <v>231</v>
      </c>
      <c r="L26" s="314">
        <v>1</v>
      </c>
      <c r="M26" s="183">
        <v>262</v>
      </c>
      <c r="N26" s="183" t="s">
        <v>229</v>
      </c>
      <c r="O26" s="183" t="s">
        <v>229</v>
      </c>
      <c r="P26" s="183" t="s">
        <v>229</v>
      </c>
    </row>
    <row r="27" spans="1:16" ht="15" customHeight="1">
      <c r="A27" s="310"/>
      <c r="B27" s="182"/>
      <c r="C27" s="183"/>
      <c r="D27" s="183"/>
      <c r="E27" s="183"/>
      <c r="F27" s="311"/>
      <c r="G27" s="311"/>
      <c r="H27" s="311"/>
      <c r="I27" s="307"/>
      <c r="J27" s="310"/>
      <c r="K27" s="182"/>
      <c r="L27" s="312"/>
      <c r="M27" s="241"/>
      <c r="N27" s="241"/>
      <c r="O27" s="241"/>
      <c r="P27" s="241"/>
    </row>
    <row r="28" spans="1:16" ht="15" customHeight="1">
      <c r="A28" s="176" t="s">
        <v>232</v>
      </c>
      <c r="B28" s="306"/>
      <c r="C28" s="248">
        <f aca="true" t="shared" si="4" ref="C28:H28">SUM(C29:C29)</f>
        <v>623</v>
      </c>
      <c r="D28" s="248">
        <f t="shared" si="4"/>
        <v>6196</v>
      </c>
      <c r="E28" s="248">
        <f t="shared" si="4"/>
        <v>26624039</v>
      </c>
      <c r="F28" s="248">
        <f t="shared" si="4"/>
        <v>476</v>
      </c>
      <c r="G28" s="248">
        <f t="shared" si="4"/>
        <v>4631</v>
      </c>
      <c r="H28" s="315">
        <f t="shared" si="4"/>
        <v>10637124</v>
      </c>
      <c r="I28" s="307"/>
      <c r="J28" s="176" t="s">
        <v>232</v>
      </c>
      <c r="K28" s="306"/>
      <c r="L28" s="248">
        <f>SUM(L29:L29)</f>
        <v>53</v>
      </c>
      <c r="M28" s="248">
        <f>SUM(M29:M29)</f>
        <v>1351</v>
      </c>
      <c r="N28" s="248">
        <v>3281112</v>
      </c>
      <c r="O28" s="248">
        <v>77589</v>
      </c>
      <c r="P28" s="248">
        <v>69915</v>
      </c>
    </row>
    <row r="29" spans="1:16" ht="15" customHeight="1">
      <c r="A29" s="310"/>
      <c r="B29" s="182" t="s">
        <v>233</v>
      </c>
      <c r="C29" s="241">
        <v>623</v>
      </c>
      <c r="D29" s="241">
        <v>6196</v>
      </c>
      <c r="E29" s="241">
        <v>26624039</v>
      </c>
      <c r="F29" s="241">
        <v>476</v>
      </c>
      <c r="G29" s="241">
        <v>4631</v>
      </c>
      <c r="H29" s="241">
        <v>10637124</v>
      </c>
      <c r="I29" s="307"/>
      <c r="J29" s="310"/>
      <c r="K29" s="182" t="s">
        <v>233</v>
      </c>
      <c r="L29" s="314">
        <v>53</v>
      </c>
      <c r="M29" s="183">
        <v>1351</v>
      </c>
      <c r="N29" s="183">
        <v>3281112</v>
      </c>
      <c r="O29" s="183">
        <v>77589</v>
      </c>
      <c r="P29" s="311">
        <v>69915</v>
      </c>
    </row>
    <row r="30" spans="1:16" ht="15" customHeight="1">
      <c r="A30" s="310"/>
      <c r="B30" s="182"/>
      <c r="C30" s="183"/>
      <c r="D30" s="183"/>
      <c r="E30" s="311"/>
      <c r="F30" s="311"/>
      <c r="G30" s="311"/>
      <c r="H30" s="311"/>
      <c r="I30" s="307"/>
      <c r="J30" s="310"/>
      <c r="K30" s="182"/>
      <c r="L30" s="312"/>
      <c r="M30" s="241"/>
      <c r="N30" s="241"/>
      <c r="O30" s="241"/>
      <c r="P30" s="241"/>
    </row>
    <row r="31" spans="1:16" ht="15" customHeight="1">
      <c r="A31" s="176" t="s">
        <v>234</v>
      </c>
      <c r="B31" s="306"/>
      <c r="C31" s="248">
        <f aca="true" t="shared" si="5" ref="C31:H31">SUM(C32:C33)</f>
        <v>412</v>
      </c>
      <c r="D31" s="248">
        <f t="shared" si="5"/>
        <v>3228</v>
      </c>
      <c r="E31" s="248">
        <f t="shared" si="5"/>
        <v>7221912</v>
      </c>
      <c r="F31" s="248">
        <f t="shared" si="5"/>
        <v>348</v>
      </c>
      <c r="G31" s="248">
        <f t="shared" si="5"/>
        <v>2799</v>
      </c>
      <c r="H31" s="248">
        <f t="shared" si="5"/>
        <v>4462857</v>
      </c>
      <c r="I31" s="307"/>
      <c r="J31" s="176" t="s">
        <v>234</v>
      </c>
      <c r="K31" s="306"/>
      <c r="L31" s="248">
        <f>SUM(L32:L33)</f>
        <v>29</v>
      </c>
      <c r="M31" s="248">
        <f>SUM(M32:M33)</f>
        <v>907</v>
      </c>
      <c r="N31" s="248">
        <v>1680199</v>
      </c>
      <c r="O31" s="248">
        <v>18277</v>
      </c>
      <c r="P31" s="248">
        <v>43722</v>
      </c>
    </row>
    <row r="32" spans="1:16" ht="15" customHeight="1">
      <c r="A32" s="310"/>
      <c r="B32" s="182" t="s">
        <v>235</v>
      </c>
      <c r="C32" s="183">
        <v>241</v>
      </c>
      <c r="D32" s="183">
        <v>2211</v>
      </c>
      <c r="E32" s="311">
        <v>5598656</v>
      </c>
      <c r="F32" s="311">
        <v>207</v>
      </c>
      <c r="G32" s="311">
        <v>1931</v>
      </c>
      <c r="H32" s="311">
        <v>3193609</v>
      </c>
      <c r="I32" s="307"/>
      <c r="J32" s="310"/>
      <c r="K32" s="182" t="s">
        <v>235</v>
      </c>
      <c r="L32" s="314">
        <v>29</v>
      </c>
      <c r="M32" s="183">
        <v>907</v>
      </c>
      <c r="N32" s="183">
        <v>1680199</v>
      </c>
      <c r="O32" s="183">
        <v>18277</v>
      </c>
      <c r="P32" s="183">
        <v>43722</v>
      </c>
    </row>
    <row r="33" spans="1:16" ht="15" customHeight="1">
      <c r="A33" s="310"/>
      <c r="B33" s="182" t="s">
        <v>236</v>
      </c>
      <c r="C33" s="183">
        <v>171</v>
      </c>
      <c r="D33" s="183">
        <v>1017</v>
      </c>
      <c r="E33" s="183">
        <v>1623256</v>
      </c>
      <c r="F33" s="311">
        <v>141</v>
      </c>
      <c r="G33" s="311">
        <v>868</v>
      </c>
      <c r="H33" s="311">
        <v>1269248</v>
      </c>
      <c r="I33" s="307"/>
      <c r="J33" s="310"/>
      <c r="K33" s="182" t="s">
        <v>236</v>
      </c>
      <c r="L33" s="314" t="s">
        <v>147</v>
      </c>
      <c r="M33" s="183" t="s">
        <v>147</v>
      </c>
      <c r="N33" s="183" t="s">
        <v>147</v>
      </c>
      <c r="O33" s="183" t="s">
        <v>147</v>
      </c>
      <c r="P33" s="183" t="s">
        <v>147</v>
      </c>
    </row>
    <row r="34" spans="1:16" ht="15" customHeight="1">
      <c r="A34" s="310"/>
      <c r="B34" s="182"/>
      <c r="C34" s="248"/>
      <c r="D34" s="248"/>
      <c r="E34" s="248"/>
      <c r="F34" s="315"/>
      <c r="G34" s="315"/>
      <c r="H34" s="315"/>
      <c r="I34" s="307"/>
      <c r="J34" s="310"/>
      <c r="K34" s="182"/>
      <c r="L34" s="314"/>
      <c r="M34" s="183"/>
      <c r="N34" s="183"/>
      <c r="O34" s="183"/>
      <c r="P34" s="183"/>
    </row>
    <row r="35" spans="1:16" ht="15" customHeight="1">
      <c r="A35" s="176" t="s">
        <v>237</v>
      </c>
      <c r="B35" s="306"/>
      <c r="C35" s="248">
        <f aca="true" t="shared" si="6" ref="C35:H35">SUM(C36:C37)</f>
        <v>455</v>
      </c>
      <c r="D35" s="248">
        <f t="shared" si="6"/>
        <v>1921</v>
      </c>
      <c r="E35" s="248">
        <f t="shared" si="6"/>
        <v>3023069</v>
      </c>
      <c r="F35" s="248">
        <f t="shared" si="6"/>
        <v>410</v>
      </c>
      <c r="G35" s="248">
        <f t="shared" si="6"/>
        <v>1695</v>
      </c>
      <c r="H35" s="248">
        <f t="shared" si="6"/>
        <v>2558065</v>
      </c>
      <c r="I35" s="307"/>
      <c r="J35" s="176" t="s">
        <v>237</v>
      </c>
      <c r="K35" s="306"/>
      <c r="L35" s="248">
        <f>SUM(L36:L37)</f>
        <v>6</v>
      </c>
      <c r="M35" s="248">
        <f>SUM(M36:M37)</f>
        <v>178</v>
      </c>
      <c r="N35" s="248">
        <v>417800</v>
      </c>
      <c r="O35" s="178" t="s">
        <v>258</v>
      </c>
      <c r="P35" s="248">
        <v>11877</v>
      </c>
    </row>
    <row r="36" spans="1:16" ht="15" customHeight="1">
      <c r="A36" s="316"/>
      <c r="B36" s="182" t="s">
        <v>238</v>
      </c>
      <c r="C36" s="241">
        <v>318</v>
      </c>
      <c r="D36" s="241">
        <v>1335</v>
      </c>
      <c r="E36" s="241">
        <v>2025925</v>
      </c>
      <c r="F36" s="241">
        <v>285</v>
      </c>
      <c r="G36" s="241">
        <v>1197</v>
      </c>
      <c r="H36" s="241">
        <v>1799360</v>
      </c>
      <c r="I36" s="307"/>
      <c r="J36" s="316"/>
      <c r="K36" s="182" t="s">
        <v>238</v>
      </c>
      <c r="L36" s="314">
        <v>6</v>
      </c>
      <c r="M36" s="183">
        <v>178</v>
      </c>
      <c r="N36" s="183">
        <v>417800</v>
      </c>
      <c r="O36" s="183" t="s">
        <v>147</v>
      </c>
      <c r="P36" s="311">
        <v>11877</v>
      </c>
    </row>
    <row r="37" spans="1:16" ht="15" customHeight="1">
      <c r="A37" s="316"/>
      <c r="B37" s="317" t="s">
        <v>259</v>
      </c>
      <c r="C37" s="183">
        <v>137</v>
      </c>
      <c r="D37" s="183">
        <v>586</v>
      </c>
      <c r="E37" s="183">
        <v>997144</v>
      </c>
      <c r="F37" s="311">
        <v>125</v>
      </c>
      <c r="G37" s="311">
        <v>498</v>
      </c>
      <c r="H37" s="311">
        <v>758705</v>
      </c>
      <c r="I37" s="307"/>
      <c r="J37" s="316"/>
      <c r="K37" s="318" t="s">
        <v>259</v>
      </c>
      <c r="L37" s="314" t="s">
        <v>147</v>
      </c>
      <c r="M37" s="183" t="s">
        <v>147</v>
      </c>
      <c r="N37" s="183" t="s">
        <v>147</v>
      </c>
      <c r="O37" s="183" t="s">
        <v>147</v>
      </c>
      <c r="P37" s="311" t="s">
        <v>147</v>
      </c>
    </row>
    <row r="38" spans="1:16" ht="15" customHeight="1">
      <c r="A38" s="316"/>
      <c r="B38" s="182"/>
      <c r="C38" s="183"/>
      <c r="D38" s="183"/>
      <c r="E38" s="183"/>
      <c r="F38" s="311"/>
      <c r="G38" s="311"/>
      <c r="H38" s="311"/>
      <c r="I38" s="307"/>
      <c r="J38" s="316"/>
      <c r="K38" s="182"/>
      <c r="L38" s="314"/>
      <c r="M38" s="183"/>
      <c r="N38" s="183"/>
      <c r="O38" s="183"/>
      <c r="P38" s="311"/>
    </row>
    <row r="39" spans="1:16" ht="15" customHeight="1">
      <c r="A39" s="176" t="s">
        <v>239</v>
      </c>
      <c r="B39" s="306"/>
      <c r="C39" s="248">
        <f aca="true" t="shared" si="7" ref="C39:H39">SUM(C40:C40)</f>
        <v>219</v>
      </c>
      <c r="D39" s="248">
        <f t="shared" si="7"/>
        <v>1028</v>
      </c>
      <c r="E39" s="248">
        <f t="shared" si="7"/>
        <v>1681725</v>
      </c>
      <c r="F39" s="248">
        <f t="shared" si="7"/>
        <v>205</v>
      </c>
      <c r="G39" s="248">
        <f t="shared" si="7"/>
        <v>967</v>
      </c>
      <c r="H39" s="315">
        <f t="shared" si="7"/>
        <v>1511673</v>
      </c>
      <c r="I39" s="307"/>
      <c r="J39" s="176" t="s">
        <v>239</v>
      </c>
      <c r="K39" s="306"/>
      <c r="L39" s="248">
        <f>SUM(L40:L40)</f>
        <v>34</v>
      </c>
      <c r="M39" s="248">
        <f>SUM(M40:M40)</f>
        <v>432</v>
      </c>
      <c r="N39" s="248">
        <v>908505</v>
      </c>
      <c r="O39" s="248">
        <v>4922</v>
      </c>
      <c r="P39" s="248">
        <v>22088</v>
      </c>
    </row>
    <row r="40" spans="1:16" ht="15" customHeight="1">
      <c r="A40" s="310"/>
      <c r="B40" s="318" t="s">
        <v>260</v>
      </c>
      <c r="C40" s="183">
        <v>219</v>
      </c>
      <c r="D40" s="183">
        <v>1028</v>
      </c>
      <c r="E40" s="183">
        <v>1681725</v>
      </c>
      <c r="F40" s="311">
        <v>205</v>
      </c>
      <c r="G40" s="311">
        <v>967</v>
      </c>
      <c r="H40" s="311">
        <v>1511673</v>
      </c>
      <c r="I40" s="307"/>
      <c r="J40" s="310"/>
      <c r="K40" s="318" t="s">
        <v>260</v>
      </c>
      <c r="L40" s="314">
        <v>34</v>
      </c>
      <c r="M40" s="183">
        <v>432</v>
      </c>
      <c r="N40" s="183">
        <v>908505</v>
      </c>
      <c r="O40" s="183">
        <v>4922</v>
      </c>
      <c r="P40" s="183">
        <v>22088</v>
      </c>
    </row>
    <row r="41" spans="1:16" ht="15" customHeight="1">
      <c r="A41" s="310"/>
      <c r="B41" s="182"/>
      <c r="C41" s="241"/>
      <c r="D41" s="241"/>
      <c r="E41" s="241"/>
      <c r="F41" s="241"/>
      <c r="G41" s="241"/>
      <c r="H41" s="241"/>
      <c r="I41" s="307"/>
      <c r="J41" s="310"/>
      <c r="K41" s="182"/>
      <c r="L41" s="183"/>
      <c r="M41" s="183"/>
      <c r="N41" s="183"/>
      <c r="O41" s="183"/>
      <c r="P41" s="183"/>
    </row>
    <row r="42" spans="1:16" ht="15" customHeight="1">
      <c r="A42" s="176" t="s">
        <v>261</v>
      </c>
      <c r="B42" s="306"/>
      <c r="C42" s="248">
        <f aca="true" t="shared" si="8" ref="C42:H42">SUM(C43:C44)</f>
        <v>599</v>
      </c>
      <c r="D42" s="248">
        <f t="shared" si="8"/>
        <v>2354</v>
      </c>
      <c r="E42" s="248">
        <f t="shared" si="8"/>
        <v>3908381</v>
      </c>
      <c r="F42" s="248">
        <f t="shared" si="8"/>
        <v>530</v>
      </c>
      <c r="G42" s="248">
        <f t="shared" si="8"/>
        <v>2053</v>
      </c>
      <c r="H42" s="315">
        <f t="shared" si="8"/>
        <v>2908771</v>
      </c>
      <c r="I42" s="307"/>
      <c r="J42" s="176" t="s">
        <v>262</v>
      </c>
      <c r="K42" s="306"/>
      <c r="L42" s="248">
        <f>SUM(L43:L44)</f>
        <v>6</v>
      </c>
      <c r="M42" s="248">
        <f>SUM(M43:M44)</f>
        <v>128</v>
      </c>
      <c r="N42" s="178">
        <v>417604</v>
      </c>
      <c r="O42" s="178" t="s">
        <v>258</v>
      </c>
      <c r="P42" s="178">
        <v>11205</v>
      </c>
    </row>
    <row r="43" spans="1:16" ht="15" customHeight="1">
      <c r="A43" s="310"/>
      <c r="B43" s="182" t="s">
        <v>240</v>
      </c>
      <c r="C43" s="183">
        <v>188</v>
      </c>
      <c r="D43" s="183">
        <v>950</v>
      </c>
      <c r="E43" s="183">
        <v>1883578</v>
      </c>
      <c r="F43" s="311">
        <v>161</v>
      </c>
      <c r="G43" s="311">
        <v>821</v>
      </c>
      <c r="H43" s="311">
        <v>1303177</v>
      </c>
      <c r="I43" s="307"/>
      <c r="J43" s="310"/>
      <c r="K43" s="182" t="s">
        <v>240</v>
      </c>
      <c r="L43" s="314">
        <v>6</v>
      </c>
      <c r="M43" s="183">
        <v>128</v>
      </c>
      <c r="N43" s="178">
        <v>417604</v>
      </c>
      <c r="O43" s="183" t="s">
        <v>147</v>
      </c>
      <c r="P43" s="178">
        <v>11205</v>
      </c>
    </row>
    <row r="44" spans="1:17" ht="15" customHeight="1">
      <c r="A44" s="319"/>
      <c r="B44" s="320" t="s">
        <v>263</v>
      </c>
      <c r="C44" s="321">
        <v>411</v>
      </c>
      <c r="D44" s="321">
        <v>1404</v>
      </c>
      <c r="E44" s="321">
        <v>2024803</v>
      </c>
      <c r="F44" s="321">
        <v>369</v>
      </c>
      <c r="G44" s="321">
        <v>1232</v>
      </c>
      <c r="H44" s="321">
        <v>1605594</v>
      </c>
      <c r="I44" s="307"/>
      <c r="J44" s="319"/>
      <c r="K44" s="320" t="s">
        <v>263</v>
      </c>
      <c r="L44" s="279" t="s">
        <v>147</v>
      </c>
      <c r="M44" s="321" t="s">
        <v>147</v>
      </c>
      <c r="N44" s="321" t="s">
        <v>147</v>
      </c>
      <c r="O44" s="321" t="s">
        <v>147</v>
      </c>
      <c r="P44" s="321" t="s">
        <v>147</v>
      </c>
      <c r="Q44" s="43"/>
    </row>
    <row r="45" spans="1:16" ht="15" customHeight="1">
      <c r="A45" s="119" t="s">
        <v>264</v>
      </c>
      <c r="I45" s="307"/>
      <c r="J45" s="322" t="s">
        <v>265</v>
      </c>
      <c r="K45" s="322"/>
      <c r="L45" s="322"/>
      <c r="M45" s="322"/>
      <c r="N45" s="322"/>
      <c r="O45" s="322"/>
      <c r="P45" s="322"/>
    </row>
    <row r="46" spans="1:10" ht="15" customHeight="1">
      <c r="A46" s="6" t="s">
        <v>68</v>
      </c>
      <c r="I46" s="307"/>
      <c r="J46" s="323" t="s">
        <v>266</v>
      </c>
    </row>
    <row r="47" spans="9:10" ht="15" customHeight="1">
      <c r="I47" s="307"/>
      <c r="J47" s="9" t="s">
        <v>68</v>
      </c>
    </row>
    <row r="48" ht="15" customHeight="1"/>
    <row r="49" ht="15" customHeight="1"/>
  </sheetData>
  <sheetProtection/>
  <mergeCells count="59">
    <mergeCell ref="A2:H2"/>
    <mergeCell ref="J2:P2"/>
    <mergeCell ref="A5:B7"/>
    <mergeCell ref="C5:E5"/>
    <mergeCell ref="F5:H5"/>
    <mergeCell ref="H6:H7"/>
    <mergeCell ref="J5:K7"/>
    <mergeCell ref="L5:L7"/>
    <mergeCell ref="M5:M7"/>
    <mergeCell ref="N5:N7"/>
    <mergeCell ref="O5:O7"/>
    <mergeCell ref="P5:P7"/>
    <mergeCell ref="C6:C7"/>
    <mergeCell ref="D6:D7"/>
    <mergeCell ref="E6:E7"/>
    <mergeCell ref="F6:F7"/>
    <mergeCell ref="G6:G7"/>
    <mergeCell ref="A14:B14"/>
    <mergeCell ref="J14:K14"/>
    <mergeCell ref="A8:B8"/>
    <mergeCell ref="J8:K8"/>
    <mergeCell ref="J9:K9"/>
    <mergeCell ref="A10:B10"/>
    <mergeCell ref="J10:K10"/>
    <mergeCell ref="J11:K11"/>
    <mergeCell ref="A12:B12"/>
    <mergeCell ref="J12:K12"/>
    <mergeCell ref="A13:B13"/>
    <mergeCell ref="J13:K13"/>
    <mergeCell ref="A20:B20"/>
    <mergeCell ref="J20:K20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2:B22"/>
    <mergeCell ref="J22:K22"/>
    <mergeCell ref="A23:B23"/>
    <mergeCell ref="J23:K23"/>
    <mergeCell ref="A31:B31"/>
    <mergeCell ref="A35:B35"/>
    <mergeCell ref="J31:K31"/>
    <mergeCell ref="J35:K35"/>
    <mergeCell ref="A21:B21"/>
    <mergeCell ref="J21:K21"/>
    <mergeCell ref="A39:B39"/>
    <mergeCell ref="A42:B42"/>
    <mergeCell ref="J39:K39"/>
    <mergeCell ref="J42:K42"/>
    <mergeCell ref="A25:B25"/>
    <mergeCell ref="A28:B28"/>
    <mergeCell ref="J25:K25"/>
    <mergeCell ref="J28:K2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R95"/>
  <sheetViews>
    <sheetView zoomScale="75" zoomScaleNormal="75" zoomScaleSheetLayoutView="75" workbookViewId="0" topLeftCell="A1">
      <selection activeCell="A1" sqref="A1"/>
    </sheetView>
  </sheetViews>
  <sheetFormatPr defaultColWidth="10.59765625" defaultRowHeight="15"/>
  <cols>
    <col min="1" max="1" width="19" style="6" customWidth="1"/>
    <col min="2" max="7" width="13.59765625" style="6" customWidth="1"/>
    <col min="8" max="8" width="7" style="6" customWidth="1"/>
    <col min="9" max="9" width="3.09765625" style="6" customWidth="1"/>
    <col min="10" max="11" width="3.09765625" style="172" customWidth="1"/>
    <col min="12" max="12" width="14.5" style="388" customWidth="1"/>
    <col min="13" max="14" width="13.8984375" style="6" customWidth="1"/>
    <col min="15" max="15" width="12.3984375" style="6" customWidth="1"/>
    <col min="16" max="16" width="13.5" style="9" customWidth="1"/>
    <col min="17" max="17" width="12.59765625" style="8" customWidth="1"/>
    <col min="18" max="18" width="12.8984375" style="6" customWidth="1"/>
    <col min="19" max="19" width="10.8984375" style="6" customWidth="1"/>
    <col min="20" max="20" width="12.3984375" style="6" customWidth="1"/>
    <col min="21" max="21" width="14.5" style="6" customWidth="1"/>
    <col min="22" max="22" width="10.59765625" style="6" customWidth="1"/>
    <col min="23" max="24" width="2.59765625" style="6" customWidth="1"/>
    <col min="25" max="16384" width="10.59765625" style="6" customWidth="1"/>
  </cols>
  <sheetData>
    <row r="1" spans="1:20" s="2" customFormat="1" ht="19.5" customHeight="1">
      <c r="A1" s="324" t="s">
        <v>279</v>
      </c>
      <c r="B1" s="324"/>
      <c r="J1" s="325"/>
      <c r="K1" s="325"/>
      <c r="L1" s="326"/>
      <c r="P1" s="4"/>
      <c r="Q1" s="3"/>
      <c r="T1" s="194" t="s">
        <v>280</v>
      </c>
    </row>
    <row r="2" spans="2:226" s="46" customFormat="1" ht="19.5" customHeight="1">
      <c r="B2" s="327" t="s">
        <v>281</v>
      </c>
      <c r="C2" s="327"/>
      <c r="D2" s="327"/>
      <c r="E2" s="327"/>
      <c r="F2" s="327"/>
      <c r="G2" s="328"/>
      <c r="H2" s="329"/>
      <c r="J2" s="330"/>
      <c r="K2" s="330"/>
      <c r="L2" s="331" t="s">
        <v>282</v>
      </c>
      <c r="M2" s="327" t="s">
        <v>283</v>
      </c>
      <c r="N2" s="327"/>
      <c r="O2" s="327"/>
      <c r="P2" s="327"/>
      <c r="Q2" s="328"/>
      <c r="R2" s="330"/>
      <c r="S2" s="330"/>
      <c r="T2" s="330"/>
      <c r="U2" s="234"/>
      <c r="V2" s="329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</row>
    <row r="3" spans="2:226" s="46" customFormat="1" ht="19.5" customHeight="1">
      <c r="B3" s="328"/>
      <c r="C3" s="332"/>
      <c r="D3" s="332"/>
      <c r="E3" s="332"/>
      <c r="F3" s="332"/>
      <c r="G3" s="332"/>
      <c r="H3" s="333"/>
      <c r="I3" s="283"/>
      <c r="J3" s="283"/>
      <c r="K3" s="283"/>
      <c r="L3" s="334"/>
      <c r="M3" s="283"/>
      <c r="N3" s="283"/>
      <c r="O3" s="283"/>
      <c r="P3" s="334"/>
      <c r="Q3" s="335"/>
      <c r="R3" s="283"/>
      <c r="S3" s="283"/>
      <c r="T3" s="283"/>
      <c r="U3" s="234"/>
      <c r="V3" s="329"/>
      <c r="W3" s="120"/>
      <c r="X3" s="120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</row>
    <row r="4" spans="3:20" ht="18" customHeight="1">
      <c r="C4" s="158"/>
      <c r="D4" s="158"/>
      <c r="E4" s="158"/>
      <c r="F4" s="158"/>
      <c r="G4" s="158"/>
      <c r="J4" s="6"/>
      <c r="K4" s="6"/>
      <c r="L4" s="9"/>
      <c r="T4" s="13" t="s">
        <v>284</v>
      </c>
    </row>
    <row r="5" spans="3:20" ht="18" customHeight="1" thickBot="1">
      <c r="C5" s="158"/>
      <c r="D5" s="336"/>
      <c r="E5" s="336"/>
      <c r="F5" s="336"/>
      <c r="G5" s="158"/>
      <c r="J5" s="6"/>
      <c r="K5" s="6"/>
      <c r="L5" s="9"/>
      <c r="T5" s="13"/>
    </row>
    <row r="6" spans="1:20" ht="21.75" customHeight="1">
      <c r="A6" s="337" t="s">
        <v>285</v>
      </c>
      <c r="B6" s="287" t="s">
        <v>286</v>
      </c>
      <c r="C6" s="337" t="s">
        <v>267</v>
      </c>
      <c r="D6" s="207" t="s">
        <v>287</v>
      </c>
      <c r="E6" s="207" t="s">
        <v>288</v>
      </c>
      <c r="F6" s="338" t="s">
        <v>289</v>
      </c>
      <c r="G6" s="206" t="s">
        <v>290</v>
      </c>
      <c r="H6" s="157"/>
      <c r="I6" s="339" t="s">
        <v>291</v>
      </c>
      <c r="J6" s="339"/>
      <c r="K6" s="339"/>
      <c r="L6" s="340"/>
      <c r="M6" s="162" t="s">
        <v>292</v>
      </c>
      <c r="N6" s="341" t="s">
        <v>293</v>
      </c>
      <c r="O6" s="341" t="s">
        <v>294</v>
      </c>
      <c r="P6" s="342" t="s">
        <v>295</v>
      </c>
      <c r="Q6" s="343" t="s">
        <v>296</v>
      </c>
      <c r="R6" s="341" t="s">
        <v>297</v>
      </c>
      <c r="S6" s="341" t="s">
        <v>298</v>
      </c>
      <c r="T6" s="344" t="s">
        <v>299</v>
      </c>
    </row>
    <row r="7" spans="1:20" ht="21.75" customHeight="1">
      <c r="A7" s="170"/>
      <c r="B7" s="225"/>
      <c r="C7" s="170"/>
      <c r="D7" s="232"/>
      <c r="E7" s="232"/>
      <c r="F7" s="170"/>
      <c r="G7" s="231"/>
      <c r="H7" s="209"/>
      <c r="I7" s="345"/>
      <c r="J7" s="345"/>
      <c r="K7" s="345"/>
      <c r="L7" s="346"/>
      <c r="M7" s="170"/>
      <c r="N7" s="225"/>
      <c r="O7" s="225"/>
      <c r="P7" s="347"/>
      <c r="Q7" s="348"/>
      <c r="R7" s="225"/>
      <c r="S7" s="225"/>
      <c r="T7" s="349"/>
    </row>
    <row r="8" spans="1:20" ht="21.75" customHeight="1">
      <c r="A8" s="350" t="s">
        <v>300</v>
      </c>
      <c r="B8" s="183">
        <v>27</v>
      </c>
      <c r="C8" s="183">
        <v>184697</v>
      </c>
      <c r="D8" s="183">
        <v>8521</v>
      </c>
      <c r="E8" s="183">
        <v>32196</v>
      </c>
      <c r="F8" s="183">
        <v>5422</v>
      </c>
      <c r="G8" s="183">
        <v>13893</v>
      </c>
      <c r="H8" s="267"/>
      <c r="I8" s="351" t="s">
        <v>301</v>
      </c>
      <c r="J8" s="351"/>
      <c r="K8" s="351"/>
      <c r="L8" s="352"/>
      <c r="M8" s="32">
        <v>19611986</v>
      </c>
      <c r="N8" s="32">
        <v>9993852</v>
      </c>
      <c r="O8" s="32">
        <v>3599552</v>
      </c>
      <c r="P8" s="44">
        <v>4059597</v>
      </c>
      <c r="Q8" s="44">
        <v>53094</v>
      </c>
      <c r="R8" s="32">
        <v>544280</v>
      </c>
      <c r="S8" s="32">
        <v>265782</v>
      </c>
      <c r="T8" s="32">
        <v>1095829</v>
      </c>
    </row>
    <row r="9" spans="1:20" ht="21.75" customHeight="1">
      <c r="A9" s="353" t="s">
        <v>302</v>
      </c>
      <c r="B9" s="183">
        <v>30</v>
      </c>
      <c r="C9" s="183">
        <v>181342</v>
      </c>
      <c r="D9" s="183">
        <v>8087</v>
      </c>
      <c r="E9" s="183">
        <v>31243</v>
      </c>
      <c r="F9" s="183">
        <v>5137</v>
      </c>
      <c r="G9" s="183">
        <v>13657</v>
      </c>
      <c r="H9" s="267"/>
      <c r="I9" s="354" t="s">
        <v>303</v>
      </c>
      <c r="J9" s="354"/>
      <c r="K9" s="354"/>
      <c r="L9" s="355"/>
      <c r="M9" s="32">
        <v>23043919</v>
      </c>
      <c r="N9" s="32">
        <v>8722032</v>
      </c>
      <c r="O9" s="32">
        <v>5780954</v>
      </c>
      <c r="P9" s="44">
        <v>7217774</v>
      </c>
      <c r="Q9" s="44">
        <v>42278</v>
      </c>
      <c r="R9" s="32">
        <v>813011</v>
      </c>
      <c r="S9" s="32">
        <v>182757</v>
      </c>
      <c r="T9" s="32">
        <v>285113</v>
      </c>
    </row>
    <row r="10" spans="1:25" ht="21.75" customHeight="1">
      <c r="A10" s="353" t="s">
        <v>268</v>
      </c>
      <c r="B10" s="183">
        <v>30</v>
      </c>
      <c r="C10" s="183">
        <v>177115</v>
      </c>
      <c r="D10" s="183">
        <v>8092</v>
      </c>
      <c r="E10" s="183">
        <v>30633</v>
      </c>
      <c r="F10" s="183">
        <v>4688</v>
      </c>
      <c r="G10" s="183">
        <v>13321</v>
      </c>
      <c r="H10" s="267"/>
      <c r="I10" s="356" t="s">
        <v>304</v>
      </c>
      <c r="J10" s="356"/>
      <c r="K10" s="356"/>
      <c r="L10" s="357"/>
      <c r="M10" s="358">
        <v>25978485</v>
      </c>
      <c r="N10" s="359">
        <v>12444718</v>
      </c>
      <c r="O10" s="359">
        <v>5575908</v>
      </c>
      <c r="P10" s="359">
        <v>5463308</v>
      </c>
      <c r="Q10" s="359">
        <v>337928</v>
      </c>
      <c r="R10" s="359">
        <v>1292644</v>
      </c>
      <c r="S10" s="359">
        <v>393184</v>
      </c>
      <c r="T10" s="359">
        <v>470795</v>
      </c>
      <c r="W10" s="360"/>
      <c r="X10" s="360"/>
      <c r="Y10" s="360"/>
    </row>
    <row r="11" spans="1:20" ht="21.75" customHeight="1">
      <c r="A11" s="353" t="s">
        <v>269</v>
      </c>
      <c r="B11" s="183">
        <v>36</v>
      </c>
      <c r="C11" s="183">
        <v>179834</v>
      </c>
      <c r="D11" s="183">
        <v>7939</v>
      </c>
      <c r="E11" s="183">
        <v>30032</v>
      </c>
      <c r="F11" s="183">
        <v>4543</v>
      </c>
      <c r="G11" s="183">
        <v>12816</v>
      </c>
      <c r="H11" s="267"/>
      <c r="I11" s="46"/>
      <c r="J11" s="46"/>
      <c r="K11" s="46"/>
      <c r="L11" s="361"/>
      <c r="M11" s="359"/>
      <c r="N11" s="359"/>
      <c r="O11" s="359"/>
      <c r="P11" s="359"/>
      <c r="Q11" s="359"/>
      <c r="R11" s="359"/>
      <c r="S11" s="359"/>
      <c r="T11" s="359"/>
    </row>
    <row r="12" spans="1:21" ht="21.75" customHeight="1">
      <c r="A12" s="362" t="s">
        <v>270</v>
      </c>
      <c r="B12" s="358">
        <v>39</v>
      </c>
      <c r="C12" s="359">
        <v>178870</v>
      </c>
      <c r="D12" s="359">
        <v>7536</v>
      </c>
      <c r="E12" s="359">
        <v>27833</v>
      </c>
      <c r="F12" s="359">
        <v>4315</v>
      </c>
      <c r="G12" s="359">
        <v>12067</v>
      </c>
      <c r="H12" s="363"/>
      <c r="I12" s="364" t="s">
        <v>305</v>
      </c>
      <c r="J12" s="365" t="s">
        <v>306</v>
      </c>
      <c r="K12" s="365"/>
      <c r="L12" s="366"/>
      <c r="M12" s="31">
        <v>14941</v>
      </c>
      <c r="N12" s="32">
        <v>6127</v>
      </c>
      <c r="O12" s="32">
        <v>851</v>
      </c>
      <c r="P12" s="32">
        <v>7145</v>
      </c>
      <c r="Q12" s="34" t="s">
        <v>307</v>
      </c>
      <c r="R12" s="34" t="s">
        <v>307</v>
      </c>
      <c r="S12" s="34">
        <v>418</v>
      </c>
      <c r="T12" s="32">
        <v>400</v>
      </c>
      <c r="U12" s="47"/>
    </row>
    <row r="13" spans="1:21" ht="21.75" customHeight="1">
      <c r="A13" s="367"/>
      <c r="B13" s="368"/>
      <c r="C13" s="369"/>
      <c r="D13" s="369"/>
      <c r="E13" s="369"/>
      <c r="F13" s="369"/>
      <c r="G13" s="369"/>
      <c r="H13" s="46"/>
      <c r="I13" s="367"/>
      <c r="J13" s="46"/>
      <c r="K13" s="46"/>
      <c r="L13" s="361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21.75" customHeight="1">
      <c r="A14" s="270" t="s">
        <v>308</v>
      </c>
      <c r="B14" s="370">
        <v>36</v>
      </c>
      <c r="C14" s="183">
        <v>17799</v>
      </c>
      <c r="D14" s="183">
        <v>854</v>
      </c>
      <c r="E14" s="183">
        <v>3190</v>
      </c>
      <c r="F14" s="183">
        <v>382</v>
      </c>
      <c r="G14" s="183">
        <v>1279</v>
      </c>
      <c r="H14" s="267"/>
      <c r="I14" s="364" t="s">
        <v>309</v>
      </c>
      <c r="J14" s="365" t="s">
        <v>310</v>
      </c>
      <c r="K14" s="365"/>
      <c r="L14" s="366"/>
      <c r="M14" s="371">
        <v>967924.5</v>
      </c>
      <c r="N14" s="34">
        <v>602260.3</v>
      </c>
      <c r="O14" s="34">
        <v>131946.9</v>
      </c>
      <c r="P14" s="34">
        <v>233449.8</v>
      </c>
      <c r="Q14" s="34" t="s">
        <v>307</v>
      </c>
      <c r="R14" s="34" t="s">
        <v>307</v>
      </c>
      <c r="S14" s="34">
        <v>267.5</v>
      </c>
      <c r="T14" s="34" t="s">
        <v>307</v>
      </c>
      <c r="U14" s="47"/>
    </row>
    <row r="15" spans="1:21" ht="21.75" customHeight="1">
      <c r="A15" s="372" t="s">
        <v>311</v>
      </c>
      <c r="B15" s="370">
        <v>36</v>
      </c>
      <c r="C15" s="183">
        <v>13674</v>
      </c>
      <c r="D15" s="183">
        <v>503</v>
      </c>
      <c r="E15" s="183">
        <v>2001</v>
      </c>
      <c r="F15" s="183">
        <v>316</v>
      </c>
      <c r="G15" s="183">
        <v>890</v>
      </c>
      <c r="H15" s="267"/>
      <c r="I15" s="46"/>
      <c r="J15" s="46" t="s">
        <v>271</v>
      </c>
      <c r="K15" s="365" t="s">
        <v>312</v>
      </c>
      <c r="L15" s="366"/>
      <c r="M15" s="31">
        <v>1000</v>
      </c>
      <c r="N15" s="32">
        <v>1000</v>
      </c>
      <c r="O15" s="34" t="s">
        <v>313</v>
      </c>
      <c r="P15" s="34" t="s">
        <v>313</v>
      </c>
      <c r="Q15" s="34" t="s">
        <v>313</v>
      </c>
      <c r="R15" s="34" t="s">
        <v>313</v>
      </c>
      <c r="S15" s="34" t="s">
        <v>313</v>
      </c>
      <c r="T15" s="34" t="s">
        <v>313</v>
      </c>
      <c r="U15" s="47"/>
    </row>
    <row r="16" spans="1:21" ht="21.75" customHeight="1">
      <c r="A16" s="372" t="s">
        <v>314</v>
      </c>
      <c r="B16" s="370">
        <v>36</v>
      </c>
      <c r="C16" s="183">
        <v>13820</v>
      </c>
      <c r="D16" s="183">
        <v>531</v>
      </c>
      <c r="E16" s="183">
        <v>2248</v>
      </c>
      <c r="F16" s="183">
        <v>381</v>
      </c>
      <c r="G16" s="183">
        <v>1068</v>
      </c>
      <c r="H16" s="267"/>
      <c r="I16" s="46"/>
      <c r="J16" s="46" t="s">
        <v>272</v>
      </c>
      <c r="K16" s="365" t="s">
        <v>315</v>
      </c>
      <c r="L16" s="366"/>
      <c r="M16" s="31">
        <v>15000</v>
      </c>
      <c r="N16" s="32">
        <v>15000</v>
      </c>
      <c r="O16" s="34" t="s">
        <v>175</v>
      </c>
      <c r="P16" s="34" t="s">
        <v>175</v>
      </c>
      <c r="Q16" s="34" t="s">
        <v>175</v>
      </c>
      <c r="R16" s="34" t="s">
        <v>175</v>
      </c>
      <c r="S16" s="34" t="s">
        <v>175</v>
      </c>
      <c r="T16" s="34" t="s">
        <v>175</v>
      </c>
      <c r="U16" s="47"/>
    </row>
    <row r="17" spans="1:21" ht="21.75" customHeight="1">
      <c r="A17" s="372" t="s">
        <v>316</v>
      </c>
      <c r="B17" s="370">
        <v>37</v>
      </c>
      <c r="C17" s="183">
        <v>14622</v>
      </c>
      <c r="D17" s="183">
        <v>585</v>
      </c>
      <c r="E17" s="183">
        <v>2313</v>
      </c>
      <c r="F17" s="183">
        <v>505</v>
      </c>
      <c r="G17" s="183">
        <v>1018</v>
      </c>
      <c r="H17" s="267"/>
      <c r="I17" s="46"/>
      <c r="J17" s="46" t="s">
        <v>273</v>
      </c>
      <c r="K17" s="365" t="s">
        <v>317</v>
      </c>
      <c r="L17" s="366"/>
      <c r="M17" s="31">
        <v>924669</v>
      </c>
      <c r="N17" s="32">
        <v>560160</v>
      </c>
      <c r="O17" s="32">
        <v>130800</v>
      </c>
      <c r="P17" s="34">
        <v>233444</v>
      </c>
      <c r="Q17" s="34" t="s">
        <v>181</v>
      </c>
      <c r="R17" s="34" t="s">
        <v>181</v>
      </c>
      <c r="S17" s="34">
        <v>265</v>
      </c>
      <c r="T17" s="34" t="s">
        <v>181</v>
      </c>
      <c r="U17" s="47"/>
    </row>
    <row r="18" spans="1:21" ht="21.75" customHeight="1">
      <c r="A18" s="270"/>
      <c r="B18" s="370"/>
      <c r="C18" s="183"/>
      <c r="D18" s="183"/>
      <c r="E18" s="183"/>
      <c r="F18" s="183"/>
      <c r="G18" s="183"/>
      <c r="H18" s="270"/>
      <c r="I18" s="46"/>
      <c r="J18" s="46" t="s">
        <v>274</v>
      </c>
      <c r="K18" s="365" t="s">
        <v>318</v>
      </c>
      <c r="L18" s="366"/>
      <c r="M18" s="31">
        <v>26400</v>
      </c>
      <c r="N18" s="32">
        <v>25400</v>
      </c>
      <c r="O18" s="34">
        <v>1000</v>
      </c>
      <c r="P18" s="34" t="s">
        <v>212</v>
      </c>
      <c r="Q18" s="34" t="s">
        <v>212</v>
      </c>
      <c r="R18" s="34" t="s">
        <v>212</v>
      </c>
      <c r="S18" s="34" t="s">
        <v>212</v>
      </c>
      <c r="T18" s="34" t="s">
        <v>212</v>
      </c>
      <c r="U18" s="47"/>
    </row>
    <row r="19" spans="1:21" ht="21.75" customHeight="1">
      <c r="A19" s="372" t="s">
        <v>319</v>
      </c>
      <c r="B19" s="370">
        <v>37</v>
      </c>
      <c r="C19" s="183">
        <v>14471</v>
      </c>
      <c r="D19" s="183">
        <v>612</v>
      </c>
      <c r="E19" s="183">
        <v>2233</v>
      </c>
      <c r="F19" s="183">
        <v>357</v>
      </c>
      <c r="G19" s="183">
        <v>941</v>
      </c>
      <c r="H19" s="267"/>
      <c r="I19" s="46"/>
      <c r="J19" s="46" t="s">
        <v>275</v>
      </c>
      <c r="K19" s="365" t="s">
        <v>320</v>
      </c>
      <c r="L19" s="366"/>
      <c r="M19" s="373">
        <v>856</v>
      </c>
      <c r="N19" s="34">
        <v>700</v>
      </c>
      <c r="O19" s="34">
        <v>147</v>
      </c>
      <c r="P19" s="34">
        <v>6</v>
      </c>
      <c r="Q19" s="34" t="s">
        <v>175</v>
      </c>
      <c r="R19" s="34" t="s">
        <v>175</v>
      </c>
      <c r="S19" s="34">
        <v>3</v>
      </c>
      <c r="T19" s="34" t="s">
        <v>175</v>
      </c>
      <c r="U19" s="47"/>
    </row>
    <row r="20" spans="1:21" ht="21.75" customHeight="1">
      <c r="A20" s="372" t="s">
        <v>321</v>
      </c>
      <c r="B20" s="370">
        <v>37</v>
      </c>
      <c r="C20" s="183">
        <v>14364</v>
      </c>
      <c r="D20" s="183">
        <v>749</v>
      </c>
      <c r="E20" s="183">
        <v>2311</v>
      </c>
      <c r="F20" s="183">
        <v>312</v>
      </c>
      <c r="G20" s="183">
        <v>965</v>
      </c>
      <c r="H20" s="267"/>
      <c r="I20" s="46"/>
      <c r="J20" s="46"/>
      <c r="K20" s="365"/>
      <c r="L20" s="366"/>
      <c r="M20" s="371"/>
      <c r="N20" s="34"/>
      <c r="O20" s="34"/>
      <c r="P20" s="34"/>
      <c r="Q20" s="34"/>
      <c r="R20" s="34"/>
      <c r="S20" s="34"/>
      <c r="T20" s="34"/>
      <c r="U20" s="47"/>
    </row>
    <row r="21" spans="1:21" ht="21.75" customHeight="1">
      <c r="A21" s="372" t="s">
        <v>322</v>
      </c>
      <c r="B21" s="370">
        <v>37</v>
      </c>
      <c r="C21" s="183">
        <v>15775</v>
      </c>
      <c r="D21" s="183">
        <v>631</v>
      </c>
      <c r="E21" s="183">
        <v>2606</v>
      </c>
      <c r="F21" s="183">
        <v>360</v>
      </c>
      <c r="G21" s="183">
        <v>1073</v>
      </c>
      <c r="H21" s="267"/>
      <c r="I21" s="364" t="s">
        <v>323</v>
      </c>
      <c r="J21" s="365" t="s">
        <v>324</v>
      </c>
      <c r="K21" s="365"/>
      <c r="L21" s="366"/>
      <c r="M21" s="31">
        <v>1286</v>
      </c>
      <c r="N21" s="32">
        <v>826</v>
      </c>
      <c r="O21" s="34">
        <v>45</v>
      </c>
      <c r="P21" s="34">
        <v>410</v>
      </c>
      <c r="Q21" s="34" t="s">
        <v>175</v>
      </c>
      <c r="R21" s="34" t="s">
        <v>175</v>
      </c>
      <c r="S21" s="34">
        <v>5</v>
      </c>
      <c r="T21" s="34" t="s">
        <v>175</v>
      </c>
      <c r="U21" s="47"/>
    </row>
    <row r="22" spans="1:21" ht="21.75" customHeight="1">
      <c r="A22" s="372" t="s">
        <v>325</v>
      </c>
      <c r="B22" s="370">
        <v>37</v>
      </c>
      <c r="C22" s="183">
        <v>14433</v>
      </c>
      <c r="D22" s="183">
        <v>477</v>
      </c>
      <c r="E22" s="183">
        <v>1876</v>
      </c>
      <c r="F22" s="183">
        <v>304</v>
      </c>
      <c r="G22" s="183">
        <v>857</v>
      </c>
      <c r="H22" s="267"/>
      <c r="I22" s="46"/>
      <c r="J22" s="46"/>
      <c r="K22" s="365"/>
      <c r="L22" s="366"/>
      <c r="M22" s="371"/>
      <c r="N22" s="34"/>
      <c r="O22" s="34"/>
      <c r="P22" s="34"/>
      <c r="Q22" s="34"/>
      <c r="R22" s="34"/>
      <c r="S22" s="34"/>
      <c r="T22" s="34"/>
      <c r="U22" s="47"/>
    </row>
    <row r="23" spans="1:21" ht="21.75" customHeight="1">
      <c r="A23" s="270"/>
      <c r="B23" s="370"/>
      <c r="C23" s="183"/>
      <c r="D23" s="369"/>
      <c r="E23" s="183"/>
      <c r="F23" s="183"/>
      <c r="G23" s="183"/>
      <c r="H23" s="270"/>
      <c r="I23" s="364" t="s">
        <v>326</v>
      </c>
      <c r="J23" s="365" t="s">
        <v>327</v>
      </c>
      <c r="K23" s="365"/>
      <c r="L23" s="366"/>
      <c r="M23" s="31">
        <v>12139</v>
      </c>
      <c r="N23" s="32">
        <v>11783</v>
      </c>
      <c r="O23" s="32">
        <v>289</v>
      </c>
      <c r="P23" s="34">
        <v>65</v>
      </c>
      <c r="Q23" s="34" t="s">
        <v>175</v>
      </c>
      <c r="R23" s="34" t="s">
        <v>175</v>
      </c>
      <c r="S23" s="34">
        <v>2</v>
      </c>
      <c r="T23" s="34" t="s">
        <v>175</v>
      </c>
      <c r="U23" s="47"/>
    </row>
    <row r="24" spans="1:21" ht="21.75" customHeight="1">
      <c r="A24" s="372" t="s">
        <v>328</v>
      </c>
      <c r="B24" s="370">
        <v>37</v>
      </c>
      <c r="C24" s="183">
        <v>12870</v>
      </c>
      <c r="D24" s="183">
        <v>397</v>
      </c>
      <c r="E24" s="183">
        <v>1889</v>
      </c>
      <c r="F24" s="183">
        <v>251</v>
      </c>
      <c r="G24" s="183">
        <v>855</v>
      </c>
      <c r="H24" s="267"/>
      <c r="I24" s="46"/>
      <c r="J24" s="46"/>
      <c r="K24" s="46"/>
      <c r="L24" s="361"/>
      <c r="M24" s="31"/>
      <c r="N24" s="32"/>
      <c r="O24" s="32"/>
      <c r="P24" s="32"/>
      <c r="Q24" s="32"/>
      <c r="R24" s="32"/>
      <c r="S24" s="32"/>
      <c r="T24" s="34"/>
      <c r="U24" s="47"/>
    </row>
    <row r="25" spans="1:21" ht="21.75" customHeight="1">
      <c r="A25" s="372" t="s">
        <v>329</v>
      </c>
      <c r="B25" s="370">
        <v>37</v>
      </c>
      <c r="C25" s="183">
        <v>14076</v>
      </c>
      <c r="D25" s="183">
        <v>650</v>
      </c>
      <c r="E25" s="183">
        <v>2353</v>
      </c>
      <c r="F25" s="183">
        <v>375</v>
      </c>
      <c r="G25" s="183">
        <v>903</v>
      </c>
      <c r="H25" s="267"/>
      <c r="I25" s="364" t="s">
        <v>330</v>
      </c>
      <c r="J25" s="365" t="s">
        <v>331</v>
      </c>
      <c r="K25" s="365"/>
      <c r="L25" s="366"/>
      <c r="M25" s="371">
        <v>188119</v>
      </c>
      <c r="N25" s="34">
        <v>59907</v>
      </c>
      <c r="O25" s="34">
        <v>11886</v>
      </c>
      <c r="P25" s="34">
        <v>113688</v>
      </c>
      <c r="Q25" s="34" t="s">
        <v>332</v>
      </c>
      <c r="R25" s="34">
        <v>33</v>
      </c>
      <c r="S25" s="34">
        <v>2605</v>
      </c>
      <c r="T25" s="34" t="s">
        <v>332</v>
      </c>
      <c r="U25" s="47"/>
    </row>
    <row r="26" spans="1:21" ht="21.75" customHeight="1">
      <c r="A26" s="372" t="s">
        <v>333</v>
      </c>
      <c r="B26" s="370">
        <v>38</v>
      </c>
      <c r="C26" s="183">
        <v>14938</v>
      </c>
      <c r="D26" s="183">
        <v>742</v>
      </c>
      <c r="E26" s="183">
        <v>2474</v>
      </c>
      <c r="F26" s="183">
        <v>379</v>
      </c>
      <c r="G26" s="183">
        <v>937</v>
      </c>
      <c r="H26" s="267"/>
      <c r="I26" s="367"/>
      <c r="J26" s="46"/>
      <c r="K26" s="365"/>
      <c r="L26" s="366"/>
      <c r="M26" s="371"/>
      <c r="N26" s="34"/>
      <c r="O26" s="34"/>
      <c r="P26" s="34"/>
      <c r="Q26" s="34"/>
      <c r="R26" s="34"/>
      <c r="S26" s="34"/>
      <c r="T26" s="34"/>
      <c r="U26" s="47"/>
    </row>
    <row r="27" spans="1:21" ht="21.75" customHeight="1">
      <c r="A27" s="374" t="s">
        <v>334</v>
      </c>
      <c r="B27" s="375">
        <v>39</v>
      </c>
      <c r="C27" s="321">
        <v>18028</v>
      </c>
      <c r="D27" s="321">
        <v>804</v>
      </c>
      <c r="E27" s="321">
        <v>2338</v>
      </c>
      <c r="F27" s="321">
        <v>392</v>
      </c>
      <c r="G27" s="321">
        <v>1280</v>
      </c>
      <c r="H27" s="267"/>
      <c r="I27" s="364" t="s">
        <v>335</v>
      </c>
      <c r="J27" s="365" t="s">
        <v>336</v>
      </c>
      <c r="K27" s="365"/>
      <c r="L27" s="366"/>
      <c r="M27" s="31">
        <v>1815283</v>
      </c>
      <c r="N27" s="32">
        <v>1262146</v>
      </c>
      <c r="O27" s="32">
        <v>73982</v>
      </c>
      <c r="P27" s="34">
        <v>150904</v>
      </c>
      <c r="Q27" s="34">
        <v>8086</v>
      </c>
      <c r="R27" s="34">
        <v>16455</v>
      </c>
      <c r="S27" s="34">
        <v>4217</v>
      </c>
      <c r="T27" s="34">
        <v>299493</v>
      </c>
      <c r="U27" s="47"/>
    </row>
    <row r="28" spans="1:21" ht="21.75" customHeight="1">
      <c r="A28" s="376"/>
      <c r="B28" s="377"/>
      <c r="C28" s="377"/>
      <c r="D28" s="377"/>
      <c r="E28" s="377"/>
      <c r="F28" s="377"/>
      <c r="G28" s="377"/>
      <c r="H28" s="172"/>
      <c r="I28" s="367"/>
      <c r="J28" s="46"/>
      <c r="K28" s="46"/>
      <c r="L28" s="378"/>
      <c r="M28" s="31"/>
      <c r="N28" s="32"/>
      <c r="O28" s="32"/>
      <c r="P28" s="32"/>
      <c r="Q28" s="34"/>
      <c r="R28" s="34"/>
      <c r="S28" s="32"/>
      <c r="T28" s="34"/>
      <c r="U28" s="47"/>
    </row>
    <row r="29" spans="1:21" ht="21.75" customHeight="1" thickBot="1">
      <c r="A29" s="372"/>
      <c r="B29" s="372"/>
      <c r="C29" s="377"/>
      <c r="D29" s="377"/>
      <c r="E29" s="377"/>
      <c r="F29" s="377"/>
      <c r="G29" s="377"/>
      <c r="I29" s="364" t="s">
        <v>337</v>
      </c>
      <c r="J29" s="365" t="s">
        <v>338</v>
      </c>
      <c r="K29" s="365"/>
      <c r="L29" s="365"/>
      <c r="M29" s="31">
        <f aca="true" t="shared" si="0" ref="M29:T29">SUM(M30:M32)</f>
        <v>22564839</v>
      </c>
      <c r="N29" s="32">
        <f t="shared" si="0"/>
        <v>10208202</v>
      </c>
      <c r="O29" s="32">
        <f t="shared" si="0"/>
        <v>5269003</v>
      </c>
      <c r="P29" s="32">
        <f t="shared" si="0"/>
        <v>4927160</v>
      </c>
      <c r="Q29" s="32">
        <f t="shared" si="0"/>
        <v>329842</v>
      </c>
      <c r="R29" s="32">
        <f t="shared" si="0"/>
        <v>1276157</v>
      </c>
      <c r="S29" s="32">
        <f t="shared" si="0"/>
        <v>383598</v>
      </c>
      <c r="T29" s="32">
        <f t="shared" si="0"/>
        <v>170877</v>
      </c>
      <c r="U29" s="47"/>
    </row>
    <row r="30" spans="1:21" ht="21.75" customHeight="1">
      <c r="A30" s="337" t="s">
        <v>285</v>
      </c>
      <c r="B30" s="379" t="s">
        <v>339</v>
      </c>
      <c r="C30" s="207" t="s">
        <v>340</v>
      </c>
      <c r="D30" s="207" t="s">
        <v>341</v>
      </c>
      <c r="E30" s="207" t="s">
        <v>342</v>
      </c>
      <c r="F30" s="380" t="s">
        <v>343</v>
      </c>
      <c r="G30" s="381" t="s">
        <v>276</v>
      </c>
      <c r="H30" s="329"/>
      <c r="I30" s="367"/>
      <c r="J30" s="46" t="s">
        <v>271</v>
      </c>
      <c r="K30" s="365" t="s">
        <v>277</v>
      </c>
      <c r="L30" s="365"/>
      <c r="M30" s="371">
        <v>21792185</v>
      </c>
      <c r="N30" s="34">
        <v>9913848</v>
      </c>
      <c r="O30" s="34">
        <v>5108834</v>
      </c>
      <c r="P30" s="34">
        <v>4618730</v>
      </c>
      <c r="Q30" s="34">
        <v>329842</v>
      </c>
      <c r="R30" s="34">
        <v>1276157</v>
      </c>
      <c r="S30" s="34">
        <v>382096</v>
      </c>
      <c r="T30" s="34">
        <v>162678</v>
      </c>
      <c r="U30" s="47"/>
    </row>
    <row r="31" spans="1:21" ht="21.75" customHeight="1">
      <c r="A31" s="170"/>
      <c r="B31" s="382"/>
      <c r="C31" s="232"/>
      <c r="D31" s="232"/>
      <c r="E31" s="232"/>
      <c r="F31" s="383"/>
      <c r="G31" s="384"/>
      <c r="H31" s="270"/>
      <c r="I31" s="367"/>
      <c r="J31" s="46" t="s">
        <v>278</v>
      </c>
      <c r="K31" s="365" t="s">
        <v>344</v>
      </c>
      <c r="L31" s="365"/>
      <c r="M31" s="31">
        <v>644713</v>
      </c>
      <c r="N31" s="32">
        <v>215564</v>
      </c>
      <c r="O31" s="32">
        <v>157262</v>
      </c>
      <c r="P31" s="32">
        <v>262186</v>
      </c>
      <c r="Q31" s="34" t="s">
        <v>345</v>
      </c>
      <c r="R31" s="34" t="s">
        <v>345</v>
      </c>
      <c r="S31" s="32">
        <v>1502</v>
      </c>
      <c r="T31" s="34">
        <v>8199</v>
      </c>
      <c r="U31" s="47"/>
    </row>
    <row r="32" spans="1:21" ht="21.75" customHeight="1">
      <c r="A32" s="350" t="s">
        <v>346</v>
      </c>
      <c r="B32" s="183">
        <v>80769</v>
      </c>
      <c r="C32" s="183">
        <v>2609</v>
      </c>
      <c r="D32" s="183">
        <v>2584</v>
      </c>
      <c r="E32" s="183">
        <v>5438</v>
      </c>
      <c r="F32" s="183">
        <v>31875</v>
      </c>
      <c r="G32" s="183">
        <v>1389</v>
      </c>
      <c r="J32" s="46" t="s">
        <v>271</v>
      </c>
      <c r="K32" s="385" t="s">
        <v>347</v>
      </c>
      <c r="L32" s="386"/>
      <c r="M32" s="371">
        <v>127941</v>
      </c>
      <c r="N32" s="34">
        <v>78790</v>
      </c>
      <c r="O32" s="34">
        <v>2907</v>
      </c>
      <c r="P32" s="34">
        <v>46244</v>
      </c>
      <c r="Q32" s="34" t="s">
        <v>175</v>
      </c>
      <c r="R32" s="34" t="s">
        <v>175</v>
      </c>
      <c r="S32" s="34" t="s">
        <v>175</v>
      </c>
      <c r="T32" s="34" t="s">
        <v>175</v>
      </c>
      <c r="U32" s="47"/>
    </row>
    <row r="33" spans="1:21" ht="21.75" customHeight="1">
      <c r="A33" s="353" t="s">
        <v>348</v>
      </c>
      <c r="B33" s="183">
        <v>82457</v>
      </c>
      <c r="C33" s="183">
        <v>2509</v>
      </c>
      <c r="D33" s="183">
        <v>2654</v>
      </c>
      <c r="E33" s="183">
        <v>5220</v>
      </c>
      <c r="F33" s="183">
        <v>29004</v>
      </c>
      <c r="G33" s="183">
        <v>1375</v>
      </c>
      <c r="H33" s="270"/>
      <c r="I33" s="367"/>
      <c r="J33" s="46"/>
      <c r="K33" s="387"/>
      <c r="L33" s="387"/>
      <c r="M33" s="371"/>
      <c r="N33" s="34"/>
      <c r="O33" s="34"/>
      <c r="P33" s="34"/>
      <c r="Q33" s="34"/>
      <c r="R33" s="34"/>
      <c r="S33" s="34"/>
      <c r="T33" s="34"/>
      <c r="U33" s="47"/>
    </row>
    <row r="34" spans="1:21" ht="21.75" customHeight="1">
      <c r="A34" s="353" t="s">
        <v>268</v>
      </c>
      <c r="B34" s="183">
        <v>81313</v>
      </c>
      <c r="C34" s="183">
        <v>2582</v>
      </c>
      <c r="D34" s="183">
        <v>2344</v>
      </c>
      <c r="E34" s="183">
        <v>5395</v>
      </c>
      <c r="F34" s="183">
        <v>27365</v>
      </c>
      <c r="G34" s="183">
        <v>1380</v>
      </c>
      <c r="H34" s="367"/>
      <c r="M34" s="371"/>
      <c r="N34" s="34"/>
      <c r="O34" s="34"/>
      <c r="P34" s="34"/>
      <c r="Q34" s="34"/>
      <c r="R34" s="34"/>
      <c r="S34" s="34"/>
      <c r="T34" s="34"/>
      <c r="U34" s="47"/>
    </row>
    <row r="35" spans="1:21" ht="21.75" customHeight="1">
      <c r="A35" s="353" t="s">
        <v>269</v>
      </c>
      <c r="B35" s="183">
        <v>86669</v>
      </c>
      <c r="C35" s="183">
        <v>2232</v>
      </c>
      <c r="D35" s="183">
        <v>2135</v>
      </c>
      <c r="E35" s="183">
        <v>4999</v>
      </c>
      <c r="F35" s="183">
        <v>27117</v>
      </c>
      <c r="G35" s="183">
        <v>1350</v>
      </c>
      <c r="H35" s="267"/>
      <c r="I35" s="364" t="s">
        <v>349</v>
      </c>
      <c r="J35" s="385" t="s">
        <v>350</v>
      </c>
      <c r="K35" s="385"/>
      <c r="L35" s="389"/>
      <c r="M35" s="31">
        <v>97316</v>
      </c>
      <c r="N35" s="32">
        <v>97316</v>
      </c>
      <c r="O35" s="34" t="s">
        <v>351</v>
      </c>
      <c r="P35" s="34" t="s">
        <v>351</v>
      </c>
      <c r="Q35" s="34" t="s">
        <v>351</v>
      </c>
      <c r="R35" s="34" t="s">
        <v>351</v>
      </c>
      <c r="S35" s="34" t="s">
        <v>351</v>
      </c>
      <c r="T35" s="34" t="s">
        <v>351</v>
      </c>
      <c r="U35" s="47"/>
    </row>
    <row r="36" spans="1:21" ht="21.75" customHeight="1">
      <c r="A36" s="362" t="s">
        <v>270</v>
      </c>
      <c r="B36" s="358">
        <v>90293</v>
      </c>
      <c r="C36" s="359">
        <v>2089</v>
      </c>
      <c r="D36" s="359">
        <v>2163</v>
      </c>
      <c r="E36" s="359">
        <v>4930</v>
      </c>
      <c r="F36" s="359">
        <v>26371</v>
      </c>
      <c r="G36" s="359">
        <v>1274</v>
      </c>
      <c r="H36" s="267"/>
      <c r="I36" s="367"/>
      <c r="M36" s="31"/>
      <c r="N36" s="32"/>
      <c r="O36" s="34"/>
      <c r="P36" s="32"/>
      <c r="Q36" s="34"/>
      <c r="R36" s="34"/>
      <c r="S36" s="34"/>
      <c r="T36" s="34"/>
      <c r="U36" s="47"/>
    </row>
    <row r="37" spans="1:21" ht="21.75" customHeight="1">
      <c r="A37" s="390"/>
      <c r="B37" s="368"/>
      <c r="C37" s="369"/>
      <c r="D37" s="369"/>
      <c r="E37" s="369"/>
      <c r="F37" s="369"/>
      <c r="G37" s="369"/>
      <c r="H37" s="267"/>
      <c r="I37" s="364" t="s">
        <v>352</v>
      </c>
      <c r="J37" s="385" t="s">
        <v>353</v>
      </c>
      <c r="K37" s="385"/>
      <c r="L37" s="389"/>
      <c r="M37" s="31">
        <v>74409</v>
      </c>
      <c r="N37" s="34">
        <v>29572</v>
      </c>
      <c r="O37" s="34">
        <v>39056</v>
      </c>
      <c r="P37" s="32">
        <v>5773</v>
      </c>
      <c r="Q37" s="34" t="s">
        <v>345</v>
      </c>
      <c r="R37" s="34" t="s">
        <v>345</v>
      </c>
      <c r="S37" s="34">
        <v>8</v>
      </c>
      <c r="T37" s="34" t="s">
        <v>345</v>
      </c>
      <c r="U37" s="47"/>
    </row>
    <row r="38" spans="1:21" ht="21.75" customHeight="1">
      <c r="A38" s="270" t="s">
        <v>354</v>
      </c>
      <c r="B38" s="370">
        <v>8320</v>
      </c>
      <c r="C38" s="183">
        <v>168</v>
      </c>
      <c r="D38" s="183">
        <v>231</v>
      </c>
      <c r="E38" s="183">
        <v>480</v>
      </c>
      <c r="F38" s="183">
        <v>2764</v>
      </c>
      <c r="G38" s="183">
        <v>130</v>
      </c>
      <c r="H38" s="267"/>
      <c r="M38" s="31"/>
      <c r="N38" s="32"/>
      <c r="O38" s="34"/>
      <c r="P38" s="32"/>
      <c r="Q38" s="34"/>
      <c r="R38" s="34"/>
      <c r="S38" s="34"/>
      <c r="T38" s="34"/>
      <c r="U38" s="47"/>
    </row>
    <row r="39" spans="1:21" ht="21.75" customHeight="1">
      <c r="A39" s="372" t="s">
        <v>355</v>
      </c>
      <c r="B39" s="370">
        <v>7161</v>
      </c>
      <c r="C39" s="183">
        <v>123</v>
      </c>
      <c r="D39" s="183">
        <v>147</v>
      </c>
      <c r="E39" s="183">
        <v>360</v>
      </c>
      <c r="F39" s="183">
        <v>2076</v>
      </c>
      <c r="G39" s="183">
        <v>95</v>
      </c>
      <c r="H39" s="363"/>
      <c r="I39" s="367"/>
      <c r="J39" s="46"/>
      <c r="K39" s="391"/>
      <c r="L39" s="391"/>
      <c r="M39" s="31"/>
      <c r="N39" s="32"/>
      <c r="O39" s="32"/>
      <c r="P39" s="32"/>
      <c r="Q39" s="34"/>
      <c r="R39" s="34"/>
      <c r="S39" s="32"/>
      <c r="T39" s="34"/>
      <c r="U39" s="47"/>
    </row>
    <row r="40" spans="1:20" ht="21.75" customHeight="1">
      <c r="A40" s="372" t="s">
        <v>356</v>
      </c>
      <c r="B40" s="370">
        <v>6729</v>
      </c>
      <c r="C40" s="183">
        <v>207</v>
      </c>
      <c r="D40" s="183">
        <v>150</v>
      </c>
      <c r="E40" s="183">
        <v>359</v>
      </c>
      <c r="F40" s="183">
        <v>2041</v>
      </c>
      <c r="G40" s="183">
        <v>105</v>
      </c>
      <c r="H40" s="270"/>
      <c r="I40" s="367">
        <v>10</v>
      </c>
      <c r="J40" s="365" t="s">
        <v>357</v>
      </c>
      <c r="K40" s="365"/>
      <c r="L40" s="366"/>
      <c r="M40" s="392">
        <v>242229</v>
      </c>
      <c r="N40" s="32">
        <v>166578</v>
      </c>
      <c r="O40" s="32">
        <v>48848</v>
      </c>
      <c r="P40" s="32">
        <v>24714</v>
      </c>
      <c r="Q40" s="34" t="s">
        <v>345</v>
      </c>
      <c r="R40" s="34" t="s">
        <v>345</v>
      </c>
      <c r="S40" s="32">
        <v>2064</v>
      </c>
      <c r="T40" s="32">
        <v>24</v>
      </c>
    </row>
    <row r="41" spans="1:20" ht="21.75" customHeight="1">
      <c r="A41" s="372" t="s">
        <v>358</v>
      </c>
      <c r="B41" s="370">
        <v>7115</v>
      </c>
      <c r="C41" s="183">
        <v>151</v>
      </c>
      <c r="D41" s="183">
        <v>174</v>
      </c>
      <c r="E41" s="183">
        <v>432</v>
      </c>
      <c r="F41" s="183">
        <v>2221</v>
      </c>
      <c r="G41" s="183">
        <v>108</v>
      </c>
      <c r="H41" s="267"/>
      <c r="J41" s="46"/>
      <c r="K41" s="46"/>
      <c r="L41" s="361"/>
      <c r="M41" s="31"/>
      <c r="N41" s="32"/>
      <c r="O41" s="32"/>
      <c r="P41" s="32"/>
      <c r="Q41" s="32"/>
      <c r="R41" s="32"/>
      <c r="S41" s="32"/>
      <c r="T41" s="32"/>
    </row>
    <row r="42" spans="1:20" ht="21.75" customHeight="1">
      <c r="A42" s="270"/>
      <c r="B42" s="370"/>
      <c r="C42" s="183"/>
      <c r="D42" s="183"/>
      <c r="E42" s="183"/>
      <c r="F42" s="183"/>
      <c r="G42" s="183"/>
      <c r="H42" s="267"/>
      <c r="J42" s="46"/>
      <c r="K42" s="46"/>
      <c r="L42" s="361"/>
      <c r="M42" s="31"/>
      <c r="N42" s="32"/>
      <c r="O42" s="32"/>
      <c r="P42" s="32"/>
      <c r="Q42" s="32"/>
      <c r="R42" s="32"/>
      <c r="S42" s="32"/>
      <c r="T42" s="32"/>
    </row>
    <row r="43" spans="1:20" ht="21.75" customHeight="1">
      <c r="A43" s="372" t="s">
        <v>359</v>
      </c>
      <c r="B43" s="370">
        <v>7213</v>
      </c>
      <c r="C43" s="183">
        <v>189</v>
      </c>
      <c r="D43" s="183">
        <v>162</v>
      </c>
      <c r="E43" s="183">
        <v>391</v>
      </c>
      <c r="F43" s="183">
        <v>2269</v>
      </c>
      <c r="G43" s="183">
        <v>105</v>
      </c>
      <c r="H43" s="267"/>
      <c r="I43" s="365" t="s">
        <v>360</v>
      </c>
      <c r="J43" s="393"/>
      <c r="K43" s="393"/>
      <c r="L43" s="394"/>
      <c r="M43" s="395">
        <f aca="true" t="shared" si="1" ref="M43:T43">M10/$M$10*100</f>
        <v>100</v>
      </c>
      <c r="N43" s="396">
        <f t="shared" si="1"/>
        <v>47.903940510772664</v>
      </c>
      <c r="O43" s="396">
        <f t="shared" si="1"/>
        <v>21.46356109680761</v>
      </c>
      <c r="P43" s="396">
        <f t="shared" si="1"/>
        <v>21.03012550577911</v>
      </c>
      <c r="Q43" s="396">
        <f t="shared" si="1"/>
        <v>1.3007994884998104</v>
      </c>
      <c r="R43" s="396">
        <f t="shared" si="1"/>
        <v>4.975825187650473</v>
      </c>
      <c r="S43" s="396">
        <f t="shared" si="1"/>
        <v>1.5134985739160696</v>
      </c>
      <c r="T43" s="396">
        <f t="shared" si="1"/>
        <v>1.8122496365742653</v>
      </c>
    </row>
    <row r="44" spans="1:20" ht="21.75" customHeight="1">
      <c r="A44" s="372" t="s">
        <v>361</v>
      </c>
      <c r="B44" s="370">
        <v>7161</v>
      </c>
      <c r="C44" s="183">
        <v>145</v>
      </c>
      <c r="D44" s="183">
        <v>171</v>
      </c>
      <c r="E44" s="183">
        <v>401</v>
      </c>
      <c r="F44" s="183">
        <v>2051</v>
      </c>
      <c r="G44" s="183">
        <v>99</v>
      </c>
      <c r="H44" s="267"/>
      <c r="I44" s="122"/>
      <c r="J44" s="122"/>
      <c r="K44" s="122"/>
      <c r="L44" s="397"/>
      <c r="M44" s="38"/>
      <c r="N44" s="39"/>
      <c r="O44" s="39"/>
      <c r="P44" s="39"/>
      <c r="Q44" s="398"/>
      <c r="R44" s="398"/>
      <c r="S44" s="398"/>
      <c r="T44" s="398"/>
    </row>
    <row r="45" spans="1:9" ht="21.75" customHeight="1">
      <c r="A45" s="372" t="s">
        <v>362</v>
      </c>
      <c r="B45" s="370">
        <v>8038</v>
      </c>
      <c r="C45" s="183">
        <v>148</v>
      </c>
      <c r="D45" s="183">
        <v>172</v>
      </c>
      <c r="E45" s="183">
        <v>441</v>
      </c>
      <c r="F45" s="183">
        <v>2199</v>
      </c>
      <c r="G45" s="183">
        <v>108</v>
      </c>
      <c r="H45" s="270"/>
      <c r="I45" s="6" t="s">
        <v>363</v>
      </c>
    </row>
    <row r="46" spans="1:20" ht="21.75" customHeight="1">
      <c r="A46" s="372" t="s">
        <v>364</v>
      </c>
      <c r="B46" s="370">
        <v>7887</v>
      </c>
      <c r="C46" s="183">
        <v>141</v>
      </c>
      <c r="D46" s="183">
        <v>181</v>
      </c>
      <c r="E46" s="183">
        <v>394</v>
      </c>
      <c r="F46" s="183">
        <v>2205</v>
      </c>
      <c r="G46" s="183">
        <v>112</v>
      </c>
      <c r="H46" s="267"/>
      <c r="I46" s="399" t="s">
        <v>365</v>
      </c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</row>
    <row r="47" spans="1:20" ht="21.75" customHeight="1">
      <c r="A47" s="270"/>
      <c r="B47" s="370"/>
      <c r="C47" s="183"/>
      <c r="D47" s="369"/>
      <c r="E47" s="183"/>
      <c r="F47" s="183"/>
      <c r="G47" s="183"/>
      <c r="H47" s="267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</row>
    <row r="48" spans="1:20" ht="21.75" customHeight="1">
      <c r="A48" s="372" t="s">
        <v>366</v>
      </c>
      <c r="B48" s="370">
        <v>6876</v>
      </c>
      <c r="C48" s="183">
        <v>118</v>
      </c>
      <c r="D48" s="183">
        <v>135</v>
      </c>
      <c r="E48" s="183">
        <v>351</v>
      </c>
      <c r="F48" s="183">
        <v>1901</v>
      </c>
      <c r="G48" s="183">
        <v>98</v>
      </c>
      <c r="H48" s="267"/>
      <c r="I48" s="46"/>
      <c r="J48" s="367"/>
      <c r="K48" s="367"/>
      <c r="L48" s="367"/>
      <c r="M48" s="401"/>
      <c r="N48" s="401"/>
      <c r="O48" s="401"/>
      <c r="P48" s="401"/>
      <c r="Q48" s="402"/>
      <c r="R48" s="402"/>
      <c r="S48" s="402"/>
      <c r="T48" s="402"/>
    </row>
    <row r="49" spans="1:20" ht="21.75" customHeight="1">
      <c r="A49" s="372" t="s">
        <v>367</v>
      </c>
      <c r="B49" s="370">
        <v>6928</v>
      </c>
      <c r="C49" s="183">
        <v>229</v>
      </c>
      <c r="D49" s="183">
        <v>177</v>
      </c>
      <c r="E49" s="183">
        <v>380</v>
      </c>
      <c r="F49" s="183">
        <v>1976</v>
      </c>
      <c r="G49" s="183">
        <v>105</v>
      </c>
      <c r="H49" s="267"/>
      <c r="I49" s="403" t="s">
        <v>368</v>
      </c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</row>
    <row r="50" spans="1:20" ht="21.75" customHeight="1">
      <c r="A50" s="372" t="s">
        <v>369</v>
      </c>
      <c r="B50" s="370">
        <v>7296</v>
      </c>
      <c r="C50" s="183">
        <v>295</v>
      </c>
      <c r="D50" s="183">
        <v>227</v>
      </c>
      <c r="E50" s="183">
        <v>415</v>
      </c>
      <c r="F50" s="183">
        <v>2074</v>
      </c>
      <c r="G50" s="183">
        <v>97</v>
      </c>
      <c r="H50" s="270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</row>
    <row r="51" spans="1:20" ht="21.75" customHeight="1">
      <c r="A51" s="374" t="s">
        <v>370</v>
      </c>
      <c r="B51" s="375">
        <v>9570</v>
      </c>
      <c r="C51" s="321">
        <v>176</v>
      </c>
      <c r="D51" s="321">
        <v>236</v>
      </c>
      <c r="E51" s="321">
        <v>524</v>
      </c>
      <c r="F51" s="321">
        <v>2595</v>
      </c>
      <c r="G51" s="321">
        <v>113</v>
      </c>
      <c r="H51" s="267"/>
      <c r="I51" s="367"/>
      <c r="J51" s="234"/>
      <c r="K51" s="234"/>
      <c r="L51" s="405"/>
      <c r="M51" s="46"/>
      <c r="N51" s="46"/>
      <c r="O51" s="46"/>
      <c r="P51" s="99"/>
      <c r="Q51" s="43"/>
      <c r="R51" s="46"/>
      <c r="S51" s="46"/>
      <c r="T51" s="46"/>
    </row>
    <row r="52" spans="1:9" ht="21.75" customHeight="1">
      <c r="A52" s="406" t="s">
        <v>371</v>
      </c>
      <c r="H52" s="267"/>
      <c r="I52" s="46"/>
    </row>
    <row r="53" spans="8:12" ht="21.75" customHeight="1">
      <c r="H53" s="267"/>
      <c r="J53" s="6"/>
      <c r="K53" s="6"/>
      <c r="L53" s="9"/>
    </row>
    <row r="54" ht="21.75" customHeight="1">
      <c r="H54" s="267"/>
    </row>
    <row r="55" ht="21.75" customHeight="1">
      <c r="H55" s="172"/>
    </row>
    <row r="56" spans="10:12" ht="21.75" customHeight="1">
      <c r="J56" s="6"/>
      <c r="K56" s="6"/>
      <c r="L56" s="9"/>
    </row>
    <row r="57" spans="10:12" ht="21.75" customHeight="1">
      <c r="J57" s="6"/>
      <c r="K57" s="6"/>
      <c r="L57" s="9"/>
    </row>
    <row r="58" spans="10:12" ht="21.75" customHeight="1">
      <c r="J58" s="6"/>
      <c r="K58" s="6"/>
      <c r="L58" s="9"/>
    </row>
    <row r="59" spans="10:12" ht="21.75" customHeight="1">
      <c r="J59" s="6"/>
      <c r="K59" s="6"/>
      <c r="L59" s="9"/>
    </row>
    <row r="60" spans="10:12" ht="21.75" customHeight="1">
      <c r="J60" s="6"/>
      <c r="K60" s="6"/>
      <c r="L60" s="9"/>
    </row>
    <row r="61" spans="10:12" ht="21.75" customHeight="1">
      <c r="J61" s="6"/>
      <c r="K61" s="6"/>
      <c r="L61" s="9"/>
    </row>
    <row r="62" spans="10:12" ht="21.75" customHeight="1">
      <c r="J62" s="6"/>
      <c r="K62" s="6"/>
      <c r="L62" s="9"/>
    </row>
    <row r="63" spans="10:12" ht="21.75" customHeight="1">
      <c r="J63" s="6"/>
      <c r="K63" s="6"/>
      <c r="L63" s="9"/>
    </row>
    <row r="64" spans="10:12" ht="21.75" customHeight="1">
      <c r="J64" s="6"/>
      <c r="K64" s="6"/>
      <c r="L64" s="9"/>
    </row>
    <row r="65" spans="10:12" ht="21.75" customHeight="1">
      <c r="J65" s="6"/>
      <c r="K65" s="6"/>
      <c r="L65" s="9"/>
    </row>
    <row r="66" spans="10:12" ht="21.75" customHeight="1">
      <c r="J66" s="6"/>
      <c r="K66" s="6"/>
      <c r="L66" s="9"/>
    </row>
    <row r="67" spans="10:12" ht="21.75" customHeight="1">
      <c r="J67" s="6"/>
      <c r="K67" s="6"/>
      <c r="L67" s="9"/>
    </row>
    <row r="68" spans="10:12" ht="21.75" customHeight="1">
      <c r="J68" s="6"/>
      <c r="K68" s="6"/>
      <c r="L68" s="9"/>
    </row>
    <row r="69" spans="10:12" ht="21.75" customHeight="1">
      <c r="J69" s="6"/>
      <c r="K69" s="6"/>
      <c r="L69" s="9"/>
    </row>
    <row r="70" spans="10:12" ht="21.75" customHeight="1">
      <c r="J70" s="6"/>
      <c r="K70" s="6"/>
      <c r="L70" s="9"/>
    </row>
    <row r="71" spans="10:12" ht="15" customHeight="1">
      <c r="J71" s="6"/>
      <c r="K71" s="6"/>
      <c r="L71" s="9"/>
    </row>
    <row r="72" spans="10:12" ht="15" customHeight="1">
      <c r="J72" s="6"/>
      <c r="K72" s="6"/>
      <c r="L72" s="9"/>
    </row>
    <row r="73" spans="10:12" ht="15" customHeight="1">
      <c r="J73" s="6"/>
      <c r="K73" s="6"/>
      <c r="L73" s="9"/>
    </row>
    <row r="74" spans="10:12" ht="15" customHeight="1">
      <c r="J74" s="6"/>
      <c r="K74" s="6"/>
      <c r="L74" s="9"/>
    </row>
    <row r="75" spans="10:12" ht="15" customHeight="1">
      <c r="J75" s="6"/>
      <c r="K75" s="6"/>
      <c r="L75" s="9"/>
    </row>
    <row r="76" spans="10:12" ht="15" customHeight="1">
      <c r="J76" s="6"/>
      <c r="K76" s="6"/>
      <c r="L76" s="9"/>
    </row>
    <row r="77" spans="10:12" ht="14.25">
      <c r="J77" s="6"/>
      <c r="K77" s="6"/>
      <c r="L77" s="9"/>
    </row>
    <row r="78" spans="10:12" ht="14.25">
      <c r="J78" s="6"/>
      <c r="K78" s="6"/>
      <c r="L78" s="9"/>
    </row>
    <row r="79" spans="10:12" ht="14.25">
      <c r="J79" s="6"/>
      <c r="K79" s="6"/>
      <c r="L79" s="9"/>
    </row>
    <row r="80" spans="10:12" ht="14.25">
      <c r="J80" s="6"/>
      <c r="K80" s="6"/>
      <c r="L80" s="9"/>
    </row>
    <row r="81" spans="10:12" ht="14.25">
      <c r="J81" s="6"/>
      <c r="K81" s="6"/>
      <c r="L81" s="9"/>
    </row>
    <row r="82" spans="10:12" ht="14.25">
      <c r="J82" s="6"/>
      <c r="K82" s="6"/>
      <c r="L82" s="9"/>
    </row>
    <row r="83" spans="10:12" ht="14.25">
      <c r="J83" s="6"/>
      <c r="K83" s="6"/>
      <c r="L83" s="9"/>
    </row>
    <row r="84" spans="10:12" ht="14.25">
      <c r="J84" s="6"/>
      <c r="K84" s="6"/>
      <c r="L84" s="9"/>
    </row>
    <row r="85" spans="10:12" ht="14.25">
      <c r="J85" s="6"/>
      <c r="K85" s="6"/>
      <c r="L85" s="9"/>
    </row>
    <row r="86" spans="10:12" ht="14.25">
      <c r="J86" s="6"/>
      <c r="K86" s="6"/>
      <c r="L86" s="9"/>
    </row>
    <row r="87" spans="10:12" ht="14.25">
      <c r="J87" s="6"/>
      <c r="K87" s="6"/>
      <c r="L87" s="9"/>
    </row>
    <row r="88" spans="10:12" ht="14.25">
      <c r="J88" s="6"/>
      <c r="K88" s="6"/>
      <c r="L88" s="9"/>
    </row>
    <row r="89" spans="10:12" ht="14.25">
      <c r="J89" s="6"/>
      <c r="K89" s="6"/>
      <c r="L89" s="9"/>
    </row>
    <row r="90" spans="10:12" ht="14.25">
      <c r="J90" s="6"/>
      <c r="K90" s="6"/>
      <c r="L90" s="9"/>
    </row>
    <row r="91" spans="10:12" ht="14.25">
      <c r="J91" s="6"/>
      <c r="K91" s="6"/>
      <c r="L91" s="9"/>
    </row>
    <row r="92" spans="10:12" ht="14.25">
      <c r="J92" s="6"/>
      <c r="K92" s="6"/>
      <c r="L92" s="9"/>
    </row>
    <row r="93" spans="10:12" ht="14.25">
      <c r="J93" s="6"/>
      <c r="K93" s="6"/>
      <c r="L93" s="9"/>
    </row>
    <row r="94" spans="10:12" ht="14.25">
      <c r="J94" s="6"/>
      <c r="K94" s="6"/>
      <c r="L94" s="9"/>
    </row>
    <row r="95" spans="10:12" ht="14.25">
      <c r="J95" s="6"/>
      <c r="K95" s="6"/>
      <c r="L95" s="9"/>
    </row>
  </sheetData>
  <mergeCells count="53">
    <mergeCell ref="F30:F31"/>
    <mergeCell ref="J25:L25"/>
    <mergeCell ref="K31:L31"/>
    <mergeCell ref="K33:L33"/>
    <mergeCell ref="J27:L27"/>
    <mergeCell ref="J29:L29"/>
    <mergeCell ref="K32:L32"/>
    <mergeCell ref="J40:L40"/>
    <mergeCell ref="K30:L30"/>
    <mergeCell ref="K26:L26"/>
    <mergeCell ref="W10:Y10"/>
    <mergeCell ref="J12:L12"/>
    <mergeCell ref="J14:L14"/>
    <mergeCell ref="K15:L15"/>
    <mergeCell ref="I10:L10"/>
    <mergeCell ref="J35:L35"/>
    <mergeCell ref="J37:L37"/>
    <mergeCell ref="O6:O7"/>
    <mergeCell ref="T6:T7"/>
    <mergeCell ref="P6:P7"/>
    <mergeCell ref="Q6:Q7"/>
    <mergeCell ref="R6:R7"/>
    <mergeCell ref="S6:S7"/>
    <mergeCell ref="M6:M7"/>
    <mergeCell ref="N6:N7"/>
    <mergeCell ref="G30:G31"/>
    <mergeCell ref="K22:L22"/>
    <mergeCell ref="G6:G7"/>
    <mergeCell ref="K16:L16"/>
    <mergeCell ref="K17:L17"/>
    <mergeCell ref="K18:L18"/>
    <mergeCell ref="K20:L20"/>
    <mergeCell ref="J23:L23"/>
    <mergeCell ref="A30:A31"/>
    <mergeCell ref="D5:F5"/>
    <mergeCell ref="C30:C31"/>
    <mergeCell ref="D30:D31"/>
    <mergeCell ref="E30:E31"/>
    <mergeCell ref="A6:A7"/>
    <mergeCell ref="B6:B7"/>
    <mergeCell ref="C6:C7"/>
    <mergeCell ref="F6:F7"/>
    <mergeCell ref="B30:B31"/>
    <mergeCell ref="I43:L43"/>
    <mergeCell ref="I46:T47"/>
    <mergeCell ref="D6:D7"/>
    <mergeCell ref="E6:E7"/>
    <mergeCell ref="K19:L19"/>
    <mergeCell ref="J21:L21"/>
    <mergeCell ref="H6:H7"/>
    <mergeCell ref="I6:L7"/>
    <mergeCell ref="I8:L8"/>
    <mergeCell ref="I9:L9"/>
  </mergeCells>
  <printOptions/>
  <pageMargins left="1.11" right="0" top="0.7" bottom="0.7" header="0.5118110236220472" footer="0.5118110236220472"/>
  <pageSetup horizontalDpi="300" verticalDpi="3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2008-02-05T06:14:48Z</cp:lastPrinted>
  <dcterms:created xsi:type="dcterms:W3CDTF">2005-08-11T08:10:25Z</dcterms:created>
  <dcterms:modified xsi:type="dcterms:W3CDTF">2009-07-14T04:41:45Z</dcterms:modified>
  <cp:category/>
  <cp:version/>
  <cp:contentType/>
  <cp:contentStatus/>
</cp:coreProperties>
</file>