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800" windowWidth="19320" windowHeight="11745" activeTab="2"/>
  </bookViews>
  <sheets>
    <sheet name="104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externalReferences>
    <externalReference r:id="rId10"/>
  </externalReferences>
  <definedNames>
    <definedName name="_xlnm.Print_Area" localSheetId="0">'104'!$A$1:$BF$60</definedName>
    <definedName name="_xlnm.Print_Area" localSheetId="2">'108'!$A$1:$Z$44</definedName>
    <definedName name="_xlnm.Print_Area" localSheetId="3">'110'!$A$1:$AA$46</definedName>
    <definedName name="_xlnm.Print_Area" localSheetId="4">'112'!$A$1:$P$63</definedName>
    <definedName name="_xlnm.Print_Area" localSheetId="5">'114'!$A$1:$O$53</definedName>
    <definedName name="_xlnm.Print_Area" localSheetId="6">'116'!$A$1:$AF$53</definedName>
  </definedNames>
  <calcPr fullCalcOnLoad="1"/>
</workbook>
</file>

<file path=xl/sharedStrings.xml><?xml version="1.0" encoding="utf-8"?>
<sst xmlns="http://schemas.openxmlformats.org/spreadsheetml/2006/main" count="1664" uniqueCount="575">
  <si>
    <t>人の運送をする航路</t>
  </si>
  <si>
    <t>資料　北陸信越運輸局石川運輸支局「旅客航路事業運航実績報告書」</t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</si>
  <si>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</si>
  <si>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</si>
  <si>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</si>
  <si>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</si>
  <si>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</si>
  <si>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</si>
  <si>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</si>
  <si>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</si>
  <si>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</si>
  <si>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</si>
  <si>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</si>
  <si>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</si>
  <si>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</si>
  <si>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</si>
  <si>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</si>
  <si>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</si>
  <si>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</si>
  <si>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</si>
  <si>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</si>
  <si>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</si>
  <si>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</si>
  <si>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</si>
  <si>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</si>
  <si>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</si>
  <si>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</si>
  <si>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</si>
  <si>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</si>
  <si>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</si>
  <si>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</si>
  <si>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</si>
  <si>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</si>
  <si>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</si>
  <si>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</si>
  <si>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</si>
  <si>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</si>
  <si>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</si>
  <si>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</si>
  <si>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</si>
  <si>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</si>
  <si>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</si>
  <si>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</si>
  <si>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</si>
  <si>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</si>
  <si>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</si>
  <si>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</si>
  <si>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</si>
  <si>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</si>
  <si>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</si>
  <si>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</si>
  <si>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</si>
  <si>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</si>
  <si>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</si>
  <si>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</si>
  <si>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</si>
  <si>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</si>
  <si>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</si>
  <si>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</si>
  <si>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</si>
  <si>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</si>
  <si>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</si>
  <si>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</si>
  <si>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</si>
  <si>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</si>
  <si>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</si>
  <si>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</si>
  <si>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</si>
  <si>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</si>
  <si>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</si>
  <si>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</si>
  <si>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</si>
  <si>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</si>
  <si>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</si>
  <si>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</si>
  <si>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</si>
  <si>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</si>
  <si>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</si>
  <si>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</si>
  <si>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</si>
  <si>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</si>
  <si>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</si>
  <si>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</si>
  <si>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</si>
  <si>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</si>
  <si>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</si>
  <si>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</si>
  <si>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</si>
  <si>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</si>
  <si>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</si>
  <si>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</si>
  <si>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</si>
  <si>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</si>
  <si>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</si>
  <si>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</si>
  <si>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</si>
  <si>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</si>
  <si>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</si>
  <si>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</si>
  <si>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</si>
  <si>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</si>
  <si>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</si>
  <si>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</si>
  <si>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</si>
  <si>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</si>
  <si>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</si>
  <si>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</si>
  <si>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</si>
  <si>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</si>
  <si>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</si>
  <si>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</si>
  <si>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（３）　乗　　合　　自　　動　　車　　輸　　送　　実　　績　</t>
  </si>
  <si>
    <t>（単位：千人、千円）</t>
  </si>
  <si>
    <t>西日本ＪＲバス路線</t>
  </si>
  <si>
    <t>営業距離（㎞）</t>
  </si>
  <si>
    <t>資料　北陸鉄道㈱</t>
  </si>
  <si>
    <t>一 般 加 入 電 話 数</t>
  </si>
  <si>
    <t>ビル電話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</si>
  <si>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</si>
  <si>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</si>
  <si>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</si>
  <si>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</si>
  <si>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</si>
  <si>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</si>
  <si>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</si>
  <si>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</si>
  <si>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</si>
  <si>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</si>
  <si>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</si>
  <si>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</si>
  <si>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</si>
  <si>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</si>
  <si>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</si>
  <si>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</si>
  <si>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</si>
  <si>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</si>
  <si>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</si>
  <si>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</si>
  <si>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</si>
  <si>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</si>
  <si>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</si>
  <si>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</si>
  <si>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</si>
  <si>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</si>
  <si>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</si>
  <si>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</si>
  <si>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</si>
  <si>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</si>
  <si>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</si>
  <si>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</si>
  <si>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</si>
  <si>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</si>
  <si>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</si>
  <si>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</si>
  <si>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</si>
  <si>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</si>
  <si>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</si>
  <si>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</si>
  <si>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</si>
  <si>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</si>
  <si>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</si>
  <si>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</si>
  <si>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</si>
  <si>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</si>
  <si>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</si>
  <si>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</si>
  <si>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</si>
  <si>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</si>
  <si>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</si>
  <si>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</si>
  <si>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</si>
  <si>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</si>
  <si>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</si>
  <si>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</si>
  <si>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</si>
  <si>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</si>
  <si>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</si>
  <si>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</si>
  <si>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</si>
  <si>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</si>
  <si>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</si>
  <si>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</si>
  <si>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</si>
  <si>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</si>
  <si>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</si>
  <si>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</si>
  <si>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</si>
  <si>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</si>
  <si>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</si>
  <si>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</si>
  <si>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</si>
  <si>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</si>
  <si>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</si>
  <si>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</si>
  <si>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</si>
  <si>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</si>
  <si>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</si>
  <si>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</si>
  <si>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</si>
  <si>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</si>
  <si>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</si>
  <si>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</si>
  <si>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</si>
  <si>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</si>
  <si>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</si>
  <si>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</si>
  <si>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</si>
  <si>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</si>
  <si>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</si>
  <si>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</si>
  <si>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</si>
  <si>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</si>
  <si>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</si>
  <si>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</si>
  <si>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</si>
  <si>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</si>
  <si>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</si>
  <si>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</si>
  <si>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</si>
  <si>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</si>
  <si>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</si>
  <si>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</si>
  <si>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</si>
  <si>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</si>
  <si>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</si>
  <si>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</si>
  <si>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</si>
  <si>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</si>
  <si>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</si>
  <si>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</si>
  <si>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</si>
  <si>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</si>
  <si>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</si>
  <si>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</si>
  <si>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</si>
  <si>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</si>
  <si>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</si>
  <si>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</si>
  <si>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</si>
  <si>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</si>
  <si>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</si>
  <si>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</si>
  <si>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</si>
  <si>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</si>
  <si>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</si>
  <si>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</si>
  <si>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</si>
  <si>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</si>
  <si>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</si>
  <si>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</si>
  <si>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県　　　　　道</t>
  </si>
  <si>
    <t>定 期</t>
  </si>
  <si>
    <t>総　　延　　長</t>
  </si>
  <si>
    <t>住　　 宅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</si>
  <si>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</si>
  <si>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</si>
  <si>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</si>
  <si>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</si>
  <si>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</si>
  <si>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</si>
  <si>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</si>
  <si>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</si>
  <si>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</si>
  <si>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</si>
  <si>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</si>
  <si>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</si>
  <si>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</si>
  <si>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</si>
  <si>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</si>
  <si>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</si>
  <si>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</si>
  <si>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</si>
  <si>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</si>
  <si>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</si>
  <si>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</si>
  <si>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</si>
  <si>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</si>
  <si>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</si>
  <si>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</si>
  <si>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</si>
  <si>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</si>
  <si>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</si>
  <si>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</si>
  <si>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</si>
  <si>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</si>
  <si>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</si>
  <si>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</si>
  <si>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</si>
  <si>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</si>
  <si>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</si>
  <si>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</si>
  <si>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</si>
  <si>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</si>
  <si>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</si>
  <si>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</si>
  <si>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</si>
  <si>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</si>
  <si>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</si>
  <si>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</si>
  <si>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</si>
  <si>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</si>
  <si>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</si>
  <si>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</si>
  <si>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</si>
  <si>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</si>
  <si>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</si>
  <si>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</si>
  <si>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</si>
  <si>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</si>
  <si>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</si>
  <si>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</si>
  <si>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</si>
  <si>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</si>
  <si>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</si>
  <si>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</si>
  <si>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</si>
  <si>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</si>
  <si>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（単位：千人、千円）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</si>
  <si>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</si>
  <si>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</si>
  <si>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</si>
  <si>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</si>
  <si>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</si>
  <si>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</si>
  <si>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</si>
  <si>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</si>
  <si>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</si>
  <si>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</si>
  <si>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（１）　国　　道　　及　　び　　県　　道　（各年度４月１日現在）</t>
  </si>
  <si>
    <t>注　　入港船舶は、積載貨物の有無にかかわらず、総トン数５トン以上のものにつき調査したものである。　</t>
  </si>
  <si>
    <t>（単位:km、箇所）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</si>
  <si>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</si>
  <si>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</si>
  <si>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</si>
  <si>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</si>
  <si>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</si>
  <si>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</si>
  <si>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</si>
  <si>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</si>
  <si>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</si>
  <si>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</si>
  <si>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</si>
  <si>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</si>
  <si>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※　平成20年3月30日から週4往復</t>
  </si>
  <si>
    <t>　</t>
  </si>
  <si>
    <t>　　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</si>
  <si>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</si>
  <si>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</si>
  <si>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</si>
  <si>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</si>
  <si>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</si>
  <si>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</si>
  <si>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</si>
  <si>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</si>
  <si>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</si>
  <si>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</si>
  <si>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</si>
  <si>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</si>
  <si>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</si>
  <si>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</si>
  <si>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</si>
  <si>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</si>
  <si>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</si>
  <si>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</si>
  <si>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 xml:space="preserve"> </t>
  </si>
  <si>
    <t xml:space="preserve"> </t>
  </si>
  <si>
    <t>　</t>
  </si>
  <si>
    <t xml:space="preserve"> </t>
  </si>
  <si>
    <t>総　　　　数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</si>
  <si>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</si>
  <si>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</si>
  <si>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</si>
  <si>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</si>
  <si>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</si>
  <si>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</si>
  <si>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</si>
  <si>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</si>
  <si>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</si>
  <si>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</si>
  <si>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</si>
  <si>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</si>
  <si>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</si>
  <si>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</si>
  <si>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</si>
  <si>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</si>
  <si>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</si>
  <si>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</si>
  <si>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 xml:space="preserve"> </t>
  </si>
  <si>
    <t>ＬＴＥ</t>
  </si>
  <si>
    <t>２６</t>
  </si>
  <si>
    <t>種　類　別　内　訳</t>
  </si>
  <si>
    <t>幅　員　別　内　訳</t>
  </si>
  <si>
    <t>　</t>
  </si>
  <si>
    <t>旅　　　　　　　　　　　　　　　　　　　　客</t>
  </si>
  <si>
    <t>合　　　　　計</t>
  </si>
  <si>
    <t>用　　　　　　　　　　途　　　　　　　　　　別</t>
  </si>
  <si>
    <t>曳　船</t>
  </si>
  <si>
    <t>漁　船</t>
  </si>
  <si>
    <t>隻　　　　　数</t>
  </si>
  <si>
    <t>総　　　　　数</t>
  </si>
  <si>
    <t>定　　　　　期</t>
  </si>
  <si>
    <t>不　　定　　期</t>
  </si>
  <si>
    <t>分　　室</t>
  </si>
  <si>
    <t>簡　易　郵　便　局</t>
  </si>
  <si>
    <t>直　　営　　郵　　便　　局</t>
  </si>
  <si>
    <t>窓　口　局</t>
  </si>
  <si>
    <t>年　　　　度</t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</si>
  <si>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</si>
  <si>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</si>
  <si>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</si>
  <si>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</si>
  <si>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</si>
  <si>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t>北陸本線計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</si>
  <si>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</si>
  <si>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</si>
  <si>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</si>
  <si>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</si>
  <si>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２７</t>
  </si>
  <si>
    <t>　</t>
  </si>
  <si>
    <t>２６　年度</t>
  </si>
  <si>
    <t>　４　北陸新幹線の数値は北陸本線に含む。</t>
  </si>
  <si>
    <t>２６</t>
  </si>
  <si>
    <t>資料　石川県港湾課「港湾統計調査」</t>
  </si>
  <si>
    <t>－</t>
  </si>
  <si>
    <t>　５　ＬＴＥとは、携帯電話等を用いて3.9-4世代移動通信システムでネットワークに接続するサービスで、平成25年３月末から公表。</t>
  </si>
  <si>
    <t>能美根上</t>
  </si>
  <si>
    <t>金沢</t>
  </si>
  <si>
    <t>－</t>
  </si>
  <si>
    <t>２８</t>
  </si>
  <si>
    <t>注１　ＤＳＬとは、電話回線（メタル回線）でネットワークに接続するアクセスサービス。（ＡＤＳＬ等。）</t>
  </si>
  <si>
    <t>－</t>
  </si>
  <si>
    <t>津 幡</t>
  </si>
  <si>
    <t>２７　年度</t>
  </si>
  <si>
    <t>※　平成28年3月27日から１日１０往復に減便</t>
  </si>
  <si>
    <t>※　平成27年12月3日から週５便に減便</t>
  </si>
  <si>
    <t>※　平成28年10月10日から週７便に増便</t>
  </si>
  <si>
    <t>※　平成29年6月3日から週５便に減便</t>
  </si>
  <si>
    <t>※  平成23年3月12日～7月24日 東日本大震災の影響により欠航</t>
  </si>
  <si>
    <t>※　平成22年7月1日から1日2往復</t>
  </si>
  <si>
    <t>※　平成25年10月27日から週3往復に減便</t>
  </si>
  <si>
    <t>※　平成26年3月30日から1日1往復に減便</t>
  </si>
  <si>
    <t>注１　北陸本線、七尾線の(委)は委託駅、(簡)は簡易な発売駅である。</t>
  </si>
  <si>
    <t>一 般 貸 切 旅 客 自 動 車（観光バス）</t>
  </si>
  <si>
    <t>一 般 乗 用 旅 客 自 動 車（ハイヤ、タクシー）</t>
  </si>
  <si>
    <t>旅 客 輸 送　　　　　人　　　 員</t>
  </si>
  <si>
    <t>輸　　  送  　　収　　  入</t>
  </si>
  <si>
    <t>その他の私鉄バス路線</t>
  </si>
  <si>
    <t>旅 客 輸 送　　　　　人　　　 員</t>
  </si>
  <si>
    <t>輸　　  送  　　収　　  入</t>
  </si>
  <si>
    <t>年 度 及 び　　　　月　　 　次</t>
  </si>
  <si>
    <t>２７</t>
  </si>
  <si>
    <t>内　訳</t>
  </si>
  <si>
    <t>道  路  延  長</t>
  </si>
  <si>
    <t>トンネル</t>
  </si>
  <si>
    <t>規格改良済</t>
  </si>
  <si>
    <t xml:space="preserve">  〃  13.0  〃</t>
  </si>
  <si>
    <t xml:space="preserve">  〃   5.5  〃</t>
  </si>
  <si>
    <t xml:space="preserve">  〃   5.5m未満</t>
  </si>
  <si>
    <t>未　改　良</t>
  </si>
  <si>
    <t>車道幅 5.5m以上</t>
  </si>
  <si>
    <t xml:space="preserve">  〃   3.5　〃</t>
  </si>
  <si>
    <t xml:space="preserve">  〃   3.5m未満</t>
  </si>
  <si>
    <t>舗　装　道</t>
  </si>
  <si>
    <t>計</t>
  </si>
  <si>
    <t xml:space="preserve">     〃    簡易</t>
  </si>
  <si>
    <t>平成２９年４月</t>
  </si>
  <si>
    <t>平成３０年１月</t>
  </si>
  <si>
    <t>平成２５年度</t>
  </si>
  <si>
    <t>２９</t>
  </si>
  <si>
    <t>（１）　市　　町　　別　　車　　種　　別　　車　　両　　数（各年度３月３１日現在）</t>
  </si>
  <si>
    <t>２８</t>
  </si>
  <si>
    <t>２９</t>
  </si>
  <si>
    <t>２８　年度</t>
  </si>
  <si>
    <t>２９　年度</t>
  </si>
  <si>
    <t>X</t>
  </si>
  <si>
    <t>平成 ２５ 年度</t>
  </si>
  <si>
    <t>２９</t>
  </si>
  <si>
    <t xml:space="preserve">  ５　ＩＲいしかわ鉄道の金沢駅については、北陸新幹線、北陸本線、北陸鉄道浅野川線からの通過人員を含む。</t>
  </si>
  <si>
    <t>１０　　　運　　　　　　　　輸　　　　　　　　及　　　　　　　　び　　　　　　　　通　　　　　　　　信</t>
  </si>
  <si>
    <t>航 空 回 数</t>
  </si>
  <si>
    <t>乗  客</t>
  </si>
  <si>
    <t>降  客</t>
  </si>
  <si>
    <t>利用率 (％)</t>
  </si>
  <si>
    <t>航 空 回 数</t>
  </si>
  <si>
    <t>乗  客</t>
  </si>
  <si>
    <t>降  客</t>
  </si>
  <si>
    <t>利用率 (％)</t>
  </si>
  <si>
    <t>乗 客</t>
  </si>
  <si>
    <t>降 客</t>
  </si>
  <si>
    <t>乗 客</t>
  </si>
  <si>
    <t>平成 ２５ 年度</t>
  </si>
  <si>
    <t>２６</t>
  </si>
  <si>
    <t>２７</t>
  </si>
  <si>
    <t>２９</t>
  </si>
  <si>
    <t>平成２９年４月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</si>
  <si>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</si>
  <si>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</si>
  <si>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</si>
  <si>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</si>
  <si>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</si>
  <si>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</si>
  <si>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</si>
  <si>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</si>
  <si>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平成３０年１月</t>
  </si>
  <si>
    <t xml:space="preserve">        ２</t>
  </si>
  <si>
    <t xml:space="preserve">        ３</t>
  </si>
  <si>
    <t>　</t>
  </si>
  <si>
    <t>※　平成21年7月23日から就航</t>
  </si>
  <si>
    <t>乗  客</t>
  </si>
  <si>
    <t>降  客</t>
  </si>
  <si>
    <t>利用率 (％)</t>
  </si>
  <si>
    <t>重　　量</t>
  </si>
  <si>
    <t>乗 客</t>
  </si>
  <si>
    <t>降 客</t>
  </si>
  <si>
    <t>(t)</t>
  </si>
  <si>
    <t>２６</t>
  </si>
  <si>
    <t>２７</t>
  </si>
  <si>
    <t>平成２９年４月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</si>
  <si>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</si>
  <si>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</si>
  <si>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</si>
  <si>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</si>
  <si>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</si>
  <si>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</si>
  <si>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</si>
  <si>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</si>
  <si>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平成３０年１月</t>
  </si>
  <si>
    <t xml:space="preserve">        ２</t>
  </si>
  <si>
    <t xml:space="preserve">        ３</t>
  </si>
  <si>
    <t>注　　航空回数は、出発／到着を表している。</t>
  </si>
  <si>
    <t>※　平成20年6月1日から就航</t>
  </si>
  <si>
    <t>　</t>
  </si>
  <si>
    <t>※　平成30年1月18日から週７便に増便</t>
  </si>
  <si>
    <t>年 度 及 び　  営 業 所 別</t>
  </si>
  <si>
    <t>年　  度　      　及　　び      会 社 別</t>
  </si>
  <si>
    <t>104 運輸及び通信</t>
  </si>
  <si>
    <t>106 運輸及び通信</t>
  </si>
  <si>
    <t>運輸及び通信 107</t>
  </si>
  <si>
    <t>110  運輸及び通信</t>
  </si>
  <si>
    <t>116 運輸及び通信</t>
  </si>
  <si>
    <t>運輸及び通信 117</t>
  </si>
  <si>
    <t>平成２５年度</t>
  </si>
  <si>
    <t>５７　　航　　　　　　空　　　　　　輸　　　　　　送　　　　　　状　　　　　　況</t>
  </si>
  <si>
    <t>５８　　鉄　　　　　　　　　道</t>
  </si>
  <si>
    <t>５９　　道　　　　　　　　路</t>
  </si>
  <si>
    <t>５８　　鉄　　　　　　道（つづき）</t>
  </si>
  <si>
    <t>５９　　道　　　　　　　　　　　　　　　　　路（つづき）</t>
  </si>
  <si>
    <t>６０　　自　　　　　　　　　動　　　　　　　　　車</t>
  </si>
  <si>
    <t>６０　　自　　　動　　　車（つづき）</t>
  </si>
  <si>
    <t>６１　　港　　　湾　　　及　　　び　　　船　　　舶</t>
  </si>
  <si>
    <r>
      <t>（１）　港　　湾　　及　　び　　入　　港　　船　　舶 （平成</t>
    </r>
    <r>
      <rPr>
        <sz val="12"/>
        <rFont val="ＭＳ 明朝"/>
        <family val="1"/>
      </rPr>
      <t>２９年）</t>
    </r>
  </si>
  <si>
    <t>６１　　港　 湾　 及　 び　 船　 舶（つづき）</t>
  </si>
  <si>
    <t>６１　　港　 湾　 及　 び　 船　 舶（つづき）</t>
  </si>
  <si>
    <t>６２　　普　通　営　業　倉　庫　使　用　状　況</t>
  </si>
  <si>
    <t>６３　加 入 電 話 数 及 び 公 衆 電 話 数（各年度３月３１日現在）</t>
  </si>
  <si>
    <t>６６　有線一般放送設備設置状況（各年度３月31日現在）</t>
  </si>
  <si>
    <t>６４　インターネット接続サービス加入数（各年度３月31日現在）</t>
  </si>
  <si>
    <t>６７　郵　便　施　設　数　（各年度３月31日現在）</t>
  </si>
  <si>
    <t>６５　有線放送電話設備設置状況（各年度３月31日現在）</t>
  </si>
  <si>
    <t>－</t>
  </si>
  <si>
    <t>－</t>
  </si>
  <si>
    <t>－</t>
  </si>
  <si>
    <t>－</t>
  </si>
  <si>
    <t>－</t>
  </si>
  <si>
    <t>－</t>
  </si>
  <si>
    <t>－</t>
  </si>
  <si>
    <t>　</t>
  </si>
  <si>
    <t>－</t>
  </si>
  <si>
    <r>
      <t>（２）　市　　　　　　町　　　　　　道</t>
    </r>
    <r>
      <rPr>
        <sz val="12"/>
        <rFont val="ＭＳ 明朝"/>
        <family val="1"/>
      </rPr>
      <t>　（平成２９年４月１日現在）</t>
    </r>
  </si>
  <si>
    <t>（単位：kｍ、箇所）</t>
  </si>
  <si>
    <t>舗　　　　装　　　　道</t>
  </si>
  <si>
    <t>ト ン ネ ル</t>
  </si>
  <si>
    <t>　</t>
  </si>
  <si>
    <t>108　運輸及び通信</t>
  </si>
  <si>
    <t>運輸及び通信　109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</si>
</sst>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6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892">
    <xf numFmtId="0" fontId="0" fillId="0" borderId="0" xfId="0" applyAlignment="1">
      <alignment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78" fontId="13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178" fontId="0" fillId="0" borderId="11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178" fontId="0" fillId="0" borderId="12" xfId="49" applyNumberFormat="1" applyFon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195" fontId="13" fillId="0" borderId="13" xfId="0" applyNumberFormat="1" applyFont="1" applyFill="1" applyBorder="1" applyAlignment="1" applyProtection="1">
      <alignment vertical="center"/>
      <protection/>
    </xf>
    <xf numFmtId="195" fontId="0" fillId="0" borderId="14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93" fontId="0" fillId="0" borderId="14" xfId="0" applyNumberFormat="1" applyFont="1" applyFill="1" applyBorder="1" applyAlignment="1">
      <alignment vertical="center"/>
    </xf>
    <xf numFmtId="178" fontId="0" fillId="0" borderId="16" xfId="49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214" fontId="13" fillId="0" borderId="17" xfId="0" applyNumberFormat="1" applyFont="1" applyFill="1" applyBorder="1" applyAlignment="1" applyProtection="1">
      <alignment vertical="center"/>
      <protection/>
    </xf>
    <xf numFmtId="214" fontId="13" fillId="0" borderId="13" xfId="0" applyNumberFormat="1" applyFont="1" applyFill="1" applyBorder="1" applyAlignment="1" applyProtection="1">
      <alignment vertical="center"/>
      <protection/>
    </xf>
    <xf numFmtId="214" fontId="11" fillId="0" borderId="14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3" fontId="11" fillId="0" borderId="0" xfId="49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Alignment="1">
      <alignment/>
    </xf>
    <xf numFmtId="191" fontId="0" fillId="0" borderId="0" xfId="49" applyNumberFormat="1" applyFont="1" applyFill="1" applyAlignment="1">
      <alignment/>
    </xf>
    <xf numFmtId="191" fontId="0" fillId="0" borderId="0" xfId="49" applyNumberFormat="1" applyFont="1" applyFill="1" applyAlignment="1">
      <alignment vertical="center"/>
    </xf>
    <xf numFmtId="191" fontId="12" fillId="0" borderId="0" xfId="0" applyNumberFormat="1" applyFont="1" applyFill="1" applyAlignment="1">
      <alignment shrinkToFi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vertical="top"/>
    </xf>
    <xf numFmtId="190" fontId="9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190" fontId="9" fillId="0" borderId="0" xfId="0" applyNumberFormat="1" applyFont="1" applyFill="1" applyAlignment="1">
      <alignment horizontal="right" vertical="top"/>
    </xf>
    <xf numFmtId="191" fontId="15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0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25" xfId="58" applyNumberFormat="1" applyFont="1" applyFill="1" applyBorder="1" applyAlignment="1">
      <alignment horizontal="center" vertical="center"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26" xfId="58" applyNumberFormat="1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Alignment="1">
      <alignment vertical="center"/>
    </xf>
    <xf numFmtId="191" fontId="12" fillId="0" borderId="26" xfId="58" applyNumberFormat="1" applyFont="1" applyFill="1" applyBorder="1" applyAlignment="1" quotePrefix="1">
      <alignment horizontal="center" vertical="center" shrinkToFit="1"/>
    </xf>
    <xf numFmtId="38" fontId="12" fillId="33" borderId="16" xfId="49" applyFont="1" applyFill="1" applyBorder="1" applyAlignment="1" applyProtection="1">
      <alignment horizontal="right" vertical="center" shrinkToFit="1"/>
      <protection/>
    </xf>
    <xf numFmtId="38" fontId="12" fillId="33" borderId="0" xfId="49" applyFont="1" applyFill="1" applyBorder="1" applyAlignment="1" applyProtection="1">
      <alignment horizontal="right" vertical="center" shrinkToFit="1"/>
      <protection/>
    </xf>
    <xf numFmtId="38" fontId="12" fillId="33" borderId="0" xfId="49" applyFont="1" applyFill="1" applyBorder="1" applyAlignment="1" applyProtection="1">
      <alignment horizontal="left" vertical="center" shrinkToFit="1"/>
      <protection/>
    </xf>
    <xf numFmtId="182" fontId="12" fillId="33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 shrinkToFit="1"/>
      <protection/>
    </xf>
    <xf numFmtId="38" fontId="13" fillId="0" borderId="0" xfId="49" applyFont="1" applyFill="1" applyBorder="1" applyAlignment="1" applyProtection="1">
      <alignment horizontal="right" vertical="center" shrinkToFit="1"/>
      <protection/>
    </xf>
    <xf numFmtId="38" fontId="12" fillId="0" borderId="0" xfId="49" applyFont="1" applyFill="1" applyBorder="1" applyAlignment="1" applyProtection="1">
      <alignment horizontal="left" vertical="center" shrinkToFit="1"/>
      <protection/>
    </xf>
    <xf numFmtId="176" fontId="12" fillId="0" borderId="0" xfId="49" applyNumberFormat="1" applyFont="1" applyFill="1" applyBorder="1" applyAlignment="1" applyProtection="1">
      <alignment horizontal="right" vertical="center" shrinkToFit="1"/>
      <protection/>
    </xf>
    <xf numFmtId="191" fontId="12" fillId="0" borderId="0" xfId="0" applyNumberFormat="1" applyFont="1" applyFill="1" applyBorder="1" applyAlignment="1" applyProtection="1">
      <alignment vertical="center" shrinkToFit="1"/>
      <protection/>
    </xf>
    <xf numFmtId="191" fontId="0" fillId="0" borderId="27" xfId="58" applyNumberFormat="1" applyFont="1" applyFill="1" applyBorder="1" applyAlignment="1">
      <alignment vertical="center"/>
    </xf>
    <xf numFmtId="38" fontId="0" fillId="33" borderId="16" xfId="49" applyFont="1" applyFill="1" applyBorder="1" applyAlignment="1" applyProtection="1">
      <alignment horizontal="right" vertical="center"/>
      <protection/>
    </xf>
    <xf numFmtId="38" fontId="0" fillId="33" borderId="0" xfId="49" applyFont="1" applyFill="1" applyBorder="1" applyAlignment="1" applyProtection="1">
      <alignment horizontal="right" vertical="center"/>
      <protection/>
    </xf>
    <xf numFmtId="38" fontId="0" fillId="33" borderId="0" xfId="49" applyFont="1" applyFill="1" applyBorder="1" applyAlignment="1" applyProtection="1">
      <alignment horizontal="left" vertical="center"/>
      <protection/>
    </xf>
    <xf numFmtId="176" fontId="12" fillId="33" borderId="0" xfId="49" applyNumberFormat="1" applyFont="1" applyFill="1" applyBorder="1" applyAlignment="1">
      <alignment horizontal="right" vertical="center"/>
    </xf>
    <xf numFmtId="191" fontId="0" fillId="0" borderId="27" xfId="58" applyNumberFormat="1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left" vertical="center"/>
    </xf>
    <xf numFmtId="182" fontId="0" fillId="33" borderId="0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27" xfId="58" applyNumberFormat="1" applyFont="1" applyFill="1" applyBorder="1" applyAlignment="1" quotePrefix="1">
      <alignment horizontal="center" vertical="center"/>
    </xf>
    <xf numFmtId="182" fontId="0" fillId="33" borderId="0" xfId="49" applyNumberFormat="1" applyFont="1" applyFill="1" applyBorder="1" applyAlignment="1" applyProtection="1">
      <alignment horizontal="right" vertical="center"/>
      <protection/>
    </xf>
    <xf numFmtId="191" fontId="0" fillId="0" borderId="28" xfId="58" applyNumberFormat="1" applyFont="1" applyFill="1" applyBorder="1" applyAlignment="1" quotePrefix="1">
      <alignment horizontal="center" vertical="center"/>
    </xf>
    <xf numFmtId="38" fontId="0" fillId="33" borderId="29" xfId="49" applyFont="1" applyFill="1" applyBorder="1" applyAlignment="1">
      <alignment horizontal="right" vertical="center"/>
    </xf>
    <xf numFmtId="38" fontId="0" fillId="33" borderId="12" xfId="49" applyFont="1" applyFill="1" applyBorder="1" applyAlignment="1" applyProtection="1">
      <alignment vertical="center"/>
      <protection/>
    </xf>
    <xf numFmtId="38" fontId="0" fillId="33" borderId="12" xfId="49" applyFont="1" applyFill="1" applyBorder="1" applyAlignment="1">
      <alignment horizontal="left" vertical="center"/>
    </xf>
    <xf numFmtId="38" fontId="0" fillId="33" borderId="12" xfId="49" applyFont="1" applyFill="1" applyBorder="1" applyAlignment="1">
      <alignment horizontal="right" vertical="center"/>
    </xf>
    <xf numFmtId="182" fontId="0" fillId="33" borderId="12" xfId="49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left" vertical="center"/>
      <protection/>
    </xf>
    <xf numFmtId="195" fontId="0" fillId="0" borderId="12" xfId="49" applyNumberFormat="1" applyFont="1" applyFill="1" applyBorder="1" applyAlignment="1" applyProtection="1">
      <alignment vertical="center"/>
      <protection/>
    </xf>
    <xf numFmtId="176" fontId="0" fillId="0" borderId="12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38" fontId="0" fillId="0" borderId="12" xfId="49" applyFont="1" applyFill="1" applyBorder="1" applyAlignment="1" applyProtection="1">
      <alignment horizontal="right" vertical="center"/>
      <protection/>
    </xf>
    <xf numFmtId="176" fontId="0" fillId="0" borderId="12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left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76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49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left" vertical="center"/>
    </xf>
    <xf numFmtId="38" fontId="0" fillId="34" borderId="0" xfId="49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12" fillId="0" borderId="0" xfId="0" applyNumberFormat="1" applyFont="1" applyFill="1" applyBorder="1" applyAlignment="1" applyProtection="1">
      <alignment vertical="center" shrinkToFit="1"/>
      <protection/>
    </xf>
    <xf numFmtId="37" fontId="12" fillId="0" borderId="0" xfId="0" applyNumberFormat="1" applyFont="1" applyFill="1" applyBorder="1" applyAlignment="1" applyProtection="1">
      <alignment horizontal="left" vertical="center" shrinkToFit="1"/>
      <protection/>
    </xf>
    <xf numFmtId="176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13" fillId="0" borderId="0" xfId="0" applyNumberFormat="1" applyFont="1" applyFill="1" applyBorder="1" applyAlignment="1" applyProtection="1">
      <alignment vertical="center" shrinkToFit="1"/>
      <protection/>
    </xf>
    <xf numFmtId="0" fontId="12" fillId="0" borderId="0" xfId="0" applyNumberFormat="1" applyFont="1" applyFill="1" applyBorder="1" applyAlignment="1" applyProtection="1">
      <alignment horizontal="left" vertical="center" shrinkToFit="1"/>
      <protection/>
    </xf>
    <xf numFmtId="176" fontId="12" fillId="0" borderId="0" xfId="42" applyNumberFormat="1" applyFont="1" applyFill="1" applyBorder="1" applyAlignment="1" applyProtection="1">
      <alignment horizontal="right" vertical="center" shrinkToFit="1"/>
      <protection/>
    </xf>
    <xf numFmtId="0" fontId="12" fillId="0" borderId="0" xfId="0" applyNumberFormat="1" applyFont="1" applyFill="1" applyBorder="1" applyAlignment="1" applyProtection="1">
      <alignment vertical="center" shrinkToFit="1"/>
      <protection/>
    </xf>
    <xf numFmtId="193" fontId="12" fillId="0" borderId="0" xfId="0" applyNumberFormat="1" applyFont="1" applyFill="1" applyBorder="1" applyAlignment="1" applyProtection="1">
      <alignment horizontal="right" vertical="center" shrinkToFit="1"/>
      <protection/>
    </xf>
    <xf numFmtId="191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76" fontId="0" fillId="3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0" fillId="34" borderId="0" xfId="0" applyNumberFormat="1" applyFont="1" applyFill="1" applyBorder="1" applyAlignment="1" applyProtection="1">
      <alignment horizontal="right" vertical="center"/>
      <protection/>
    </xf>
    <xf numFmtId="37" fontId="11" fillId="34" borderId="0" xfId="0" applyNumberFormat="1" applyFont="1" applyFill="1" applyBorder="1" applyAlignment="1" applyProtection="1">
      <alignment vertical="center"/>
      <protection/>
    </xf>
    <xf numFmtId="37" fontId="0" fillId="34" borderId="0" xfId="0" applyNumberFormat="1" applyFont="1" applyFill="1" applyBorder="1" applyAlignment="1" applyProtection="1">
      <alignment horizontal="left" vertical="center"/>
      <protection/>
    </xf>
    <xf numFmtId="38" fontId="0" fillId="34" borderId="0" xfId="0" applyNumberFormat="1" applyFont="1" applyFill="1" applyBorder="1" applyAlignment="1" applyProtection="1">
      <alignment horizontal="right" vertical="center"/>
      <protection/>
    </xf>
    <xf numFmtId="190" fontId="0" fillId="34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34" borderId="12" xfId="0" applyNumberFormat="1" applyFont="1" applyFill="1" applyBorder="1" applyAlignment="1" applyProtection="1">
      <alignment horizontal="right" vertical="center"/>
      <protection/>
    </xf>
    <xf numFmtId="37" fontId="11" fillId="34" borderId="11" xfId="0" applyNumberFormat="1" applyFont="1" applyFill="1" applyBorder="1" applyAlignment="1" applyProtection="1">
      <alignment vertical="center"/>
      <protection/>
    </xf>
    <xf numFmtId="37" fontId="0" fillId="34" borderId="12" xfId="0" applyNumberFormat="1" applyFont="1" applyFill="1" applyBorder="1" applyAlignment="1" applyProtection="1">
      <alignment horizontal="left" vertical="center"/>
      <protection/>
    </xf>
    <xf numFmtId="38" fontId="0" fillId="34" borderId="12" xfId="0" applyNumberFormat="1" applyFont="1" applyFill="1" applyBorder="1" applyAlignment="1" applyProtection="1">
      <alignment horizontal="right" vertical="center"/>
      <protection/>
    </xf>
    <xf numFmtId="190" fontId="0" fillId="34" borderId="1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horizontal="lef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8" fontId="0" fillId="0" borderId="12" xfId="49" applyFont="1" applyFill="1" applyBorder="1" applyAlignment="1">
      <alignment vertical="center"/>
    </xf>
    <xf numFmtId="176" fontId="0" fillId="0" borderId="12" xfId="42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191" fontId="0" fillId="0" borderId="11" xfId="0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horizontal="right" vertical="center"/>
    </xf>
    <xf numFmtId="38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38" fontId="0" fillId="0" borderId="16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19" fillId="0" borderId="0" xfId="0" applyNumberFormat="1" applyFont="1" applyFill="1" applyAlignment="1">
      <alignment horizontal="right" vertical="center"/>
    </xf>
    <xf numFmtId="38" fontId="19" fillId="0" borderId="0" xfId="0" applyNumberFormat="1" applyFont="1" applyFill="1" applyAlignment="1">
      <alignment vertical="center"/>
    </xf>
    <xf numFmtId="37" fontId="12" fillId="0" borderId="37" xfId="0" applyNumberFormat="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 quotePrefix="1">
      <alignment horizontal="center" vertical="center"/>
      <protection/>
    </xf>
    <xf numFmtId="38" fontId="13" fillId="0" borderId="0" xfId="0" applyNumberFormat="1" applyFont="1" applyFill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38" fontId="13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7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5" fontId="0" fillId="0" borderId="14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38" fontId="13" fillId="0" borderId="16" xfId="0" applyNumberFormat="1" applyFont="1" applyFill="1" applyBorder="1" applyAlignment="1">
      <alignment horizontal="right" vertical="center"/>
    </xf>
    <xf numFmtId="195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distributed" vertical="center"/>
    </xf>
    <xf numFmtId="38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38" fontId="13" fillId="0" borderId="13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13" fillId="0" borderId="16" xfId="49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6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 shrinkToFit="1"/>
      <protection/>
    </xf>
    <xf numFmtId="38" fontId="13" fillId="0" borderId="0" xfId="0" applyNumberFormat="1" applyFont="1" applyFill="1" applyBorder="1" applyAlignment="1" applyProtection="1">
      <alignment horizontal="center" vertical="center" shrinkToFit="1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 shrinkToFit="1"/>
      <protection/>
    </xf>
    <xf numFmtId="0" fontId="24" fillId="0" borderId="0" xfId="0" applyFont="1" applyFill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95" fontId="0" fillId="0" borderId="0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>
      <alignment vertical="center"/>
    </xf>
    <xf numFmtId="0" fontId="13" fillId="0" borderId="28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>
      <alignment vertical="center"/>
    </xf>
    <xf numFmtId="195" fontId="13" fillId="0" borderId="12" xfId="49" applyNumberFormat="1" applyFont="1" applyFill="1" applyBorder="1" applyAlignment="1">
      <alignment horizontal="right" vertical="center"/>
    </xf>
    <xf numFmtId="195" fontId="13" fillId="0" borderId="12" xfId="49" applyNumberFormat="1" applyFont="1" applyFill="1" applyBorder="1" applyAlignment="1">
      <alignment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6" xfId="49" applyFont="1" applyFill="1" applyBorder="1" applyAlignment="1">
      <alignment horizontal="right" vertical="center"/>
    </xf>
    <xf numFmtId="200" fontId="0" fillId="0" borderId="16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16" xfId="49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13" fillId="0" borderId="21" xfId="0" applyNumberFormat="1" applyFont="1" applyFill="1" applyBorder="1" applyAlignment="1">
      <alignment vertical="center"/>
    </xf>
    <xf numFmtId="38" fontId="13" fillId="0" borderId="11" xfId="49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43" xfId="0" applyFont="1" applyFill="1" applyBorder="1" applyAlignment="1">
      <alignment horizontal="centerContinuous"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199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177" fontId="13" fillId="0" borderId="29" xfId="0" applyNumberFormat="1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41" xfId="0" applyFont="1" applyBorder="1" applyAlignment="1" quotePrefix="1">
      <alignment horizontal="center" vertical="center"/>
    </xf>
    <xf numFmtId="0" fontId="13" fillId="0" borderId="29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189" fontId="13" fillId="0" borderId="0" xfId="0" applyNumberFormat="1" applyFont="1" applyFill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28" xfId="0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 shrinkToFit="1"/>
      <protection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6" fontId="13" fillId="0" borderId="27" xfId="58" applyFont="1" applyFill="1" applyBorder="1" applyAlignment="1" quotePrefix="1">
      <alignment horizontal="center" vertical="center"/>
    </xf>
    <xf numFmtId="6" fontId="0" fillId="0" borderId="27" xfId="58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27" xfId="58" applyFont="1" applyFill="1" applyBorder="1" applyAlignment="1">
      <alignment horizontal="center" vertical="center"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6" fontId="0" fillId="0" borderId="27" xfId="58" applyFont="1" applyFill="1" applyBorder="1" applyAlignment="1" quotePrefix="1">
      <alignment horizontal="center" vertical="center"/>
    </xf>
    <xf numFmtId="38" fontId="0" fillId="0" borderId="0" xfId="49" applyFont="1" applyBorder="1" applyAlignment="1">
      <alignment shrinkToFit="1"/>
    </xf>
    <xf numFmtId="6" fontId="0" fillId="0" borderId="38" xfId="58" applyFont="1" applyFill="1" applyBorder="1" applyAlignment="1" quotePrefix="1">
      <alignment horizontal="center" vertical="center"/>
    </xf>
    <xf numFmtId="38" fontId="0" fillId="0" borderId="15" xfId="49" applyFont="1" applyBorder="1" applyAlignment="1">
      <alignment/>
    </xf>
    <xf numFmtId="38" fontId="0" fillId="0" borderId="12" xfId="49" applyFont="1" applyBorder="1" applyAlignment="1">
      <alignment shrinkToFit="1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 shrinkToFit="1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29" xfId="49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38" fontId="13" fillId="0" borderId="11" xfId="49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38" fontId="0" fillId="0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1" fillId="0" borderId="32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vertical="center"/>
    </xf>
    <xf numFmtId="210" fontId="0" fillId="0" borderId="11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8" fontId="0" fillId="0" borderId="51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7" fontId="0" fillId="0" borderId="14" xfId="0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0" fillId="0" borderId="11" xfId="49" applyNumberFormat="1" applyFont="1" applyFill="1" applyBorder="1" applyAlignment="1">
      <alignment horizontal="right" vertical="center"/>
    </xf>
    <xf numFmtId="178" fontId="0" fillId="0" borderId="51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vertical="center"/>
    </xf>
    <xf numFmtId="192" fontId="0" fillId="0" borderId="14" xfId="0" applyNumberFormat="1" applyFont="1" applyFill="1" applyBorder="1" applyAlignment="1">
      <alignment vertical="center"/>
    </xf>
    <xf numFmtId="186" fontId="0" fillId="0" borderId="12" xfId="0" applyNumberFormat="1" applyFill="1" applyBorder="1" applyAlignment="1">
      <alignment horizontal="right" vertical="center"/>
    </xf>
    <xf numFmtId="201" fontId="0" fillId="0" borderId="0" xfId="0" applyNumberFormat="1" applyFont="1" applyFill="1" applyAlignment="1">
      <alignment vertical="top"/>
    </xf>
    <xf numFmtId="0" fontId="0" fillId="0" borderId="43" xfId="0" applyFont="1" applyFill="1" applyBorder="1" applyAlignment="1" applyProtection="1">
      <alignment horizontal="centerContinuous" vertical="center"/>
      <protection/>
    </xf>
    <xf numFmtId="201" fontId="0" fillId="0" borderId="43" xfId="0" applyNumberFormat="1" applyFont="1" applyFill="1" applyBorder="1" applyAlignment="1" applyProtection="1">
      <alignment horizontal="centerContinuous" vertical="center"/>
      <protection/>
    </xf>
    <xf numFmtId="201" fontId="0" fillId="0" borderId="43" xfId="0" applyNumberFormat="1" applyFont="1" applyFill="1" applyBorder="1" applyAlignment="1" applyProtection="1">
      <alignment horizontal="right" vertical="center"/>
      <protection/>
    </xf>
    <xf numFmtId="201" fontId="0" fillId="0" borderId="50" xfId="0" applyNumberFormat="1" applyFont="1" applyFill="1" applyBorder="1" applyAlignment="1" applyProtection="1">
      <alignment vertical="center"/>
      <protection/>
    </xf>
    <xf numFmtId="214" fontId="62" fillId="0" borderId="0" xfId="64" applyNumberFormat="1" applyFont="1" applyFill="1" applyAlignment="1">
      <alignment vertical="center"/>
      <protection/>
    </xf>
    <xf numFmtId="195" fontId="62" fillId="0" borderId="0" xfId="64" applyNumberFormat="1" applyFont="1" applyFill="1" applyAlignment="1">
      <alignment vertical="center"/>
      <protection/>
    </xf>
    <xf numFmtId="195" fontId="62" fillId="0" borderId="0" xfId="64" applyNumberFormat="1" applyFont="1" applyFill="1" applyBorder="1" applyAlignment="1">
      <alignment vertical="center"/>
      <protection/>
    </xf>
    <xf numFmtId="214" fontId="62" fillId="0" borderId="0" xfId="64" applyNumberFormat="1" applyFont="1" applyFill="1" applyAlignment="1">
      <alignment horizontal="right" vertical="center"/>
      <protection/>
    </xf>
    <xf numFmtId="214" fontId="62" fillId="0" borderId="0" xfId="62" applyNumberFormat="1" applyFont="1" applyFill="1" applyAlignment="1">
      <alignment vertical="center"/>
      <protection/>
    </xf>
    <xf numFmtId="214" fontId="62" fillId="0" borderId="0" xfId="62" applyNumberFormat="1" applyFont="1" applyFill="1" applyAlignment="1">
      <alignment horizontal="right" vertical="center"/>
      <protection/>
    </xf>
    <xf numFmtId="195" fontId="62" fillId="0" borderId="0" xfId="64" applyNumberFormat="1" applyFont="1" applyFill="1" applyAlignment="1">
      <alignment horizontal="right" vertical="center"/>
      <protection/>
    </xf>
    <xf numFmtId="214" fontId="62" fillId="0" borderId="0" xfId="61" applyNumberFormat="1" applyFont="1" applyFill="1" applyAlignment="1">
      <alignment vertical="center"/>
      <protection/>
    </xf>
    <xf numFmtId="214" fontId="62" fillId="0" borderId="0" xfId="61" applyNumberFormat="1" applyFont="1" applyFill="1" applyAlignment="1">
      <alignment horizontal="right" vertical="center"/>
      <protection/>
    </xf>
    <xf numFmtId="214" fontId="63" fillId="0" borderId="16" xfId="0" applyNumberFormat="1" applyFont="1" applyFill="1" applyBorder="1" applyAlignment="1" applyProtection="1">
      <alignment horizontal="center" vertical="center"/>
      <protection/>
    </xf>
    <xf numFmtId="214" fontId="63" fillId="0" borderId="0" xfId="0" applyNumberFormat="1" applyFont="1" applyFill="1" applyBorder="1" applyAlignment="1" applyProtection="1">
      <alignment horizontal="center" vertical="center"/>
      <protection/>
    </xf>
    <xf numFmtId="195" fontId="63" fillId="0" borderId="0" xfId="49" applyNumberFormat="1" applyFont="1" applyFill="1" applyBorder="1" applyAlignment="1" applyProtection="1">
      <alignment horizontal="center" vertical="center"/>
      <protection/>
    </xf>
    <xf numFmtId="214" fontId="64" fillId="0" borderId="0" xfId="0" applyNumberFormat="1" applyFont="1" applyFill="1" applyBorder="1" applyAlignment="1" applyProtection="1">
      <alignment vertical="center"/>
      <protection/>
    </xf>
    <xf numFmtId="214" fontId="62" fillId="0" borderId="16" xfId="63" applyNumberFormat="1" applyFont="1" applyFill="1" applyBorder="1" applyAlignment="1" applyProtection="1">
      <alignment horizontal="right" vertical="center"/>
      <protection/>
    </xf>
    <xf numFmtId="214" fontId="62" fillId="0" borderId="0" xfId="63" applyNumberFormat="1" applyFont="1" applyFill="1" applyBorder="1" applyAlignment="1" applyProtection="1">
      <alignment horizontal="right" vertical="center"/>
      <protection/>
    </xf>
    <xf numFmtId="195" fontId="62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214" fontId="63" fillId="0" borderId="0" xfId="62" applyNumberFormat="1" applyFont="1" applyFill="1" applyAlignment="1">
      <alignment horizontal="right" vertical="center"/>
      <protection/>
    </xf>
    <xf numFmtId="214" fontId="63" fillId="0" borderId="0" xfId="64" applyNumberFormat="1" applyFont="1" applyFill="1" applyAlignment="1">
      <alignment horizontal="right" vertical="center"/>
      <protection/>
    </xf>
    <xf numFmtId="195" fontId="63" fillId="0" borderId="0" xfId="64" applyNumberFormat="1" applyFont="1" applyFill="1" applyAlignment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214" fontId="63" fillId="0" borderId="16" xfId="0" applyNumberFormat="1" applyFont="1" applyFill="1" applyBorder="1" applyAlignment="1" applyProtection="1">
      <alignment vertical="center"/>
      <protection/>
    </xf>
    <xf numFmtId="214" fontId="63" fillId="0" borderId="0" xfId="0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vertical="center"/>
      <protection/>
    </xf>
    <xf numFmtId="214" fontId="62" fillId="0" borderId="16" xfId="63" applyNumberFormat="1" applyFont="1" applyFill="1" applyBorder="1" applyAlignment="1" applyProtection="1">
      <alignment vertical="center"/>
      <protection/>
    </xf>
    <xf numFmtId="214" fontId="62" fillId="0" borderId="0" xfId="63" applyNumberFormat="1" applyFont="1" applyFill="1" applyBorder="1" applyAlignment="1" applyProtection="1">
      <alignment vertical="center"/>
      <protection/>
    </xf>
    <xf numFmtId="214" fontId="62" fillId="0" borderId="0" xfId="0" applyNumberFormat="1" applyFont="1" applyFill="1" applyBorder="1" applyAlignment="1" applyProtection="1">
      <alignment vertical="center"/>
      <protection/>
    </xf>
    <xf numFmtId="195" fontId="62" fillId="0" borderId="0" xfId="63" applyNumberFormat="1" applyFont="1" applyFill="1" applyBorder="1" applyAlignment="1" applyProtection="1">
      <alignment vertical="center"/>
      <protection/>
    </xf>
    <xf numFmtId="214" fontId="63" fillId="0" borderId="0" xfId="61" applyNumberFormat="1" applyFont="1" applyFill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 vertical="center"/>
    </xf>
    <xf numFmtId="195" fontId="62" fillId="0" borderId="0" xfId="49" applyNumberFormat="1" applyFont="1" applyFill="1" applyBorder="1" applyAlignment="1" applyProtection="1">
      <alignment vertical="center"/>
      <protection/>
    </xf>
    <xf numFmtId="195" fontId="62" fillId="0" borderId="0" xfId="49" applyNumberFormat="1" applyFont="1" applyFill="1" applyBorder="1" applyAlignment="1" applyProtection="1">
      <alignment horizontal="right" vertical="center"/>
      <protection/>
    </xf>
    <xf numFmtId="214" fontId="62" fillId="0" borderId="0" xfId="49" applyNumberFormat="1" applyFont="1" applyFill="1" applyBorder="1" applyAlignment="1" applyProtection="1">
      <alignment horizontal="right" vertical="center"/>
      <protection/>
    </xf>
    <xf numFmtId="214" fontId="63" fillId="0" borderId="21" xfId="61" applyNumberFormat="1" applyFont="1" applyFill="1" applyBorder="1" applyAlignment="1">
      <alignment horizontal="right" vertical="center"/>
      <protection/>
    </xf>
    <xf numFmtId="214" fontId="63" fillId="0" borderId="11" xfId="61" applyNumberFormat="1" applyFont="1" applyFill="1" applyBorder="1" applyAlignment="1">
      <alignment horizontal="right" vertical="center"/>
      <protection/>
    </xf>
    <xf numFmtId="214" fontId="63" fillId="0" borderId="11" xfId="64" applyNumberFormat="1" applyFont="1" applyFill="1" applyBorder="1" applyAlignment="1">
      <alignment horizontal="right" vertical="center"/>
      <protection/>
    </xf>
    <xf numFmtId="195" fontId="63" fillId="0" borderId="11" xfId="64" applyNumberFormat="1" applyFont="1" applyFill="1" applyBorder="1" applyAlignment="1">
      <alignment horizontal="right" vertical="center"/>
      <protection/>
    </xf>
    <xf numFmtId="214" fontId="63" fillId="0" borderId="12" xfId="62" applyNumberFormat="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12" fillId="0" borderId="0" xfId="49" applyNumberFormat="1" applyFont="1" applyFill="1" applyBorder="1" applyAlignment="1" applyProtection="1">
      <alignment horizontal="right" vertical="center" shrinkToFit="1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>
      <alignment horizontal="center"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50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55" xfId="0" applyNumberFormat="1" applyFont="1" applyFill="1" applyBorder="1" applyAlignment="1" applyProtection="1">
      <alignment horizontal="center"/>
      <protection/>
    </xf>
    <xf numFmtId="191" fontId="0" fillId="0" borderId="42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176" fontId="0" fillId="0" borderId="56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50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50" xfId="0" applyNumberFormat="1" applyFont="1" applyFill="1" applyBorder="1" applyAlignment="1">
      <alignment horizontal="center" vertical="center"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26" xfId="0" applyNumberFormat="1" applyFont="1" applyFill="1" applyBorder="1" applyAlignment="1">
      <alignment horizontal="center" vertical="center" wrapText="1"/>
    </xf>
    <xf numFmtId="191" fontId="0" fillId="0" borderId="28" xfId="0" applyNumberFormat="1" applyFont="1" applyFill="1" applyBorder="1" applyAlignment="1">
      <alignment horizontal="center" vertical="center" wrapText="1"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46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0" fontId="0" fillId="0" borderId="20" xfId="0" applyNumberFormat="1" applyFont="1" applyFill="1" applyBorder="1" applyAlignment="1" applyProtection="1">
      <alignment horizontal="center" vertical="center"/>
      <protection/>
    </xf>
    <xf numFmtId="190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41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17" fillId="0" borderId="0" xfId="0" applyNumberFormat="1" applyFont="1" applyFill="1" applyBorder="1" applyAlignment="1" applyProtection="1">
      <alignment horizontal="center" vertical="center"/>
      <protection/>
    </xf>
    <xf numFmtId="191" fontId="18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20" fillId="0" borderId="37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6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38" fontId="13" fillId="0" borderId="67" xfId="0" applyNumberFormat="1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7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37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38" fontId="1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6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6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 applyProtection="1">
      <alignment horizontal="center" vertical="center"/>
      <protection/>
    </xf>
    <xf numFmtId="201" fontId="0" fillId="0" borderId="2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201" fontId="0" fillId="0" borderId="18" xfId="0" applyNumberFormat="1" applyFill="1" applyBorder="1" applyAlignment="1" applyProtection="1">
      <alignment horizontal="center" vertical="center" wrapText="1"/>
      <protection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4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8" xfId="0" applyNumberFormat="1" applyFont="1" applyFill="1" applyBorder="1" applyAlignment="1" applyProtection="1">
      <alignment horizontal="center" vertical="center" wrapText="1"/>
      <protection/>
    </xf>
    <xf numFmtId="201" fontId="0" fillId="0" borderId="18" xfId="0" applyNumberFormat="1" applyFont="1" applyFill="1" applyBorder="1" applyAlignment="1" applyProtection="1">
      <alignment horizontal="center" vertical="center"/>
      <protection/>
    </xf>
    <xf numFmtId="201" fontId="0" fillId="0" borderId="19" xfId="0" applyNumberFormat="1" applyFont="1" applyFill="1" applyBorder="1" applyAlignment="1">
      <alignment horizontal="center" vertical="center"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 applyProtection="1">
      <alignment horizontal="center" vertical="center" wrapText="1"/>
      <protection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201" fontId="0" fillId="0" borderId="50" xfId="0" applyNumberFormat="1" applyFont="1" applyFill="1" applyBorder="1" applyAlignment="1" applyProtection="1">
      <alignment horizontal="center" vertical="center"/>
      <protection/>
    </xf>
    <xf numFmtId="201" fontId="0" fillId="0" borderId="25" xfId="0" applyNumberFormat="1" applyFont="1" applyFill="1" applyBorder="1" applyAlignment="1">
      <alignment horizontal="center" vertical="center"/>
    </xf>
    <xf numFmtId="201" fontId="0" fillId="0" borderId="2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1" fontId="0" fillId="0" borderId="64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9" xfId="0" applyNumberFormat="1" applyFont="1" applyFill="1" applyBorder="1" applyAlignment="1">
      <alignment horizontal="center" vertical="distributed" textRotation="255"/>
    </xf>
    <xf numFmtId="201" fontId="0" fillId="0" borderId="45" xfId="0" applyNumberFormat="1" applyFont="1" applyFill="1" applyBorder="1" applyAlignment="1" applyProtection="1">
      <alignment horizontal="center" vertical="center" wrapText="1"/>
      <protection/>
    </xf>
    <xf numFmtId="201" fontId="0" fillId="0" borderId="57" xfId="0" applyNumberFormat="1" applyFont="1" applyFill="1" applyBorder="1" applyAlignment="1">
      <alignment horizontal="center" vertical="center" wrapText="1"/>
    </xf>
    <xf numFmtId="201" fontId="0" fillId="0" borderId="16" xfId="0" applyNumberFormat="1" applyFont="1" applyFill="1" applyBorder="1" applyAlignment="1">
      <alignment horizontal="center" vertical="center" wrapText="1"/>
    </xf>
    <xf numFmtId="201" fontId="0" fillId="0" borderId="26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28" xfId="0" applyNumberFormat="1" applyFont="1" applyFill="1" applyBorder="1" applyAlignment="1">
      <alignment horizontal="center" vertical="center" wrapText="1"/>
    </xf>
    <xf numFmtId="201" fontId="0" fillId="0" borderId="45" xfId="0" applyNumberFormat="1" applyFont="1" applyFill="1" applyBorder="1" applyAlignment="1" applyProtection="1">
      <alignment horizontal="center" vertical="center"/>
      <protection/>
    </xf>
    <xf numFmtId="201" fontId="0" fillId="0" borderId="33" xfId="0" applyNumberFormat="1" applyFont="1" applyFill="1" applyBorder="1" applyAlignment="1">
      <alignment horizontal="center" vertical="center"/>
    </xf>
    <xf numFmtId="201" fontId="0" fillId="0" borderId="57" xfId="0" applyNumberFormat="1" applyFont="1" applyFill="1" applyBorder="1" applyAlignment="1">
      <alignment horizontal="center" vertical="center"/>
    </xf>
    <xf numFmtId="201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201" fontId="1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 shrinkToFit="1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11" xfId="49" applyFont="1" applyFill="1" applyBorder="1" applyAlignment="1">
      <alignment horizontal="right" vertical="center" shrinkToFi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5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12304;&#31354;&#28207;&#20225;&#30011;&#35506;&#12305;2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4"/>
      <sheetName val="106"/>
      <sheetName val="108"/>
      <sheetName val="110"/>
      <sheetName val="112"/>
      <sheetName val="114"/>
      <sheetName val="提供座席数"/>
    </sheetNames>
    <sheetDataSet>
      <sheetData sheetId="7">
        <row r="5">
          <cell r="H5">
            <v>110056</v>
          </cell>
          <cell r="I5">
            <v>109809</v>
          </cell>
        </row>
        <row r="6">
          <cell r="H6">
            <v>115802</v>
          </cell>
          <cell r="I6">
            <v>115873</v>
          </cell>
        </row>
        <row r="7">
          <cell r="H7">
            <v>109169</v>
          </cell>
          <cell r="I7">
            <v>109075</v>
          </cell>
        </row>
        <row r="8">
          <cell r="H8">
            <v>111576</v>
          </cell>
          <cell r="I8">
            <v>111576</v>
          </cell>
        </row>
        <row r="9">
          <cell r="H9">
            <v>109817</v>
          </cell>
          <cell r="I9">
            <v>109776</v>
          </cell>
        </row>
        <row r="10">
          <cell r="H10">
            <v>106820</v>
          </cell>
          <cell r="I10">
            <v>106871</v>
          </cell>
        </row>
        <row r="11">
          <cell r="H11">
            <v>109863</v>
          </cell>
          <cell r="I11">
            <v>110074</v>
          </cell>
        </row>
        <row r="12">
          <cell r="H12">
            <v>109181</v>
          </cell>
          <cell r="I12">
            <v>109071</v>
          </cell>
        </row>
        <row r="13">
          <cell r="H13">
            <v>107109</v>
          </cell>
          <cell r="I13">
            <v>107376</v>
          </cell>
        </row>
        <row r="14">
          <cell r="H14">
            <v>93796</v>
          </cell>
          <cell r="I14">
            <v>95054</v>
          </cell>
        </row>
        <row r="15">
          <cell r="H15">
            <v>81781</v>
          </cell>
          <cell r="I15">
            <v>82024</v>
          </cell>
        </row>
        <row r="16">
          <cell r="H16">
            <v>109188</v>
          </cell>
          <cell r="I16">
            <v>109432</v>
          </cell>
        </row>
        <row r="17">
          <cell r="H17">
            <v>1274158</v>
          </cell>
          <cell r="I17">
            <v>1276011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0"/>
  <sheetViews>
    <sheetView zoomScale="70" zoomScaleNormal="70" zoomScaleSheetLayoutView="75" zoomScalePageLayoutView="0" workbookViewId="0" topLeftCell="A1">
      <selection activeCell="I4" sqref="I4"/>
    </sheetView>
  </sheetViews>
  <sheetFormatPr defaultColWidth="10.59765625" defaultRowHeight="15"/>
  <cols>
    <col min="1" max="1" width="16" style="76" customWidth="1"/>
    <col min="2" max="2" width="7.5" style="76" customWidth="1"/>
    <col min="3" max="3" width="2.8984375" style="76" customWidth="1"/>
    <col min="4" max="4" width="7.5" style="81" customWidth="1"/>
    <col min="5" max="6" width="12.5" style="76" customWidth="1"/>
    <col min="7" max="8" width="7.5" style="82" customWidth="1"/>
    <col min="9" max="9" width="7.5" style="76" customWidth="1"/>
    <col min="10" max="10" width="2.8984375" style="76" customWidth="1"/>
    <col min="11" max="11" width="7.3984375" style="81" customWidth="1"/>
    <col min="12" max="13" width="10" style="76" customWidth="1"/>
    <col min="14" max="15" width="7.5" style="82" customWidth="1"/>
    <col min="16" max="16" width="7.5" style="76" customWidth="1"/>
    <col min="17" max="17" width="2.8984375" style="76" customWidth="1"/>
    <col min="18" max="18" width="7.5" style="81" customWidth="1"/>
    <col min="19" max="20" width="8.09765625" style="76" customWidth="1"/>
    <col min="21" max="22" width="7.5" style="82" customWidth="1"/>
    <col min="23" max="23" width="7.5" style="76" customWidth="1"/>
    <col min="24" max="24" width="2.8984375" style="76" customWidth="1"/>
    <col min="25" max="25" width="7.5" style="81" customWidth="1"/>
    <col min="26" max="27" width="8.09765625" style="76" customWidth="1"/>
    <col min="28" max="28" width="7.5" style="82" customWidth="1"/>
    <col min="29" max="29" width="7.59765625" style="82" customWidth="1"/>
    <col min="30" max="30" width="7.5" style="76" customWidth="1"/>
    <col min="31" max="31" width="2.8984375" style="76" customWidth="1"/>
    <col min="32" max="32" width="7.5" style="81" customWidth="1"/>
    <col min="33" max="34" width="8.09765625" style="76" customWidth="1"/>
    <col min="35" max="36" width="7.5" style="82" customWidth="1"/>
    <col min="37" max="37" width="7.5" style="76" customWidth="1"/>
    <col min="38" max="38" width="2.8984375" style="76" customWidth="1"/>
    <col min="39" max="39" width="7.5" style="81" customWidth="1"/>
    <col min="40" max="41" width="8" style="76" customWidth="1"/>
    <col min="42" max="42" width="7.5" style="83" customWidth="1"/>
    <col min="43" max="43" width="8" style="83" customWidth="1"/>
    <col min="44" max="44" width="11.09765625" style="76" hidden="1" customWidth="1"/>
    <col min="45" max="51" width="0" style="76" hidden="1" customWidth="1"/>
    <col min="52" max="52" width="7.5" style="76" customWidth="1"/>
    <col min="53" max="53" width="2.8984375" style="76" customWidth="1"/>
    <col min="54" max="54" width="7.5" style="81" customWidth="1"/>
    <col min="55" max="56" width="8" style="76" customWidth="1"/>
    <col min="57" max="58" width="7.5" style="83" customWidth="1"/>
    <col min="59" max="16384" width="10.59765625" style="76" customWidth="1"/>
  </cols>
  <sheetData>
    <row r="1" spans="1:58" ht="19.5" customHeight="1">
      <c r="A1" s="85" t="s">
        <v>535</v>
      </c>
      <c r="AL1" s="86"/>
      <c r="AR1" s="87"/>
      <c r="BF1" s="88" t="s">
        <v>384</v>
      </c>
    </row>
    <row r="2" spans="1:58" ht="33.75" customHeight="1">
      <c r="A2" s="650" t="s">
        <v>478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0"/>
      <c r="BD2" s="650"/>
      <c r="BE2" s="650"/>
      <c r="BF2" s="650"/>
    </row>
    <row r="3" spans="1:58" ht="33.75" customHeight="1">
      <c r="A3" s="651" t="s">
        <v>542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</row>
    <row r="4" spans="1:36" ht="18" customHeight="1" thickBot="1">
      <c r="A4" s="89"/>
      <c r="B4" s="90"/>
      <c r="C4" s="90"/>
      <c r="D4" s="91"/>
      <c r="E4" s="90"/>
      <c r="F4" s="90"/>
      <c r="G4" s="92"/>
      <c r="H4" s="92"/>
      <c r="I4" s="90"/>
      <c r="J4" s="90"/>
      <c r="K4" s="91"/>
      <c r="L4" s="90"/>
      <c r="M4" s="90"/>
      <c r="N4" s="92"/>
      <c r="O4" s="92"/>
      <c r="P4" s="90"/>
      <c r="Q4" s="90"/>
      <c r="R4" s="91"/>
      <c r="S4" s="90"/>
      <c r="T4" s="90"/>
      <c r="U4" s="92"/>
      <c r="V4" s="92"/>
      <c r="W4" s="90"/>
      <c r="X4" s="90"/>
      <c r="Y4" s="91"/>
      <c r="Z4" s="90"/>
      <c r="AA4" s="90"/>
      <c r="AB4" s="92"/>
      <c r="AC4" s="92"/>
      <c r="AD4" s="90"/>
      <c r="AE4" s="90"/>
      <c r="AF4" s="91"/>
      <c r="AG4" s="90"/>
      <c r="AH4" s="90"/>
      <c r="AI4" s="92"/>
      <c r="AJ4" s="92"/>
    </row>
    <row r="5" spans="1:58" ht="27" customHeight="1">
      <c r="A5" s="626" t="s">
        <v>316</v>
      </c>
      <c r="B5" s="652" t="s">
        <v>295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</row>
    <row r="6" spans="1:58" ht="27" customHeight="1">
      <c r="A6" s="627"/>
      <c r="B6" s="621" t="s">
        <v>296</v>
      </c>
      <c r="C6" s="624"/>
      <c r="D6" s="624"/>
      <c r="E6" s="624"/>
      <c r="F6" s="624"/>
      <c r="G6" s="624"/>
      <c r="H6" s="624"/>
      <c r="I6" s="654" t="s">
        <v>297</v>
      </c>
      <c r="J6" s="655"/>
      <c r="K6" s="655"/>
      <c r="L6" s="655"/>
      <c r="M6" s="655"/>
      <c r="N6" s="655"/>
      <c r="O6" s="656"/>
      <c r="P6" s="622" t="s">
        <v>298</v>
      </c>
      <c r="Q6" s="622"/>
      <c r="R6" s="622"/>
      <c r="S6" s="622"/>
      <c r="T6" s="622"/>
      <c r="U6" s="622"/>
      <c r="V6" s="623"/>
      <c r="W6" s="621" t="s">
        <v>299</v>
      </c>
      <c r="X6" s="622"/>
      <c r="Y6" s="622"/>
      <c r="Z6" s="622"/>
      <c r="AA6" s="622"/>
      <c r="AB6" s="622"/>
      <c r="AC6" s="623"/>
      <c r="AD6" s="621" t="s">
        <v>300</v>
      </c>
      <c r="AE6" s="622"/>
      <c r="AF6" s="622"/>
      <c r="AG6" s="622"/>
      <c r="AH6" s="622"/>
      <c r="AI6" s="622"/>
      <c r="AJ6" s="623"/>
      <c r="AK6" s="621" t="s">
        <v>301</v>
      </c>
      <c r="AL6" s="622"/>
      <c r="AM6" s="622"/>
      <c r="AN6" s="622"/>
      <c r="AO6" s="622"/>
      <c r="AP6" s="622"/>
      <c r="AQ6" s="622"/>
      <c r="AZ6" s="621" t="s">
        <v>288</v>
      </c>
      <c r="BA6" s="622"/>
      <c r="BB6" s="622"/>
      <c r="BC6" s="622"/>
      <c r="BD6" s="622"/>
      <c r="BE6" s="622"/>
      <c r="BF6" s="622"/>
    </row>
    <row r="7" spans="1:58" ht="27" customHeight="1">
      <c r="A7" s="627"/>
      <c r="B7" s="605" t="s">
        <v>479</v>
      </c>
      <c r="C7" s="607"/>
      <c r="D7" s="611"/>
      <c r="E7" s="93" t="s">
        <v>480</v>
      </c>
      <c r="F7" s="94" t="s">
        <v>481</v>
      </c>
      <c r="G7" s="644" t="s">
        <v>482</v>
      </c>
      <c r="H7" s="645"/>
      <c r="I7" s="646" t="s">
        <v>483</v>
      </c>
      <c r="J7" s="597"/>
      <c r="K7" s="647"/>
      <c r="L7" s="93" t="s">
        <v>484</v>
      </c>
      <c r="M7" s="95" t="s">
        <v>485</v>
      </c>
      <c r="N7" s="648" t="s">
        <v>486</v>
      </c>
      <c r="O7" s="649"/>
      <c r="P7" s="605" t="s">
        <v>483</v>
      </c>
      <c r="Q7" s="607"/>
      <c r="R7" s="611"/>
      <c r="S7" s="93" t="s">
        <v>484</v>
      </c>
      <c r="T7" s="94" t="s">
        <v>485</v>
      </c>
      <c r="U7" s="609" t="s">
        <v>486</v>
      </c>
      <c r="V7" s="610"/>
      <c r="W7" s="605" t="s">
        <v>483</v>
      </c>
      <c r="X7" s="607"/>
      <c r="Y7" s="611"/>
      <c r="Z7" s="93" t="s">
        <v>484</v>
      </c>
      <c r="AA7" s="94" t="s">
        <v>485</v>
      </c>
      <c r="AB7" s="609" t="s">
        <v>486</v>
      </c>
      <c r="AC7" s="610"/>
      <c r="AD7" s="605" t="s">
        <v>483</v>
      </c>
      <c r="AE7" s="607"/>
      <c r="AF7" s="611"/>
      <c r="AG7" s="93" t="s">
        <v>484</v>
      </c>
      <c r="AH7" s="94" t="s">
        <v>485</v>
      </c>
      <c r="AI7" s="609" t="s">
        <v>486</v>
      </c>
      <c r="AJ7" s="610"/>
      <c r="AK7" s="605" t="s">
        <v>483</v>
      </c>
      <c r="AL7" s="607"/>
      <c r="AM7" s="611"/>
      <c r="AN7" s="93" t="s">
        <v>484</v>
      </c>
      <c r="AO7" s="94" t="s">
        <v>485</v>
      </c>
      <c r="AP7" s="639" t="s">
        <v>486</v>
      </c>
      <c r="AQ7" s="640"/>
      <c r="AZ7" s="605" t="s">
        <v>483</v>
      </c>
      <c r="BA7" s="607"/>
      <c r="BB7" s="611"/>
      <c r="BC7" s="93" t="s">
        <v>484</v>
      </c>
      <c r="BD7" s="94" t="s">
        <v>485</v>
      </c>
      <c r="BE7" s="639" t="s">
        <v>486</v>
      </c>
      <c r="BF7" s="640"/>
    </row>
    <row r="8" spans="1:58" ht="27" customHeight="1">
      <c r="A8" s="628"/>
      <c r="B8" s="591" t="s">
        <v>302</v>
      </c>
      <c r="C8" s="593"/>
      <c r="D8" s="592"/>
      <c r="E8" s="98" t="s">
        <v>303</v>
      </c>
      <c r="F8" s="97" t="s">
        <v>303</v>
      </c>
      <c r="G8" s="99" t="s">
        <v>487</v>
      </c>
      <c r="H8" s="100" t="s">
        <v>488</v>
      </c>
      <c r="I8" s="641" t="s">
        <v>302</v>
      </c>
      <c r="J8" s="642"/>
      <c r="K8" s="643"/>
      <c r="L8" s="98" t="s">
        <v>303</v>
      </c>
      <c r="M8" s="101" t="s">
        <v>303</v>
      </c>
      <c r="N8" s="102" t="s">
        <v>489</v>
      </c>
      <c r="O8" s="102" t="s">
        <v>488</v>
      </c>
      <c r="P8" s="591" t="s">
        <v>302</v>
      </c>
      <c r="Q8" s="593"/>
      <c r="R8" s="592"/>
      <c r="S8" s="98" t="s">
        <v>303</v>
      </c>
      <c r="T8" s="101" t="s">
        <v>303</v>
      </c>
      <c r="U8" s="102" t="s">
        <v>489</v>
      </c>
      <c r="V8" s="102" t="s">
        <v>488</v>
      </c>
      <c r="W8" s="591" t="s">
        <v>302</v>
      </c>
      <c r="X8" s="593"/>
      <c r="Y8" s="592"/>
      <c r="Z8" s="98" t="s">
        <v>303</v>
      </c>
      <c r="AA8" s="101" t="s">
        <v>303</v>
      </c>
      <c r="AB8" s="102" t="s">
        <v>489</v>
      </c>
      <c r="AC8" s="102" t="s">
        <v>488</v>
      </c>
      <c r="AD8" s="591" t="s">
        <v>302</v>
      </c>
      <c r="AE8" s="603"/>
      <c r="AF8" s="604"/>
      <c r="AG8" s="98" t="s">
        <v>303</v>
      </c>
      <c r="AH8" s="101" t="s">
        <v>303</v>
      </c>
      <c r="AI8" s="102" t="s">
        <v>489</v>
      </c>
      <c r="AJ8" s="102" t="s">
        <v>488</v>
      </c>
      <c r="AK8" s="591" t="s">
        <v>302</v>
      </c>
      <c r="AL8" s="593"/>
      <c r="AM8" s="592"/>
      <c r="AN8" s="98" t="s">
        <v>303</v>
      </c>
      <c r="AO8" s="101" t="s">
        <v>303</v>
      </c>
      <c r="AP8" s="103" t="s">
        <v>489</v>
      </c>
      <c r="AQ8" s="96" t="s">
        <v>488</v>
      </c>
      <c r="AZ8" s="591" t="s">
        <v>302</v>
      </c>
      <c r="BA8" s="593"/>
      <c r="BB8" s="592"/>
      <c r="BC8" s="98" t="s">
        <v>303</v>
      </c>
      <c r="BD8" s="101" t="s">
        <v>303</v>
      </c>
      <c r="BE8" s="103" t="s">
        <v>489</v>
      </c>
      <c r="BF8" s="96" t="s">
        <v>488</v>
      </c>
    </row>
    <row r="9" spans="1:58" ht="26.25" customHeight="1">
      <c r="A9" s="104" t="s">
        <v>490</v>
      </c>
      <c r="B9" s="105">
        <v>9400</v>
      </c>
      <c r="C9" s="106" t="s">
        <v>304</v>
      </c>
      <c r="D9" s="107">
        <v>9404</v>
      </c>
      <c r="E9" s="106">
        <v>1209836</v>
      </c>
      <c r="F9" s="106">
        <v>1219331</v>
      </c>
      <c r="G9" s="108">
        <v>66.1</v>
      </c>
      <c r="H9" s="108">
        <v>66.6</v>
      </c>
      <c r="I9" s="106">
        <v>4333</v>
      </c>
      <c r="J9" s="109" t="s">
        <v>304</v>
      </c>
      <c r="K9" s="107">
        <v>4334</v>
      </c>
      <c r="L9" s="106">
        <v>868505</v>
      </c>
      <c r="M9" s="106">
        <v>869530</v>
      </c>
      <c r="N9" s="108">
        <v>67.5</v>
      </c>
      <c r="O9" s="108">
        <v>67.6</v>
      </c>
      <c r="P9" s="106">
        <v>358</v>
      </c>
      <c r="Q9" s="109" t="s">
        <v>304</v>
      </c>
      <c r="R9" s="107">
        <v>359</v>
      </c>
      <c r="S9" s="106">
        <v>34192</v>
      </c>
      <c r="T9" s="106">
        <v>33691</v>
      </c>
      <c r="U9" s="108">
        <v>75.6</v>
      </c>
      <c r="V9" s="108">
        <v>74.3</v>
      </c>
      <c r="W9" s="106">
        <v>1431</v>
      </c>
      <c r="X9" s="109" t="s">
        <v>304</v>
      </c>
      <c r="Y9" s="107">
        <v>1432</v>
      </c>
      <c r="Z9" s="106">
        <v>72669</v>
      </c>
      <c r="AA9" s="106">
        <v>72571</v>
      </c>
      <c r="AB9" s="108">
        <v>58.7</v>
      </c>
      <c r="AC9" s="108">
        <v>58.6</v>
      </c>
      <c r="AD9" s="106">
        <v>718</v>
      </c>
      <c r="AE9" s="109" t="s">
        <v>304</v>
      </c>
      <c r="AF9" s="107">
        <v>718</v>
      </c>
      <c r="AG9" s="106">
        <v>24606</v>
      </c>
      <c r="AH9" s="106">
        <v>23798</v>
      </c>
      <c r="AI9" s="108">
        <v>57.1</v>
      </c>
      <c r="AJ9" s="108">
        <v>55.3</v>
      </c>
      <c r="AK9" s="106">
        <v>359</v>
      </c>
      <c r="AL9" s="106" t="s">
        <v>304</v>
      </c>
      <c r="AM9" s="110">
        <v>360</v>
      </c>
      <c r="AN9" s="106">
        <v>30119</v>
      </c>
      <c r="AO9" s="106">
        <v>35067</v>
      </c>
      <c r="AP9" s="108">
        <v>57.1</v>
      </c>
      <c r="AQ9" s="108">
        <v>66.3</v>
      </c>
      <c r="AR9" s="111"/>
      <c r="AZ9" s="106" t="s">
        <v>189</v>
      </c>
      <c r="BA9" s="106" t="s">
        <v>304</v>
      </c>
      <c r="BB9" s="107" t="s">
        <v>189</v>
      </c>
      <c r="BC9" s="106" t="s">
        <v>189</v>
      </c>
      <c r="BD9" s="106" t="s">
        <v>189</v>
      </c>
      <c r="BE9" s="106" t="s">
        <v>189</v>
      </c>
      <c r="BF9" s="106" t="s">
        <v>189</v>
      </c>
    </row>
    <row r="10" spans="1:58" ht="26.25" customHeight="1">
      <c r="A10" s="112" t="s">
        <v>491</v>
      </c>
      <c r="B10" s="113">
        <v>9072.878787878788</v>
      </c>
      <c r="C10" s="107" t="s">
        <v>304</v>
      </c>
      <c r="D10" s="114">
        <v>9075.878787878788</v>
      </c>
      <c r="E10" s="113">
        <v>1215901</v>
      </c>
      <c r="F10" s="113">
        <v>1230625</v>
      </c>
      <c r="G10" s="115">
        <v>67</v>
      </c>
      <c r="H10" s="115">
        <v>67.8</v>
      </c>
      <c r="I10" s="113">
        <v>4344</v>
      </c>
      <c r="J10" s="106" t="s">
        <v>304</v>
      </c>
      <c r="K10" s="114">
        <v>4343</v>
      </c>
      <c r="L10" s="113">
        <v>873022</v>
      </c>
      <c r="M10" s="113">
        <v>876639</v>
      </c>
      <c r="N10" s="115">
        <v>68.67083977679786</v>
      </c>
      <c r="O10" s="115">
        <v>68.91680588038757</v>
      </c>
      <c r="P10" s="113">
        <v>372</v>
      </c>
      <c r="Q10" s="106" t="s">
        <v>304</v>
      </c>
      <c r="R10" s="114">
        <v>371</v>
      </c>
      <c r="S10" s="113">
        <v>36674</v>
      </c>
      <c r="T10" s="113">
        <v>36634</v>
      </c>
      <c r="U10" s="115">
        <v>68.65476056759894</v>
      </c>
      <c r="V10" s="115">
        <v>68.7652513421181</v>
      </c>
      <c r="W10" s="113">
        <v>1442</v>
      </c>
      <c r="X10" s="106" t="s">
        <v>304</v>
      </c>
      <c r="Y10" s="114">
        <v>1449</v>
      </c>
      <c r="Z10" s="113">
        <v>76174</v>
      </c>
      <c r="AA10" s="113">
        <v>76399</v>
      </c>
      <c r="AB10" s="115">
        <v>61.34160090191657</v>
      </c>
      <c r="AC10" s="115">
        <v>62.75432673747156</v>
      </c>
      <c r="AD10" s="113">
        <v>711</v>
      </c>
      <c r="AE10" s="106" t="s">
        <v>304</v>
      </c>
      <c r="AF10" s="114">
        <v>713</v>
      </c>
      <c r="AG10" s="113">
        <v>27681</v>
      </c>
      <c r="AH10" s="113">
        <v>27952</v>
      </c>
      <c r="AI10" s="115">
        <v>58.0314465408805</v>
      </c>
      <c r="AJ10" s="115">
        <v>58.209079550187425</v>
      </c>
      <c r="AK10" s="113">
        <v>354</v>
      </c>
      <c r="AL10" s="106" t="s">
        <v>304</v>
      </c>
      <c r="AM10" s="114">
        <v>356</v>
      </c>
      <c r="AN10" s="113">
        <v>31812</v>
      </c>
      <c r="AO10" s="113">
        <v>34419</v>
      </c>
      <c r="AP10" s="115">
        <v>61.95131450827653</v>
      </c>
      <c r="AQ10" s="115">
        <v>66.8459895125267</v>
      </c>
      <c r="AR10" s="111"/>
      <c r="AS10" s="77"/>
      <c r="AT10" s="77"/>
      <c r="AU10" s="77"/>
      <c r="AV10" s="77"/>
      <c r="AW10" s="77"/>
      <c r="AX10" s="77"/>
      <c r="AY10" s="77"/>
      <c r="AZ10" s="106" t="s">
        <v>189</v>
      </c>
      <c r="BA10" s="106" t="s">
        <v>304</v>
      </c>
      <c r="BB10" s="107" t="s">
        <v>189</v>
      </c>
      <c r="BC10" s="106" t="s">
        <v>189</v>
      </c>
      <c r="BD10" s="106" t="s">
        <v>189</v>
      </c>
      <c r="BE10" s="116" t="s">
        <v>189</v>
      </c>
      <c r="BF10" s="116" t="s">
        <v>189</v>
      </c>
    </row>
    <row r="11" spans="1:58" s="77" customFormat="1" ht="26.25" customHeight="1">
      <c r="A11" s="112" t="s">
        <v>492</v>
      </c>
      <c r="B11" s="113">
        <v>8975</v>
      </c>
      <c r="C11" s="106" t="s">
        <v>304</v>
      </c>
      <c r="D11" s="114">
        <v>8983</v>
      </c>
      <c r="E11" s="113">
        <v>914005</v>
      </c>
      <c r="F11" s="113">
        <v>920759</v>
      </c>
      <c r="G11" s="115">
        <v>63.2</v>
      </c>
      <c r="H11" s="115">
        <v>65</v>
      </c>
      <c r="I11" s="113">
        <v>4347</v>
      </c>
      <c r="J11" s="106" t="s">
        <v>304</v>
      </c>
      <c r="K11" s="114">
        <v>4355</v>
      </c>
      <c r="L11" s="113">
        <v>563080</v>
      </c>
      <c r="M11" s="113">
        <v>561027</v>
      </c>
      <c r="N11" s="115">
        <v>71</v>
      </c>
      <c r="O11" s="115">
        <v>70.6</v>
      </c>
      <c r="P11" s="113">
        <v>359</v>
      </c>
      <c r="Q11" s="106" t="s">
        <v>304</v>
      </c>
      <c r="R11" s="114">
        <v>357</v>
      </c>
      <c r="S11" s="113">
        <v>37350</v>
      </c>
      <c r="T11" s="113">
        <v>37350</v>
      </c>
      <c r="U11" s="115">
        <v>61.6</v>
      </c>
      <c r="V11" s="115">
        <v>61.7</v>
      </c>
      <c r="W11" s="113">
        <v>1435</v>
      </c>
      <c r="X11" s="106" t="s">
        <v>304</v>
      </c>
      <c r="Y11" s="114">
        <v>1439</v>
      </c>
      <c r="Z11" s="113">
        <v>84669</v>
      </c>
      <c r="AA11" s="113">
        <v>84422</v>
      </c>
      <c r="AB11" s="115">
        <v>70.2</v>
      </c>
      <c r="AC11" s="115">
        <v>69.6</v>
      </c>
      <c r="AD11" s="113">
        <v>708</v>
      </c>
      <c r="AE11" s="106" t="s">
        <v>304</v>
      </c>
      <c r="AF11" s="114">
        <v>711</v>
      </c>
      <c r="AG11" s="113">
        <v>19628</v>
      </c>
      <c r="AH11" s="113">
        <v>20191</v>
      </c>
      <c r="AI11" s="115">
        <v>42.9</v>
      </c>
      <c r="AJ11" s="115">
        <v>43.9</v>
      </c>
      <c r="AK11" s="113">
        <v>360</v>
      </c>
      <c r="AL11" s="106" t="s">
        <v>304</v>
      </c>
      <c r="AM11" s="114">
        <v>360</v>
      </c>
      <c r="AN11" s="113">
        <v>36742</v>
      </c>
      <c r="AO11" s="113">
        <v>38502</v>
      </c>
      <c r="AP11" s="115">
        <v>70.2</v>
      </c>
      <c r="AQ11" s="115">
        <v>73.5</v>
      </c>
      <c r="AR11" s="111"/>
      <c r="AS11" s="117"/>
      <c r="AT11" s="117"/>
      <c r="AU11" s="117"/>
      <c r="AV11" s="117"/>
      <c r="AW11" s="117"/>
      <c r="AX11" s="117"/>
      <c r="AY11" s="117"/>
      <c r="AZ11" s="113" t="s">
        <v>189</v>
      </c>
      <c r="BA11" s="106" t="s">
        <v>304</v>
      </c>
      <c r="BB11" s="114" t="s">
        <v>189</v>
      </c>
      <c r="BC11" s="113" t="s">
        <v>189</v>
      </c>
      <c r="BD11" s="113" t="s">
        <v>189</v>
      </c>
      <c r="BE11" s="115" t="s">
        <v>189</v>
      </c>
      <c r="BF11" s="115" t="s">
        <v>189</v>
      </c>
    </row>
    <row r="12" spans="1:58" s="78" customFormat="1" ht="26.25" customHeight="1">
      <c r="A12" s="112" t="s">
        <v>470</v>
      </c>
      <c r="B12" s="113">
        <v>8215</v>
      </c>
      <c r="C12" s="106" t="s">
        <v>304</v>
      </c>
      <c r="D12" s="114">
        <v>8227</v>
      </c>
      <c r="E12" s="113">
        <v>907335</v>
      </c>
      <c r="F12" s="113">
        <v>920589</v>
      </c>
      <c r="G12" s="115">
        <v>69.6</v>
      </c>
      <c r="H12" s="115">
        <v>70.5</v>
      </c>
      <c r="I12" s="113">
        <v>3596</v>
      </c>
      <c r="J12" s="106" t="s">
        <v>304</v>
      </c>
      <c r="K12" s="114">
        <v>3606</v>
      </c>
      <c r="L12" s="113">
        <v>543083</v>
      </c>
      <c r="M12" s="113">
        <v>550233</v>
      </c>
      <c r="N12" s="115">
        <v>71.2617570489807</v>
      </c>
      <c r="O12" s="115">
        <v>71.9708523757328</v>
      </c>
      <c r="P12" s="113">
        <v>358</v>
      </c>
      <c r="Q12" s="106" t="s">
        <v>304</v>
      </c>
      <c r="R12" s="114">
        <v>357</v>
      </c>
      <c r="S12" s="113">
        <v>38972</v>
      </c>
      <c r="T12" s="113">
        <v>41027</v>
      </c>
      <c r="U12" s="115">
        <v>65.04982390545977</v>
      </c>
      <c r="V12" s="115">
        <v>68.73691088511737</v>
      </c>
      <c r="W12" s="113">
        <v>1428</v>
      </c>
      <c r="X12" s="106" t="s">
        <v>304</v>
      </c>
      <c r="Y12" s="114">
        <v>1431</v>
      </c>
      <c r="Z12" s="113">
        <v>83504</v>
      </c>
      <c r="AA12" s="113">
        <v>83314</v>
      </c>
      <c r="AB12" s="115">
        <v>69.84158846456232</v>
      </c>
      <c r="AC12" s="115">
        <v>69.94710771555704</v>
      </c>
      <c r="AD12" s="113">
        <v>695</v>
      </c>
      <c r="AE12" s="106" t="s">
        <v>304</v>
      </c>
      <c r="AF12" s="114">
        <v>708</v>
      </c>
      <c r="AG12" s="113">
        <v>22041</v>
      </c>
      <c r="AH12" s="113">
        <v>22799</v>
      </c>
      <c r="AI12" s="115">
        <v>46.392338455062095</v>
      </c>
      <c r="AJ12" s="115">
        <v>47.26160862354892</v>
      </c>
      <c r="AK12" s="113">
        <v>364</v>
      </c>
      <c r="AL12" s="106" t="s">
        <v>304</v>
      </c>
      <c r="AM12" s="114">
        <v>364</v>
      </c>
      <c r="AN12" s="113">
        <v>36966</v>
      </c>
      <c r="AO12" s="113">
        <v>38177</v>
      </c>
      <c r="AP12" s="115">
        <v>70.02329942603853</v>
      </c>
      <c r="AQ12" s="115">
        <v>72.31725104657991</v>
      </c>
      <c r="AR12" s="111"/>
      <c r="AS12" s="117"/>
      <c r="AT12" s="117"/>
      <c r="AU12" s="117"/>
      <c r="AV12" s="117"/>
      <c r="AW12" s="117"/>
      <c r="AX12" s="117"/>
      <c r="AY12" s="117"/>
      <c r="AZ12" s="113" t="s">
        <v>189</v>
      </c>
      <c r="BA12" s="106" t="s">
        <v>304</v>
      </c>
      <c r="BB12" s="114" t="s">
        <v>189</v>
      </c>
      <c r="BC12" s="113" t="s">
        <v>189</v>
      </c>
      <c r="BD12" s="113" t="s">
        <v>189</v>
      </c>
      <c r="BE12" s="115" t="s">
        <v>189</v>
      </c>
      <c r="BF12" s="115" t="s">
        <v>189</v>
      </c>
    </row>
    <row r="13" spans="1:58" s="79" customFormat="1" ht="26.25" customHeight="1">
      <c r="A13" s="118" t="s">
        <v>493</v>
      </c>
      <c r="B13" s="119">
        <f>SUM(B15:B26)</f>
        <v>8059</v>
      </c>
      <c r="C13" s="120" t="s">
        <v>304</v>
      </c>
      <c r="D13" s="121">
        <f>SUM(D15:D26)</f>
        <v>8067</v>
      </c>
      <c r="E13" s="120">
        <f>SUM(E15:E26)</f>
        <v>914534</v>
      </c>
      <c r="F13" s="120">
        <f>SUM(F15:F26)</f>
        <v>932895</v>
      </c>
      <c r="G13" s="122">
        <f>'104'!E13/'[1]提供座席数'!H17*100</f>
        <v>71.7755568775615</v>
      </c>
      <c r="H13" s="122">
        <f>'104'!F13/'[1]提供座席数'!I17*100</f>
        <v>73.11026315603863</v>
      </c>
      <c r="I13" s="123">
        <v>3540</v>
      </c>
      <c r="J13" s="124" t="s">
        <v>304</v>
      </c>
      <c r="K13" s="125">
        <v>3547</v>
      </c>
      <c r="L13" s="123">
        <v>544592</v>
      </c>
      <c r="M13" s="123">
        <v>553220</v>
      </c>
      <c r="N13" s="126">
        <v>74.1376235588488</v>
      </c>
      <c r="O13" s="126">
        <v>75.27314783318593</v>
      </c>
      <c r="P13" s="123">
        <v>352</v>
      </c>
      <c r="Q13" s="124" t="s">
        <v>304</v>
      </c>
      <c r="R13" s="125">
        <v>355</v>
      </c>
      <c r="S13" s="123">
        <v>39094</v>
      </c>
      <c r="T13" s="123">
        <v>41705</v>
      </c>
      <c r="U13" s="126">
        <v>62.65566151133905</v>
      </c>
      <c r="V13" s="126">
        <v>65.29976357117134</v>
      </c>
      <c r="W13" s="123">
        <v>1395</v>
      </c>
      <c r="X13" s="124" t="s">
        <v>304</v>
      </c>
      <c r="Y13" s="125">
        <v>1407</v>
      </c>
      <c r="Z13" s="123">
        <v>85118</v>
      </c>
      <c r="AA13" s="123">
        <v>83984</v>
      </c>
      <c r="AB13" s="126">
        <v>72.54766592514937</v>
      </c>
      <c r="AC13" s="126">
        <v>71.02241014799155</v>
      </c>
      <c r="AD13" s="123">
        <v>693</v>
      </c>
      <c r="AE13" s="124" t="s">
        <v>304</v>
      </c>
      <c r="AF13" s="125">
        <v>692</v>
      </c>
      <c r="AG13" s="123">
        <v>26003</v>
      </c>
      <c r="AH13" s="123">
        <v>27220</v>
      </c>
      <c r="AI13" s="126">
        <v>53.736309154784045</v>
      </c>
      <c r="AJ13" s="126">
        <v>56.40281806879403</v>
      </c>
      <c r="AK13" s="123">
        <v>354</v>
      </c>
      <c r="AL13" s="123" t="s">
        <v>304</v>
      </c>
      <c r="AM13" s="125">
        <v>355</v>
      </c>
      <c r="AN13" s="123">
        <v>36315</v>
      </c>
      <c r="AO13" s="123">
        <v>36971</v>
      </c>
      <c r="AP13" s="126">
        <v>70.74810052600819</v>
      </c>
      <c r="AQ13" s="126">
        <v>71.82321515298689</v>
      </c>
      <c r="AR13" s="127"/>
      <c r="AZ13" s="113" t="s">
        <v>189</v>
      </c>
      <c r="BA13" s="106" t="s">
        <v>304</v>
      </c>
      <c r="BB13" s="114" t="s">
        <v>189</v>
      </c>
      <c r="BC13" s="113" t="s">
        <v>189</v>
      </c>
      <c r="BD13" s="113" t="s">
        <v>189</v>
      </c>
      <c r="BE13" s="115" t="s">
        <v>189</v>
      </c>
      <c r="BF13" s="115" t="s">
        <v>189</v>
      </c>
    </row>
    <row r="14" spans="1:58" ht="26.25" customHeight="1">
      <c r="A14" s="128"/>
      <c r="B14" s="129"/>
      <c r="C14" s="130"/>
      <c r="D14" s="131"/>
      <c r="E14" s="130"/>
      <c r="F14" s="130"/>
      <c r="G14" s="132"/>
      <c r="H14" s="132"/>
      <c r="I14" s="106" t="s">
        <v>356</v>
      </c>
      <c r="J14" s="106"/>
      <c r="K14" s="107"/>
      <c r="L14" s="106"/>
      <c r="M14" s="106"/>
      <c r="N14" s="108" t="s">
        <v>356</v>
      </c>
      <c r="O14" s="108"/>
      <c r="P14" s="106"/>
      <c r="Q14" s="106"/>
      <c r="R14" s="107"/>
      <c r="S14" s="106"/>
      <c r="T14" s="106"/>
      <c r="U14" s="108"/>
      <c r="V14" s="108"/>
      <c r="W14" s="106"/>
      <c r="X14" s="106"/>
      <c r="Y14" s="107"/>
      <c r="Z14" s="106"/>
      <c r="AA14" s="106"/>
      <c r="AB14" s="108"/>
      <c r="AC14" s="108"/>
      <c r="AD14" s="106"/>
      <c r="AE14" s="106"/>
      <c r="AF14" s="107"/>
      <c r="AG14" s="106"/>
      <c r="AH14" s="106"/>
      <c r="AI14" s="108"/>
      <c r="AJ14" s="108"/>
      <c r="AK14" s="106"/>
      <c r="AL14" s="106"/>
      <c r="AM14" s="107"/>
      <c r="AN14" s="106"/>
      <c r="AO14" s="106"/>
      <c r="AP14" s="108"/>
      <c r="AQ14" s="108"/>
      <c r="AZ14" s="106"/>
      <c r="BA14" s="106"/>
      <c r="BB14" s="107"/>
      <c r="BC14" s="106"/>
      <c r="BD14" s="106"/>
      <c r="BE14" s="108"/>
      <c r="BF14" s="108"/>
    </row>
    <row r="15" spans="1:58" s="80" customFormat="1" ht="26.25" customHeight="1">
      <c r="A15" s="133" t="s">
        <v>494</v>
      </c>
      <c r="B15" s="134">
        <f aca="true" t="shared" si="0" ref="B15:B26">I15+P15+W15+AD15+AK15+B41+I41+P41+W41+AD41</f>
        <v>688</v>
      </c>
      <c r="C15" s="130" t="s">
        <v>304</v>
      </c>
      <c r="D15" s="135">
        <f aca="true" t="shared" si="1" ref="D15:F26">SUM(K15,R15,Y15,AF15,AM15,D41,K41,R41,Y41,AF41)</f>
        <v>686</v>
      </c>
      <c r="E15" s="134">
        <f t="shared" si="1"/>
        <v>73914</v>
      </c>
      <c r="F15" s="134">
        <f t="shared" si="1"/>
        <v>76384</v>
      </c>
      <c r="G15" s="136">
        <f>'104'!E15/'[1]提供座席数'!H5*100</f>
        <v>67.16035472850186</v>
      </c>
      <c r="H15" s="136">
        <f>'104'!F15/'[1]提供座席数'!I5*100</f>
        <v>69.56078281379486</v>
      </c>
      <c r="I15" s="106">
        <v>300</v>
      </c>
      <c r="J15" s="106" t="s">
        <v>304</v>
      </c>
      <c r="K15" s="107">
        <v>300</v>
      </c>
      <c r="L15" s="106">
        <v>43582</v>
      </c>
      <c r="M15" s="137">
        <v>45119</v>
      </c>
      <c r="N15" s="108">
        <v>71.27997121454975</v>
      </c>
      <c r="O15" s="115">
        <v>73.99711352379703</v>
      </c>
      <c r="P15" s="106">
        <v>29</v>
      </c>
      <c r="Q15" s="106" t="s">
        <v>304</v>
      </c>
      <c r="R15" s="107">
        <v>29</v>
      </c>
      <c r="S15" s="106">
        <v>2587</v>
      </c>
      <c r="T15" s="106">
        <v>2449</v>
      </c>
      <c r="U15" s="108">
        <v>53.761429758935996</v>
      </c>
      <c r="V15" s="108">
        <v>50.87245533859577</v>
      </c>
      <c r="W15" s="106">
        <v>119</v>
      </c>
      <c r="X15" s="106" t="s">
        <v>304</v>
      </c>
      <c r="Y15" s="107">
        <v>119</v>
      </c>
      <c r="Z15" s="106">
        <v>6593</v>
      </c>
      <c r="AA15" s="106">
        <v>6150</v>
      </c>
      <c r="AB15" s="108">
        <v>66.36802899134287</v>
      </c>
      <c r="AC15" s="108">
        <v>61.660316823741724</v>
      </c>
      <c r="AD15" s="106">
        <v>60</v>
      </c>
      <c r="AE15" s="106" t="s">
        <v>304</v>
      </c>
      <c r="AF15" s="107">
        <v>59</v>
      </c>
      <c r="AG15" s="106">
        <v>1572</v>
      </c>
      <c r="AH15" s="106">
        <v>1746</v>
      </c>
      <c r="AI15" s="108">
        <v>37.78846153846154</v>
      </c>
      <c r="AJ15" s="108">
        <v>43.111111111111114</v>
      </c>
      <c r="AK15" s="106">
        <v>30</v>
      </c>
      <c r="AL15" s="106" t="s">
        <v>304</v>
      </c>
      <c r="AM15" s="107">
        <v>30</v>
      </c>
      <c r="AN15" s="106">
        <v>3087</v>
      </c>
      <c r="AO15" s="106">
        <v>3301</v>
      </c>
      <c r="AP15" s="108">
        <v>70.9655172413793</v>
      </c>
      <c r="AQ15" s="108">
        <v>75.88505747126437</v>
      </c>
      <c r="AZ15" s="106" t="s">
        <v>189</v>
      </c>
      <c r="BA15" s="106" t="s">
        <v>304</v>
      </c>
      <c r="BB15" s="107" t="s">
        <v>189</v>
      </c>
      <c r="BC15" s="106" t="s">
        <v>189</v>
      </c>
      <c r="BD15" s="106" t="s">
        <v>189</v>
      </c>
      <c r="BE15" s="116" t="s">
        <v>189</v>
      </c>
      <c r="BF15" s="116" t="s">
        <v>189</v>
      </c>
    </row>
    <row r="16" spans="1:58" s="80" customFormat="1" ht="26.25" customHeight="1">
      <c r="A16" s="138" t="s">
        <v>495</v>
      </c>
      <c r="B16" s="134">
        <f t="shared" si="0"/>
        <v>707</v>
      </c>
      <c r="C16" s="130" t="s">
        <v>304</v>
      </c>
      <c r="D16" s="135">
        <f t="shared" si="1"/>
        <v>707</v>
      </c>
      <c r="E16" s="134">
        <f t="shared" si="1"/>
        <v>81944</v>
      </c>
      <c r="F16" s="134">
        <f t="shared" si="1"/>
        <v>83377</v>
      </c>
      <c r="G16" s="139">
        <f>'104'!E16/'[1]提供座席数'!H6*100</f>
        <v>70.76216300236611</v>
      </c>
      <c r="H16" s="139">
        <f>'104'!F16/'[1]提供座席数'!I6*100</f>
        <v>71.95550300760316</v>
      </c>
      <c r="I16" s="106">
        <v>309</v>
      </c>
      <c r="J16" s="106" t="s">
        <v>304</v>
      </c>
      <c r="K16" s="107">
        <v>310</v>
      </c>
      <c r="L16" s="106">
        <v>47716</v>
      </c>
      <c r="M16" s="137">
        <v>48254</v>
      </c>
      <c r="N16" s="108">
        <v>73.95650893535237</v>
      </c>
      <c r="O16" s="115">
        <v>74.60074517261104</v>
      </c>
      <c r="P16" s="106">
        <v>31</v>
      </c>
      <c r="Q16" s="106" t="s">
        <v>304</v>
      </c>
      <c r="R16" s="107">
        <v>31</v>
      </c>
      <c r="S16" s="106">
        <v>3543</v>
      </c>
      <c r="T16" s="106">
        <v>3826</v>
      </c>
      <c r="U16" s="108">
        <v>64.91388787101502</v>
      </c>
      <c r="V16" s="108">
        <v>70.09893733968487</v>
      </c>
      <c r="W16" s="106">
        <v>122</v>
      </c>
      <c r="X16" s="106" t="s">
        <v>304</v>
      </c>
      <c r="Y16" s="107">
        <v>123</v>
      </c>
      <c r="Z16" s="106">
        <v>7810</v>
      </c>
      <c r="AA16" s="106">
        <v>7651</v>
      </c>
      <c r="AB16" s="108">
        <v>76.00233553912028</v>
      </c>
      <c r="AC16" s="108">
        <v>73.95128552097428</v>
      </c>
      <c r="AD16" s="106">
        <v>60</v>
      </c>
      <c r="AE16" s="106" t="s">
        <v>304</v>
      </c>
      <c r="AF16" s="107">
        <v>60</v>
      </c>
      <c r="AG16" s="106">
        <v>2354</v>
      </c>
      <c r="AH16" s="106">
        <v>2540</v>
      </c>
      <c r="AI16" s="108">
        <v>56.047619047619044</v>
      </c>
      <c r="AJ16" s="108">
        <v>60.476190476190474</v>
      </c>
      <c r="AK16" s="106">
        <v>31</v>
      </c>
      <c r="AL16" s="106" t="s">
        <v>304</v>
      </c>
      <c r="AM16" s="107">
        <v>31</v>
      </c>
      <c r="AN16" s="106">
        <v>3093</v>
      </c>
      <c r="AO16" s="106">
        <v>3357</v>
      </c>
      <c r="AP16" s="108">
        <v>68.80978865406007</v>
      </c>
      <c r="AQ16" s="108">
        <v>74.68298109010011</v>
      </c>
      <c r="AZ16" s="106" t="s">
        <v>189</v>
      </c>
      <c r="BA16" s="106" t="s">
        <v>304</v>
      </c>
      <c r="BB16" s="107" t="s">
        <v>189</v>
      </c>
      <c r="BC16" s="106" t="s">
        <v>189</v>
      </c>
      <c r="BD16" s="106" t="s">
        <v>189</v>
      </c>
      <c r="BE16" s="116" t="s">
        <v>189</v>
      </c>
      <c r="BF16" s="116" t="s">
        <v>189</v>
      </c>
    </row>
    <row r="17" spans="1:58" s="80" customFormat="1" ht="26.25" customHeight="1">
      <c r="A17" s="138" t="s">
        <v>496</v>
      </c>
      <c r="B17" s="134">
        <f t="shared" si="0"/>
        <v>677</v>
      </c>
      <c r="C17" s="130" t="s">
        <v>304</v>
      </c>
      <c r="D17" s="135">
        <f t="shared" si="1"/>
        <v>677</v>
      </c>
      <c r="E17" s="134">
        <f t="shared" si="1"/>
        <v>77518</v>
      </c>
      <c r="F17" s="134">
        <f t="shared" si="1"/>
        <v>78790</v>
      </c>
      <c r="G17" s="139">
        <f>'104'!E17/'[1]提供座席数'!H7*100</f>
        <v>71.00733724775348</v>
      </c>
      <c r="H17" s="139">
        <f>'104'!F17/'[1]提供座席数'!I7*100</f>
        <v>72.23470089388036</v>
      </c>
      <c r="I17" s="106">
        <v>300</v>
      </c>
      <c r="J17" s="106" t="s">
        <v>304</v>
      </c>
      <c r="K17" s="107">
        <v>300</v>
      </c>
      <c r="L17" s="106">
        <v>47050</v>
      </c>
      <c r="M17" s="137">
        <v>47833</v>
      </c>
      <c r="N17" s="108">
        <v>74.17157990982753</v>
      </c>
      <c r="O17" s="115">
        <v>75.39285995744346</v>
      </c>
      <c r="P17" s="106">
        <v>30</v>
      </c>
      <c r="Q17" s="106" t="s">
        <v>304</v>
      </c>
      <c r="R17" s="107">
        <v>30</v>
      </c>
      <c r="S17" s="106">
        <v>3366</v>
      </c>
      <c r="T17" s="106">
        <v>3835</v>
      </c>
      <c r="U17" s="108">
        <v>62.02321724709784</v>
      </c>
      <c r="V17" s="108">
        <v>71.11069905432969</v>
      </c>
      <c r="W17" s="106">
        <v>116</v>
      </c>
      <c r="X17" s="106" t="s">
        <v>304</v>
      </c>
      <c r="Y17" s="107">
        <v>118</v>
      </c>
      <c r="Z17" s="106">
        <v>7350</v>
      </c>
      <c r="AA17" s="106">
        <v>7065</v>
      </c>
      <c r="AB17" s="108">
        <v>75.86705202312139</v>
      </c>
      <c r="AC17" s="108">
        <v>72.40213158434105</v>
      </c>
      <c r="AD17" s="106">
        <v>60</v>
      </c>
      <c r="AE17" s="106" t="s">
        <v>304</v>
      </c>
      <c r="AF17" s="107">
        <v>59</v>
      </c>
      <c r="AG17" s="106">
        <v>2369</v>
      </c>
      <c r="AH17" s="106">
        <v>2301</v>
      </c>
      <c r="AI17" s="108">
        <v>56.404761904761905</v>
      </c>
      <c r="AJ17" s="108">
        <v>55.714285714285715</v>
      </c>
      <c r="AK17" s="106">
        <v>30</v>
      </c>
      <c r="AL17" s="106" t="s">
        <v>304</v>
      </c>
      <c r="AM17" s="107">
        <v>30</v>
      </c>
      <c r="AN17" s="106">
        <v>2814</v>
      </c>
      <c r="AO17" s="106">
        <v>2933</v>
      </c>
      <c r="AP17" s="108">
        <v>64.6896551724138</v>
      </c>
      <c r="AQ17" s="108">
        <v>67.42528735632185</v>
      </c>
      <c r="AZ17" s="106" t="s">
        <v>189</v>
      </c>
      <c r="BA17" s="106" t="s">
        <v>304</v>
      </c>
      <c r="BB17" s="107" t="s">
        <v>189</v>
      </c>
      <c r="BC17" s="106" t="s">
        <v>189</v>
      </c>
      <c r="BD17" s="106" t="s">
        <v>189</v>
      </c>
      <c r="BE17" s="116" t="s">
        <v>189</v>
      </c>
      <c r="BF17" s="116" t="s">
        <v>189</v>
      </c>
    </row>
    <row r="18" spans="1:58" s="80" customFormat="1" ht="26.25" customHeight="1">
      <c r="A18" s="138" t="s">
        <v>497</v>
      </c>
      <c r="B18" s="134">
        <f t="shared" si="0"/>
        <v>701</v>
      </c>
      <c r="C18" s="130" t="s">
        <v>304</v>
      </c>
      <c r="D18" s="135">
        <f t="shared" si="1"/>
        <v>701</v>
      </c>
      <c r="E18" s="134">
        <f t="shared" si="1"/>
        <v>76131</v>
      </c>
      <c r="F18" s="134">
        <f t="shared" si="1"/>
        <v>77973</v>
      </c>
      <c r="G18" s="139">
        <f>'104'!E18/'[1]提供座席数'!H8*100</f>
        <v>68.23241557324155</v>
      </c>
      <c r="H18" s="139">
        <f>'104'!F18/'[1]提供座席数'!I8*100</f>
        <v>69.88330823833083</v>
      </c>
      <c r="I18" s="106">
        <v>310</v>
      </c>
      <c r="J18" s="106" t="s">
        <v>304</v>
      </c>
      <c r="K18" s="107">
        <v>310</v>
      </c>
      <c r="L18" s="106">
        <v>46321</v>
      </c>
      <c r="M18" s="137">
        <v>47781</v>
      </c>
      <c r="N18" s="108">
        <v>70.17057504696116</v>
      </c>
      <c r="O18" s="115">
        <v>72.38229412834029</v>
      </c>
      <c r="P18" s="106">
        <v>31</v>
      </c>
      <c r="Q18" s="106" t="s">
        <v>304</v>
      </c>
      <c r="R18" s="107">
        <v>31</v>
      </c>
      <c r="S18" s="106">
        <v>3413</v>
      </c>
      <c r="T18" s="106">
        <v>3700</v>
      </c>
      <c r="U18" s="108">
        <v>58.54202401372213</v>
      </c>
      <c r="V18" s="108">
        <v>63.464837049742705</v>
      </c>
      <c r="W18" s="106">
        <v>123</v>
      </c>
      <c r="X18" s="106" t="s">
        <v>304</v>
      </c>
      <c r="Y18" s="107">
        <v>123</v>
      </c>
      <c r="Z18" s="106">
        <v>7108</v>
      </c>
      <c r="AA18" s="106">
        <v>6937</v>
      </c>
      <c r="AB18" s="108">
        <v>68.57032606598496</v>
      </c>
      <c r="AC18" s="108">
        <v>66.92715870718764</v>
      </c>
      <c r="AD18" s="106">
        <v>61</v>
      </c>
      <c r="AE18" s="106" t="s">
        <v>304</v>
      </c>
      <c r="AF18" s="107">
        <v>61</v>
      </c>
      <c r="AG18" s="106">
        <v>2496</v>
      </c>
      <c r="AH18" s="106">
        <v>2478</v>
      </c>
      <c r="AI18" s="108">
        <v>58.72941176470589</v>
      </c>
      <c r="AJ18" s="108">
        <v>58.58156028368794</v>
      </c>
      <c r="AK18" s="106">
        <v>31</v>
      </c>
      <c r="AL18" s="106" t="s">
        <v>304</v>
      </c>
      <c r="AM18" s="107">
        <v>31</v>
      </c>
      <c r="AN18" s="106">
        <v>2588</v>
      </c>
      <c r="AO18" s="106">
        <v>2692</v>
      </c>
      <c r="AP18" s="108">
        <v>57.57508342602892</v>
      </c>
      <c r="AQ18" s="108">
        <v>59.88876529477197</v>
      </c>
      <c r="AZ18" s="106" t="s">
        <v>189</v>
      </c>
      <c r="BA18" s="106" t="s">
        <v>304</v>
      </c>
      <c r="BB18" s="107" t="s">
        <v>189</v>
      </c>
      <c r="BC18" s="106" t="s">
        <v>189</v>
      </c>
      <c r="BD18" s="106" t="s">
        <v>189</v>
      </c>
      <c r="BE18" s="108" t="s">
        <v>189</v>
      </c>
      <c r="BF18" s="108" t="s">
        <v>189</v>
      </c>
    </row>
    <row r="19" spans="1:58" s="80" customFormat="1" ht="26.25" customHeight="1">
      <c r="A19" s="138" t="s">
        <v>498</v>
      </c>
      <c r="B19" s="134">
        <f t="shared" si="0"/>
        <v>695</v>
      </c>
      <c r="C19" s="130" t="s">
        <v>304</v>
      </c>
      <c r="D19" s="135">
        <f t="shared" si="1"/>
        <v>694</v>
      </c>
      <c r="E19" s="134">
        <f t="shared" si="1"/>
        <v>87645</v>
      </c>
      <c r="F19" s="134">
        <f t="shared" si="1"/>
        <v>87537</v>
      </c>
      <c r="G19" s="139">
        <f>'104'!E19/'[1]提供座席数'!H9*100</f>
        <v>79.8100476246847</v>
      </c>
      <c r="H19" s="139">
        <f>'104'!F19/'[1]提供座席数'!I9*100</f>
        <v>79.74147354613031</v>
      </c>
      <c r="I19" s="106">
        <v>308</v>
      </c>
      <c r="J19" s="106" t="s">
        <v>304</v>
      </c>
      <c r="K19" s="107">
        <v>307</v>
      </c>
      <c r="L19" s="106">
        <v>51625</v>
      </c>
      <c r="M19" s="137">
        <v>51267</v>
      </c>
      <c r="N19" s="108">
        <v>81.11399167255873</v>
      </c>
      <c r="O19" s="115">
        <v>80.93043080177435</v>
      </c>
      <c r="P19" s="106">
        <v>30</v>
      </c>
      <c r="Q19" s="106" t="s">
        <v>304</v>
      </c>
      <c r="R19" s="107">
        <v>31</v>
      </c>
      <c r="S19" s="106">
        <v>4988</v>
      </c>
      <c r="T19" s="106">
        <v>5460</v>
      </c>
      <c r="U19" s="108">
        <v>75.25648762824382</v>
      </c>
      <c r="V19" s="108">
        <v>78.83338146116084</v>
      </c>
      <c r="W19" s="106">
        <v>122</v>
      </c>
      <c r="X19" s="106" t="s">
        <v>304</v>
      </c>
      <c r="Y19" s="107">
        <v>122</v>
      </c>
      <c r="Z19" s="106">
        <v>8129</v>
      </c>
      <c r="AA19" s="106">
        <v>7842</v>
      </c>
      <c r="AB19" s="108">
        <v>79.54011741682974</v>
      </c>
      <c r="AC19" s="108">
        <v>76.73189823874755</v>
      </c>
      <c r="AD19" s="106">
        <v>60</v>
      </c>
      <c r="AE19" s="106" t="s">
        <v>304</v>
      </c>
      <c r="AF19" s="107">
        <v>60</v>
      </c>
      <c r="AG19" s="106">
        <v>3182</v>
      </c>
      <c r="AH19" s="106">
        <v>3276</v>
      </c>
      <c r="AI19" s="108">
        <v>75.76190476190476</v>
      </c>
      <c r="AJ19" s="108">
        <v>78</v>
      </c>
      <c r="AK19" s="106">
        <v>30</v>
      </c>
      <c r="AL19" s="106" t="s">
        <v>304</v>
      </c>
      <c r="AM19" s="107">
        <v>30</v>
      </c>
      <c r="AN19" s="106">
        <v>3304</v>
      </c>
      <c r="AO19" s="106">
        <v>3453</v>
      </c>
      <c r="AP19" s="108">
        <v>75.95402298850574</v>
      </c>
      <c r="AQ19" s="108">
        <v>79.37931034482759</v>
      </c>
      <c r="AZ19" s="106" t="s">
        <v>189</v>
      </c>
      <c r="BA19" s="106" t="s">
        <v>304</v>
      </c>
      <c r="BB19" s="107" t="s">
        <v>189</v>
      </c>
      <c r="BC19" s="106" t="s">
        <v>189</v>
      </c>
      <c r="BD19" s="106" t="s">
        <v>189</v>
      </c>
      <c r="BE19" s="108" t="s">
        <v>189</v>
      </c>
      <c r="BF19" s="108" t="s">
        <v>189</v>
      </c>
    </row>
    <row r="20" spans="1:58" s="80" customFormat="1" ht="26.25" customHeight="1">
      <c r="A20" s="138" t="s">
        <v>499</v>
      </c>
      <c r="B20" s="134">
        <f t="shared" si="0"/>
        <v>675</v>
      </c>
      <c r="C20" s="130" t="s">
        <v>304</v>
      </c>
      <c r="D20" s="135">
        <f t="shared" si="1"/>
        <v>674</v>
      </c>
      <c r="E20" s="134">
        <f t="shared" si="1"/>
        <v>81629</v>
      </c>
      <c r="F20" s="134">
        <f t="shared" si="1"/>
        <v>83674</v>
      </c>
      <c r="G20" s="139">
        <f>'104'!E20/'[1]提供座席数'!H10*100</f>
        <v>76.41733757723273</v>
      </c>
      <c r="H20" s="139">
        <f>'104'!F20/'[1]提供座席数'!I10*100</f>
        <v>78.29439230474124</v>
      </c>
      <c r="I20" s="106">
        <v>299</v>
      </c>
      <c r="J20" s="106" t="s">
        <v>304</v>
      </c>
      <c r="K20" s="107">
        <v>300</v>
      </c>
      <c r="L20" s="106">
        <v>49915</v>
      </c>
      <c r="M20" s="137">
        <v>50788</v>
      </c>
      <c r="N20" s="108">
        <v>79.5990942144543</v>
      </c>
      <c r="O20" s="115">
        <v>80.65556067271197</v>
      </c>
      <c r="P20" s="106">
        <v>30</v>
      </c>
      <c r="Q20" s="106" t="s">
        <v>304</v>
      </c>
      <c r="R20" s="107">
        <v>30</v>
      </c>
      <c r="S20" s="106">
        <v>4225</v>
      </c>
      <c r="T20" s="106">
        <v>4709</v>
      </c>
      <c r="U20" s="108">
        <v>72.59450171821305</v>
      </c>
      <c r="V20" s="108">
        <v>80.9106529209622</v>
      </c>
      <c r="W20" s="106">
        <v>117</v>
      </c>
      <c r="X20" s="106" t="s">
        <v>304</v>
      </c>
      <c r="Y20" s="107">
        <v>116</v>
      </c>
      <c r="Z20" s="106">
        <v>7468</v>
      </c>
      <c r="AA20" s="106">
        <v>7460</v>
      </c>
      <c r="AB20" s="108">
        <v>76.18853295245869</v>
      </c>
      <c r="AC20" s="108">
        <v>76.6543362104398</v>
      </c>
      <c r="AD20" s="106">
        <v>58</v>
      </c>
      <c r="AE20" s="106" t="s">
        <v>304</v>
      </c>
      <c r="AF20" s="107">
        <v>58</v>
      </c>
      <c r="AG20" s="106">
        <v>2770</v>
      </c>
      <c r="AH20" s="106">
        <v>2903</v>
      </c>
      <c r="AI20" s="108">
        <v>69.25</v>
      </c>
      <c r="AJ20" s="108">
        <v>72.575</v>
      </c>
      <c r="AK20" s="106">
        <v>30</v>
      </c>
      <c r="AL20" s="106" t="s">
        <v>304</v>
      </c>
      <c r="AM20" s="107">
        <v>30</v>
      </c>
      <c r="AN20" s="106">
        <v>3104</v>
      </c>
      <c r="AO20" s="106">
        <v>3024</v>
      </c>
      <c r="AP20" s="108">
        <v>71.35632183908046</v>
      </c>
      <c r="AQ20" s="108">
        <v>69.51724137931035</v>
      </c>
      <c r="AZ20" s="106" t="s">
        <v>189</v>
      </c>
      <c r="BA20" s="106" t="s">
        <v>304</v>
      </c>
      <c r="BB20" s="107" t="s">
        <v>189</v>
      </c>
      <c r="BC20" s="106" t="s">
        <v>189</v>
      </c>
      <c r="BD20" s="106" t="s">
        <v>189</v>
      </c>
      <c r="BE20" s="108" t="s">
        <v>189</v>
      </c>
      <c r="BF20" s="108" t="s">
        <v>189</v>
      </c>
    </row>
    <row r="21" spans="1:58" s="80" customFormat="1" ht="26.25" customHeight="1">
      <c r="A21" s="138" t="s">
        <v>500</v>
      </c>
      <c r="B21" s="134">
        <f t="shared" si="0"/>
        <v>694</v>
      </c>
      <c r="C21" s="130" t="s">
        <v>304</v>
      </c>
      <c r="D21" s="135">
        <f t="shared" si="1"/>
        <v>695</v>
      </c>
      <c r="E21" s="134">
        <f t="shared" si="1"/>
        <v>86647</v>
      </c>
      <c r="F21" s="134">
        <f t="shared" si="1"/>
        <v>88250</v>
      </c>
      <c r="G21" s="139">
        <f>'104'!E21/'[1]提供座席数'!H11*100</f>
        <v>78.86822679154947</v>
      </c>
      <c r="H21" s="139">
        <f>'104'!F21/'[1]提供座席数'!I11*100</f>
        <v>80.1733379362974</v>
      </c>
      <c r="I21" s="106">
        <v>306</v>
      </c>
      <c r="J21" s="106" t="s">
        <v>304</v>
      </c>
      <c r="K21" s="107">
        <v>308</v>
      </c>
      <c r="L21" s="106">
        <v>50632</v>
      </c>
      <c r="M21" s="137">
        <v>51243</v>
      </c>
      <c r="N21" s="108">
        <v>80.56903712426205</v>
      </c>
      <c r="O21" s="115">
        <v>81.11406591319214</v>
      </c>
      <c r="P21" s="106">
        <v>31</v>
      </c>
      <c r="Q21" s="106" t="s">
        <v>304</v>
      </c>
      <c r="R21" s="107">
        <v>31</v>
      </c>
      <c r="S21" s="106">
        <v>4208</v>
      </c>
      <c r="T21" s="106">
        <v>4453</v>
      </c>
      <c r="U21" s="108">
        <v>69.50776346217377</v>
      </c>
      <c r="V21" s="108">
        <v>73.55467459530888</v>
      </c>
      <c r="W21" s="106">
        <v>120</v>
      </c>
      <c r="X21" s="106" t="s">
        <v>304</v>
      </c>
      <c r="Y21" s="107">
        <v>121</v>
      </c>
      <c r="Z21" s="106">
        <v>8511</v>
      </c>
      <c r="AA21" s="106">
        <v>8378</v>
      </c>
      <c r="AB21" s="108">
        <v>83.9846062759029</v>
      </c>
      <c r="AC21" s="108">
        <v>82.08896727415245</v>
      </c>
      <c r="AD21" s="106">
        <v>61</v>
      </c>
      <c r="AE21" s="106" t="s">
        <v>304</v>
      </c>
      <c r="AF21" s="107">
        <v>60</v>
      </c>
      <c r="AG21" s="106">
        <v>2800</v>
      </c>
      <c r="AH21" s="106">
        <v>2838</v>
      </c>
      <c r="AI21" s="108">
        <v>65.57377049180327</v>
      </c>
      <c r="AJ21" s="108">
        <v>67.57142857142857</v>
      </c>
      <c r="AK21" s="106">
        <v>30</v>
      </c>
      <c r="AL21" s="106" t="s">
        <v>304</v>
      </c>
      <c r="AM21" s="107">
        <v>30</v>
      </c>
      <c r="AN21" s="106">
        <v>3242</v>
      </c>
      <c r="AO21" s="106">
        <v>3491</v>
      </c>
      <c r="AP21" s="108">
        <v>74.52873563218391</v>
      </c>
      <c r="AQ21" s="108">
        <v>80.25287356321839</v>
      </c>
      <c r="AZ21" s="106" t="s">
        <v>189</v>
      </c>
      <c r="BA21" s="106" t="s">
        <v>304</v>
      </c>
      <c r="BB21" s="107" t="s">
        <v>189</v>
      </c>
      <c r="BC21" s="106" t="s">
        <v>189</v>
      </c>
      <c r="BD21" s="106" t="s">
        <v>189</v>
      </c>
      <c r="BE21" s="108" t="s">
        <v>189</v>
      </c>
      <c r="BF21" s="108" t="s">
        <v>189</v>
      </c>
    </row>
    <row r="22" spans="1:58" s="80" customFormat="1" ht="26.25" customHeight="1">
      <c r="A22" s="138" t="s">
        <v>501</v>
      </c>
      <c r="B22" s="134">
        <f t="shared" si="0"/>
        <v>678</v>
      </c>
      <c r="C22" s="130" t="s">
        <v>304</v>
      </c>
      <c r="D22" s="135">
        <f t="shared" si="1"/>
        <v>676</v>
      </c>
      <c r="E22" s="134">
        <f t="shared" si="1"/>
        <v>88906</v>
      </c>
      <c r="F22" s="134">
        <f t="shared" si="1"/>
        <v>89883</v>
      </c>
      <c r="G22" s="139">
        <f>'104'!E22/'[1]提供座席数'!H12*100</f>
        <v>81.42991912512251</v>
      </c>
      <c r="H22" s="139">
        <f>'104'!F22/'[1]提供座席数'!I12*100</f>
        <v>82.40778942156943</v>
      </c>
      <c r="I22" s="106">
        <v>300</v>
      </c>
      <c r="J22" s="106" t="s">
        <v>304</v>
      </c>
      <c r="K22" s="107">
        <v>300</v>
      </c>
      <c r="L22" s="106">
        <v>53181</v>
      </c>
      <c r="M22" s="137">
        <v>53308</v>
      </c>
      <c r="N22" s="108">
        <v>82.3617779154406</v>
      </c>
      <c r="O22" s="115">
        <v>82.85359030152316</v>
      </c>
      <c r="P22" s="106">
        <v>30</v>
      </c>
      <c r="Q22" s="106" t="s">
        <v>304</v>
      </c>
      <c r="R22" s="107">
        <v>30</v>
      </c>
      <c r="S22" s="106">
        <v>3364</v>
      </c>
      <c r="T22" s="106">
        <v>3525</v>
      </c>
      <c r="U22" s="108">
        <v>70.82105263157895</v>
      </c>
      <c r="V22" s="108">
        <v>70.78313253012048</v>
      </c>
      <c r="W22" s="106">
        <v>119</v>
      </c>
      <c r="X22" s="106" t="s">
        <v>304</v>
      </c>
      <c r="Y22" s="107">
        <v>116</v>
      </c>
      <c r="Z22" s="106">
        <v>8610</v>
      </c>
      <c r="AA22" s="106">
        <v>8505</v>
      </c>
      <c r="AB22" s="108">
        <v>86.01398601398601</v>
      </c>
      <c r="AC22" s="108">
        <v>86.78571428571429</v>
      </c>
      <c r="AD22" s="106">
        <v>58</v>
      </c>
      <c r="AE22" s="106" t="s">
        <v>304</v>
      </c>
      <c r="AF22" s="107">
        <v>60</v>
      </c>
      <c r="AG22" s="106">
        <v>2479</v>
      </c>
      <c r="AH22" s="106">
        <v>2827</v>
      </c>
      <c r="AI22" s="108">
        <v>61.059113300492605</v>
      </c>
      <c r="AJ22" s="108">
        <v>67.30952380952381</v>
      </c>
      <c r="AK22" s="106">
        <v>30</v>
      </c>
      <c r="AL22" s="106" t="s">
        <v>304</v>
      </c>
      <c r="AM22" s="107">
        <v>30</v>
      </c>
      <c r="AN22" s="106">
        <v>3780</v>
      </c>
      <c r="AO22" s="106">
        <v>3769</v>
      </c>
      <c r="AP22" s="108">
        <v>86.89655172413792</v>
      </c>
      <c r="AQ22" s="108">
        <v>86.64367816091954</v>
      </c>
      <c r="AZ22" s="106" t="s">
        <v>189</v>
      </c>
      <c r="BA22" s="106" t="s">
        <v>304</v>
      </c>
      <c r="BB22" s="107" t="s">
        <v>189</v>
      </c>
      <c r="BC22" s="106" t="s">
        <v>189</v>
      </c>
      <c r="BD22" s="106" t="s">
        <v>189</v>
      </c>
      <c r="BE22" s="108" t="s">
        <v>189</v>
      </c>
      <c r="BF22" s="108" t="s">
        <v>189</v>
      </c>
    </row>
    <row r="23" spans="1:58" s="80" customFormat="1" ht="26.25" customHeight="1">
      <c r="A23" s="138" t="s">
        <v>502</v>
      </c>
      <c r="B23" s="134">
        <f t="shared" si="0"/>
        <v>696</v>
      </c>
      <c r="C23" s="130" t="s">
        <v>304</v>
      </c>
      <c r="D23" s="135">
        <f t="shared" si="1"/>
        <v>697</v>
      </c>
      <c r="E23" s="134">
        <f t="shared" si="1"/>
        <v>70932</v>
      </c>
      <c r="F23" s="134">
        <f t="shared" si="1"/>
        <v>75501</v>
      </c>
      <c r="G23" s="139">
        <f>'104'!E23/'[1]提供座席数'!H13*100</f>
        <v>66.22412682407641</v>
      </c>
      <c r="H23" s="139">
        <f>'104'!F23/'[1]提供座席数'!I13*100</f>
        <v>70.31459544032185</v>
      </c>
      <c r="I23" s="106">
        <v>308</v>
      </c>
      <c r="J23" s="106" t="s">
        <v>304</v>
      </c>
      <c r="K23" s="107">
        <v>308</v>
      </c>
      <c r="L23" s="106">
        <v>43774</v>
      </c>
      <c r="M23" s="137">
        <v>46956</v>
      </c>
      <c r="N23" s="108">
        <v>69.72491677418327</v>
      </c>
      <c r="O23" s="115">
        <v>74.95929248746847</v>
      </c>
      <c r="P23" s="106">
        <v>31</v>
      </c>
      <c r="Q23" s="106" t="s">
        <v>304</v>
      </c>
      <c r="R23" s="107">
        <v>31</v>
      </c>
      <c r="S23" s="106">
        <v>2273</v>
      </c>
      <c r="T23" s="106">
        <v>2331</v>
      </c>
      <c r="U23" s="108">
        <v>45.38738019169329</v>
      </c>
      <c r="V23" s="108">
        <v>45.29731830547998</v>
      </c>
      <c r="W23" s="106">
        <v>120</v>
      </c>
      <c r="X23" s="106" t="s">
        <v>304</v>
      </c>
      <c r="Y23" s="107">
        <v>122</v>
      </c>
      <c r="Z23" s="106">
        <v>6424</v>
      </c>
      <c r="AA23" s="106">
        <v>6370</v>
      </c>
      <c r="AB23" s="108">
        <v>63.71119706436576</v>
      </c>
      <c r="AC23" s="108">
        <v>61.971008853001265</v>
      </c>
      <c r="AD23" s="106">
        <v>62</v>
      </c>
      <c r="AE23" s="106" t="s">
        <v>304</v>
      </c>
      <c r="AF23" s="107">
        <v>61</v>
      </c>
      <c r="AG23" s="106">
        <v>1785</v>
      </c>
      <c r="AH23" s="106">
        <v>1840</v>
      </c>
      <c r="AI23" s="108">
        <v>41.12903225806452</v>
      </c>
      <c r="AJ23" s="108">
        <v>43.09133489461358</v>
      </c>
      <c r="AK23" s="106">
        <v>31</v>
      </c>
      <c r="AL23" s="106" t="s">
        <v>304</v>
      </c>
      <c r="AM23" s="107">
        <v>31</v>
      </c>
      <c r="AN23" s="106">
        <v>3224</v>
      </c>
      <c r="AO23" s="106">
        <v>3080</v>
      </c>
      <c r="AP23" s="108">
        <v>71.72413793103448</v>
      </c>
      <c r="AQ23" s="108">
        <v>68.52057842046719</v>
      </c>
      <c r="AZ23" s="106" t="s">
        <v>189</v>
      </c>
      <c r="BA23" s="106" t="s">
        <v>304</v>
      </c>
      <c r="BB23" s="107" t="s">
        <v>189</v>
      </c>
      <c r="BC23" s="106" t="s">
        <v>189</v>
      </c>
      <c r="BD23" s="106" t="s">
        <v>189</v>
      </c>
      <c r="BE23" s="108" t="s">
        <v>189</v>
      </c>
      <c r="BF23" s="108" t="s">
        <v>189</v>
      </c>
    </row>
    <row r="24" spans="1:58" s="80" customFormat="1" ht="26.25" customHeight="1">
      <c r="A24" s="133" t="s">
        <v>503</v>
      </c>
      <c r="B24" s="134">
        <f t="shared" si="0"/>
        <v>615</v>
      </c>
      <c r="C24" s="130" t="s">
        <v>304</v>
      </c>
      <c r="D24" s="135">
        <f t="shared" si="1"/>
        <v>622</v>
      </c>
      <c r="E24" s="134">
        <f t="shared" si="1"/>
        <v>57445</v>
      </c>
      <c r="F24" s="134">
        <f t="shared" si="1"/>
        <v>55911</v>
      </c>
      <c r="G24" s="139">
        <f>'104'!E24/'[1]提供座席数'!H14*100</f>
        <v>61.24461597509489</v>
      </c>
      <c r="H24" s="139">
        <f>'104'!F24/'[1]提供座席数'!I14*100</f>
        <v>58.82024954236539</v>
      </c>
      <c r="I24" s="106">
        <v>264</v>
      </c>
      <c r="J24" s="106" t="s">
        <v>304</v>
      </c>
      <c r="K24" s="107">
        <v>268</v>
      </c>
      <c r="L24" s="106">
        <v>33744</v>
      </c>
      <c r="M24" s="137">
        <v>31389</v>
      </c>
      <c r="N24" s="108">
        <v>63.39044183949504</v>
      </c>
      <c r="O24" s="115">
        <v>58.22049931372185</v>
      </c>
      <c r="P24" s="106">
        <v>27</v>
      </c>
      <c r="Q24" s="106" t="s">
        <v>304</v>
      </c>
      <c r="R24" s="107">
        <v>28</v>
      </c>
      <c r="S24" s="106">
        <v>2099</v>
      </c>
      <c r="T24" s="106">
        <v>2098</v>
      </c>
      <c r="U24" s="108">
        <v>49.90489776509748</v>
      </c>
      <c r="V24" s="108">
        <v>45.137693631669535</v>
      </c>
      <c r="W24" s="106">
        <v>107</v>
      </c>
      <c r="X24" s="106" t="s">
        <v>304</v>
      </c>
      <c r="Y24" s="107">
        <v>113</v>
      </c>
      <c r="Z24" s="106">
        <v>5035</v>
      </c>
      <c r="AA24" s="106">
        <v>5427</v>
      </c>
      <c r="AB24" s="108">
        <v>55.93201510775383</v>
      </c>
      <c r="AC24" s="108">
        <v>57.599235831033745</v>
      </c>
      <c r="AD24" s="106">
        <v>51</v>
      </c>
      <c r="AE24" s="106" t="s">
        <v>304</v>
      </c>
      <c r="AF24" s="107">
        <v>52</v>
      </c>
      <c r="AG24" s="106">
        <v>1165</v>
      </c>
      <c r="AH24" s="106">
        <v>1232</v>
      </c>
      <c r="AI24" s="108">
        <v>32.63305322128851</v>
      </c>
      <c r="AJ24" s="108">
        <v>33.84615384615385</v>
      </c>
      <c r="AK24" s="106">
        <v>27</v>
      </c>
      <c r="AL24" s="106" t="s">
        <v>304</v>
      </c>
      <c r="AM24" s="107">
        <v>28</v>
      </c>
      <c r="AN24" s="106">
        <v>2255</v>
      </c>
      <c r="AO24" s="106">
        <v>2307</v>
      </c>
      <c r="AP24" s="108">
        <v>57.59897828863346</v>
      </c>
      <c r="AQ24" s="108">
        <v>56.82266009852217</v>
      </c>
      <c r="AZ24" s="106" t="s">
        <v>189</v>
      </c>
      <c r="BA24" s="106" t="s">
        <v>304</v>
      </c>
      <c r="BB24" s="107" t="s">
        <v>189</v>
      </c>
      <c r="BC24" s="106" t="s">
        <v>189</v>
      </c>
      <c r="BD24" s="106" t="s">
        <v>189</v>
      </c>
      <c r="BE24" s="108" t="s">
        <v>189</v>
      </c>
      <c r="BF24" s="108" t="s">
        <v>189</v>
      </c>
    </row>
    <row r="25" spans="1:58" s="80" customFormat="1" ht="26.25" customHeight="1">
      <c r="A25" s="138" t="s">
        <v>504</v>
      </c>
      <c r="B25" s="134">
        <f t="shared" si="0"/>
        <v>529</v>
      </c>
      <c r="C25" s="130" t="s">
        <v>304</v>
      </c>
      <c r="D25" s="135">
        <f t="shared" si="1"/>
        <v>531</v>
      </c>
      <c r="E25" s="134">
        <f t="shared" si="1"/>
        <v>51903</v>
      </c>
      <c r="F25" s="134">
        <f t="shared" si="1"/>
        <v>53787</v>
      </c>
      <c r="G25" s="139">
        <f>'104'!E25/'[1]提供座席数'!H15*100</f>
        <v>63.465841699172174</v>
      </c>
      <c r="H25" s="139">
        <f>'104'!F25/'[1]提供座席数'!I15*100</f>
        <v>65.57470984102214</v>
      </c>
      <c r="I25" s="106">
        <v>227</v>
      </c>
      <c r="J25" s="106" t="s">
        <v>304</v>
      </c>
      <c r="K25" s="107">
        <v>227</v>
      </c>
      <c r="L25" s="106">
        <v>28627</v>
      </c>
      <c r="M25" s="137">
        <v>29990</v>
      </c>
      <c r="N25" s="108">
        <v>61.92299372701709</v>
      </c>
      <c r="O25" s="115">
        <v>65.00346800762962</v>
      </c>
      <c r="P25" s="106">
        <v>22</v>
      </c>
      <c r="Q25" s="106" t="s">
        <v>304</v>
      </c>
      <c r="R25" s="107">
        <v>23</v>
      </c>
      <c r="S25" s="106">
        <v>2048</v>
      </c>
      <c r="T25" s="106">
        <v>2084</v>
      </c>
      <c r="U25" s="108">
        <v>57.528089887640455</v>
      </c>
      <c r="V25" s="108">
        <v>54.58355159769512</v>
      </c>
      <c r="W25" s="106">
        <v>90</v>
      </c>
      <c r="X25" s="106" t="s">
        <v>304</v>
      </c>
      <c r="Y25" s="107">
        <v>91</v>
      </c>
      <c r="Z25" s="106">
        <v>4878</v>
      </c>
      <c r="AA25" s="106">
        <v>4960</v>
      </c>
      <c r="AB25" s="108">
        <v>64.28571428571429</v>
      </c>
      <c r="AC25" s="108">
        <v>64.76886915643772</v>
      </c>
      <c r="AD25" s="106">
        <v>42</v>
      </c>
      <c r="AE25" s="106" t="s">
        <v>304</v>
      </c>
      <c r="AF25" s="107">
        <v>43</v>
      </c>
      <c r="AG25" s="106">
        <v>1189</v>
      </c>
      <c r="AH25" s="106">
        <v>1302</v>
      </c>
      <c r="AI25" s="108">
        <v>40.4421768707483</v>
      </c>
      <c r="AJ25" s="108">
        <v>43.25581395348837</v>
      </c>
      <c r="AK25" s="106">
        <v>23</v>
      </c>
      <c r="AL25" s="106" t="s">
        <v>304</v>
      </c>
      <c r="AM25" s="107">
        <v>23</v>
      </c>
      <c r="AN25" s="106">
        <v>2332</v>
      </c>
      <c r="AO25" s="106">
        <v>2145</v>
      </c>
      <c r="AP25" s="108">
        <v>69.92503748125937</v>
      </c>
      <c r="AQ25" s="108">
        <v>64.31784107946027</v>
      </c>
      <c r="AZ25" s="106" t="s">
        <v>189</v>
      </c>
      <c r="BA25" s="106" t="s">
        <v>304</v>
      </c>
      <c r="BB25" s="107" t="s">
        <v>189</v>
      </c>
      <c r="BC25" s="106" t="s">
        <v>189</v>
      </c>
      <c r="BD25" s="106" t="s">
        <v>189</v>
      </c>
      <c r="BE25" s="108" t="s">
        <v>189</v>
      </c>
      <c r="BF25" s="108" t="s">
        <v>189</v>
      </c>
    </row>
    <row r="26" spans="1:58" s="80" customFormat="1" ht="26.25" customHeight="1">
      <c r="A26" s="140" t="s">
        <v>505</v>
      </c>
      <c r="B26" s="141">
        <f t="shared" si="0"/>
        <v>704</v>
      </c>
      <c r="C26" s="142" t="s">
        <v>304</v>
      </c>
      <c r="D26" s="143">
        <f t="shared" si="1"/>
        <v>707</v>
      </c>
      <c r="E26" s="144">
        <f t="shared" si="1"/>
        <v>79920</v>
      </c>
      <c r="F26" s="144">
        <f t="shared" si="1"/>
        <v>81828</v>
      </c>
      <c r="G26" s="145">
        <f>'104'!E26/'[1]提供座席数'!H16*100</f>
        <v>73.1948565776459</v>
      </c>
      <c r="H26" s="145">
        <f>'104'!F26/'[1]提供座席数'!I16*100</f>
        <v>74.77520286570656</v>
      </c>
      <c r="I26" s="146">
        <v>309</v>
      </c>
      <c r="J26" s="146" t="s">
        <v>304</v>
      </c>
      <c r="K26" s="147">
        <v>309</v>
      </c>
      <c r="L26" s="146">
        <v>48425</v>
      </c>
      <c r="M26" s="148">
        <v>49292</v>
      </c>
      <c r="N26" s="149">
        <v>76.31632862118418</v>
      </c>
      <c r="O26" s="150">
        <v>77.85323940992514</v>
      </c>
      <c r="P26" s="146">
        <v>30</v>
      </c>
      <c r="Q26" s="146" t="s">
        <v>304</v>
      </c>
      <c r="R26" s="147">
        <v>30</v>
      </c>
      <c r="S26" s="146">
        <v>2980</v>
      </c>
      <c r="T26" s="146">
        <v>3235</v>
      </c>
      <c r="U26" s="149">
        <v>61.54481619165634</v>
      </c>
      <c r="V26" s="149">
        <v>64.95983935742971</v>
      </c>
      <c r="W26" s="146">
        <v>120</v>
      </c>
      <c r="X26" s="146" t="s">
        <v>304</v>
      </c>
      <c r="Y26" s="147">
        <v>123</v>
      </c>
      <c r="Z26" s="146">
        <v>7202</v>
      </c>
      <c r="AA26" s="146">
        <v>7239</v>
      </c>
      <c r="AB26" s="149">
        <v>70.44209702660407</v>
      </c>
      <c r="AC26" s="149">
        <v>69.00857959961868</v>
      </c>
      <c r="AD26" s="146">
        <v>60</v>
      </c>
      <c r="AE26" s="146" t="s">
        <v>304</v>
      </c>
      <c r="AF26" s="147">
        <v>59</v>
      </c>
      <c r="AG26" s="146">
        <v>1842</v>
      </c>
      <c r="AH26" s="146">
        <v>1937</v>
      </c>
      <c r="AI26" s="149">
        <v>43.857142857142854</v>
      </c>
      <c r="AJ26" s="149">
        <v>46.90072639225182</v>
      </c>
      <c r="AK26" s="146">
        <v>31</v>
      </c>
      <c r="AL26" s="146" t="s">
        <v>304</v>
      </c>
      <c r="AM26" s="147">
        <v>31</v>
      </c>
      <c r="AN26" s="146">
        <v>3492</v>
      </c>
      <c r="AO26" s="146">
        <v>3419</v>
      </c>
      <c r="AP26" s="149">
        <v>77.68631813125695</v>
      </c>
      <c r="AQ26" s="149">
        <v>76.0622914349277</v>
      </c>
      <c r="AZ26" s="151" t="s">
        <v>189</v>
      </c>
      <c r="BA26" s="151" t="s">
        <v>304</v>
      </c>
      <c r="BB26" s="147" t="s">
        <v>189</v>
      </c>
      <c r="BC26" s="151" t="s">
        <v>189</v>
      </c>
      <c r="BD26" s="151" t="s">
        <v>189</v>
      </c>
      <c r="BE26" s="152" t="s">
        <v>189</v>
      </c>
      <c r="BF26" s="152" t="s">
        <v>189</v>
      </c>
    </row>
    <row r="27" spans="1:58" ht="15" customHeight="1">
      <c r="A27" s="153"/>
      <c r="B27" s="111"/>
      <c r="C27" s="111"/>
      <c r="D27" s="154"/>
      <c r="E27" s="111" t="s">
        <v>506</v>
      </c>
      <c r="F27" s="111"/>
      <c r="G27" s="155"/>
      <c r="H27" s="155"/>
      <c r="I27" s="111" t="s">
        <v>433</v>
      </c>
      <c r="J27" s="156"/>
      <c r="K27" s="157"/>
      <c r="L27" s="156"/>
      <c r="M27" s="156"/>
      <c r="N27" s="158"/>
      <c r="O27" s="158"/>
      <c r="P27" s="111"/>
      <c r="Q27" s="111"/>
      <c r="R27" s="154"/>
      <c r="S27" s="111"/>
      <c r="T27" s="111"/>
      <c r="U27" s="155"/>
      <c r="V27" s="155"/>
      <c r="W27" s="111" t="s">
        <v>359</v>
      </c>
      <c r="X27" s="156"/>
      <c r="Y27" s="157"/>
      <c r="Z27" s="156"/>
      <c r="AA27" s="156"/>
      <c r="AB27" s="155"/>
      <c r="AC27" s="155" t="s">
        <v>506</v>
      </c>
      <c r="AD27" s="111" t="s">
        <v>437</v>
      </c>
      <c r="AE27" s="159"/>
      <c r="AF27" s="160"/>
      <c r="AG27" s="159"/>
      <c r="AH27" s="159"/>
      <c r="AI27" s="161"/>
      <c r="AJ27" s="161"/>
      <c r="AK27" s="111"/>
      <c r="AL27" s="159"/>
      <c r="AM27" s="160"/>
      <c r="AN27" s="159"/>
      <c r="AO27" s="159"/>
      <c r="AP27" s="162"/>
      <c r="AQ27" s="162"/>
      <c r="AZ27" s="111" t="s">
        <v>507</v>
      </c>
      <c r="BA27" s="159"/>
      <c r="BB27" s="160"/>
      <c r="BC27" s="159"/>
      <c r="BD27" s="159"/>
      <c r="BE27" s="162"/>
      <c r="BF27" s="162"/>
    </row>
    <row r="28" spans="1:58" ht="15" customHeight="1">
      <c r="A28" s="153"/>
      <c r="B28" s="111"/>
      <c r="C28" s="111"/>
      <c r="D28" s="154"/>
      <c r="E28" s="111"/>
      <c r="F28" s="111"/>
      <c r="G28" s="155"/>
      <c r="H28" s="155"/>
      <c r="I28" s="111"/>
      <c r="J28" s="111"/>
      <c r="K28" s="154"/>
      <c r="L28" s="111"/>
      <c r="M28" s="111"/>
      <c r="N28" s="155"/>
      <c r="O28" s="155"/>
      <c r="P28" s="111"/>
      <c r="Q28" s="111"/>
      <c r="R28" s="154"/>
      <c r="S28" s="111"/>
      <c r="T28" s="111"/>
      <c r="U28" s="155"/>
      <c r="V28" s="155"/>
      <c r="W28" s="111" t="s">
        <v>372</v>
      </c>
      <c r="X28" s="111"/>
      <c r="Y28" s="154"/>
      <c r="Z28" s="111"/>
      <c r="AA28" s="111"/>
      <c r="AB28" s="155"/>
      <c r="AC28" s="155"/>
      <c r="AD28" s="111" t="s">
        <v>373</v>
      </c>
      <c r="AE28" s="159"/>
      <c r="AF28" s="160"/>
      <c r="AG28" s="159"/>
      <c r="AH28" s="159"/>
      <c r="AI28" s="161"/>
      <c r="AJ28" s="161"/>
      <c r="AK28" s="111"/>
      <c r="AL28" s="159"/>
      <c r="AM28" s="160"/>
      <c r="AN28" s="159"/>
      <c r="AO28" s="159"/>
      <c r="AP28" s="162"/>
      <c r="AQ28" s="162"/>
      <c r="AZ28" s="111" t="s">
        <v>358</v>
      </c>
      <c r="BA28" s="159"/>
      <c r="BB28" s="160"/>
      <c r="BC28" s="159"/>
      <c r="BD28" s="159"/>
      <c r="BE28" s="162"/>
      <c r="BF28" s="162"/>
    </row>
    <row r="29" spans="3:58" ht="15" customHeight="1">
      <c r="C29" s="163"/>
      <c r="I29" s="111"/>
      <c r="J29" s="111"/>
      <c r="K29" s="154"/>
      <c r="L29" s="111"/>
      <c r="M29" s="111"/>
      <c r="N29" s="155"/>
      <c r="O29" s="155"/>
      <c r="P29" s="163"/>
      <c r="Q29" s="163"/>
      <c r="R29" s="164"/>
      <c r="S29" s="163"/>
      <c r="T29" s="163"/>
      <c r="U29" s="165"/>
      <c r="V29" s="165"/>
      <c r="W29" s="111"/>
      <c r="X29" s="163"/>
      <c r="Y29" s="164"/>
      <c r="Z29" s="163"/>
      <c r="AA29" s="163"/>
      <c r="AB29" s="165"/>
      <c r="AC29" s="165"/>
      <c r="AD29" s="80"/>
      <c r="AE29" s="80"/>
      <c r="AF29" s="166"/>
      <c r="AG29" s="80"/>
      <c r="AH29" s="80"/>
      <c r="AI29" s="167"/>
      <c r="AJ29" s="167"/>
      <c r="AK29" s="111"/>
      <c r="AL29" s="80"/>
      <c r="AM29" s="166"/>
      <c r="AN29" s="80"/>
      <c r="AO29" s="80"/>
      <c r="AP29" s="168"/>
      <c r="AQ29" s="168"/>
      <c r="AZ29" s="111"/>
      <c r="BA29" s="80"/>
      <c r="BB29" s="166"/>
      <c r="BC29" s="80"/>
      <c r="BD29" s="80"/>
      <c r="BE29" s="168"/>
      <c r="BF29" s="168"/>
    </row>
    <row r="30" ht="14.25" customHeight="1" thickBot="1">
      <c r="AR30" s="76" t="s">
        <v>305</v>
      </c>
    </row>
    <row r="31" spans="1:58" ht="24.75" customHeight="1">
      <c r="A31" s="626" t="s">
        <v>316</v>
      </c>
      <c r="B31" s="629" t="s">
        <v>295</v>
      </c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0"/>
      <c r="AG31" s="630"/>
      <c r="AH31" s="630"/>
      <c r="AI31" s="630"/>
      <c r="AJ31" s="631"/>
      <c r="AK31" s="632" t="s">
        <v>306</v>
      </c>
      <c r="AL31" s="633"/>
      <c r="AM31" s="633"/>
      <c r="AN31" s="633"/>
      <c r="AO31" s="633"/>
      <c r="AP31" s="633"/>
      <c r="AQ31" s="634"/>
      <c r="AR31" s="632" t="s">
        <v>306</v>
      </c>
      <c r="AS31" s="633"/>
      <c r="AT31" s="633"/>
      <c r="AU31" s="634"/>
      <c r="AV31" s="632" t="s">
        <v>306</v>
      </c>
      <c r="AW31" s="633"/>
      <c r="AX31" s="633"/>
      <c r="AY31" s="634"/>
      <c r="AZ31" s="594"/>
      <c r="BA31" s="595"/>
      <c r="BB31" s="595"/>
      <c r="BC31" s="595"/>
      <c r="BD31" s="595"/>
      <c r="BE31" s="595"/>
      <c r="BF31" s="595"/>
    </row>
    <row r="32" spans="1:58" ht="24.75" customHeight="1">
      <c r="A32" s="627"/>
      <c r="B32" s="635" t="s">
        <v>307</v>
      </c>
      <c r="C32" s="636"/>
      <c r="D32" s="636"/>
      <c r="E32" s="636"/>
      <c r="F32" s="636"/>
      <c r="G32" s="636"/>
      <c r="H32" s="637"/>
      <c r="I32" s="638" t="s">
        <v>308</v>
      </c>
      <c r="J32" s="622"/>
      <c r="K32" s="622"/>
      <c r="L32" s="622"/>
      <c r="M32" s="622"/>
      <c r="N32" s="622"/>
      <c r="O32" s="623"/>
      <c r="P32" s="621" t="s">
        <v>309</v>
      </c>
      <c r="Q32" s="622"/>
      <c r="R32" s="622"/>
      <c r="S32" s="622"/>
      <c r="T32" s="622"/>
      <c r="U32" s="622"/>
      <c r="V32" s="623"/>
      <c r="W32" s="621" t="s">
        <v>310</v>
      </c>
      <c r="X32" s="624"/>
      <c r="Y32" s="624"/>
      <c r="Z32" s="624"/>
      <c r="AA32" s="624"/>
      <c r="AB32" s="624"/>
      <c r="AC32" s="625"/>
      <c r="AD32" s="621" t="s">
        <v>311</v>
      </c>
      <c r="AE32" s="624"/>
      <c r="AF32" s="624"/>
      <c r="AG32" s="624"/>
      <c r="AH32" s="624"/>
      <c r="AI32" s="624"/>
      <c r="AJ32" s="625"/>
      <c r="AK32" s="612" t="s">
        <v>312</v>
      </c>
      <c r="AL32" s="614"/>
      <c r="AM32" s="614"/>
      <c r="AN32" s="614"/>
      <c r="AO32" s="612" t="s">
        <v>313</v>
      </c>
      <c r="AP32" s="614"/>
      <c r="AQ32" s="613"/>
      <c r="AR32" s="623" t="s">
        <v>312</v>
      </c>
      <c r="AS32" s="614"/>
      <c r="AT32" s="612" t="s">
        <v>313</v>
      </c>
      <c r="AU32" s="613"/>
      <c r="AV32" s="612" t="s">
        <v>312</v>
      </c>
      <c r="AW32" s="614"/>
      <c r="AX32" s="612" t="s">
        <v>313</v>
      </c>
      <c r="AY32" s="613"/>
      <c r="AZ32" s="594"/>
      <c r="BA32" s="595"/>
      <c r="BB32" s="595"/>
      <c r="BC32" s="595"/>
      <c r="BD32" s="594"/>
      <c r="BE32" s="595"/>
      <c r="BF32" s="595"/>
    </row>
    <row r="33" spans="1:58" ht="24.75" customHeight="1">
      <c r="A33" s="627"/>
      <c r="B33" s="615" t="s">
        <v>314</v>
      </c>
      <c r="C33" s="616"/>
      <c r="D33" s="617"/>
      <c r="E33" s="169" t="s">
        <v>508</v>
      </c>
      <c r="F33" s="169" t="s">
        <v>509</v>
      </c>
      <c r="G33" s="618" t="s">
        <v>510</v>
      </c>
      <c r="H33" s="619"/>
      <c r="I33" s="620" t="s">
        <v>314</v>
      </c>
      <c r="J33" s="607"/>
      <c r="K33" s="611"/>
      <c r="L33" s="93" t="s">
        <v>508</v>
      </c>
      <c r="M33" s="94" t="s">
        <v>509</v>
      </c>
      <c r="N33" s="609" t="s">
        <v>510</v>
      </c>
      <c r="O33" s="610"/>
      <c r="P33" s="605" t="s">
        <v>314</v>
      </c>
      <c r="Q33" s="607"/>
      <c r="R33" s="611"/>
      <c r="S33" s="93" t="s">
        <v>508</v>
      </c>
      <c r="T33" s="94" t="s">
        <v>509</v>
      </c>
      <c r="U33" s="609" t="s">
        <v>510</v>
      </c>
      <c r="V33" s="610"/>
      <c r="W33" s="605" t="s">
        <v>314</v>
      </c>
      <c r="X33" s="607"/>
      <c r="Y33" s="611"/>
      <c r="Z33" s="93" t="s">
        <v>508</v>
      </c>
      <c r="AA33" s="94" t="s">
        <v>509</v>
      </c>
      <c r="AB33" s="609" t="s">
        <v>510</v>
      </c>
      <c r="AC33" s="610"/>
      <c r="AD33" s="605" t="s">
        <v>314</v>
      </c>
      <c r="AE33" s="607"/>
      <c r="AF33" s="611"/>
      <c r="AG33" s="93" t="s">
        <v>508</v>
      </c>
      <c r="AH33" s="94" t="s">
        <v>509</v>
      </c>
      <c r="AI33" s="609" t="s">
        <v>510</v>
      </c>
      <c r="AJ33" s="610"/>
      <c r="AK33" s="605" t="s">
        <v>511</v>
      </c>
      <c r="AL33" s="606"/>
      <c r="AM33" s="606"/>
      <c r="AN33" s="608"/>
      <c r="AO33" s="605" t="s">
        <v>511</v>
      </c>
      <c r="AP33" s="606"/>
      <c r="AQ33" s="606"/>
      <c r="AR33" s="607" t="s">
        <v>511</v>
      </c>
      <c r="AS33" s="608"/>
      <c r="AT33" s="605" t="s">
        <v>511</v>
      </c>
      <c r="AU33" s="606"/>
      <c r="AV33" s="605" t="s">
        <v>511</v>
      </c>
      <c r="AW33" s="608"/>
      <c r="AX33" s="605" t="s">
        <v>511</v>
      </c>
      <c r="AY33" s="606"/>
      <c r="AZ33" s="597"/>
      <c r="BA33" s="598"/>
      <c r="BB33" s="598"/>
      <c r="BC33" s="598"/>
      <c r="BD33" s="597"/>
      <c r="BE33" s="598"/>
      <c r="BF33" s="598"/>
    </row>
    <row r="34" spans="1:58" ht="24.75" customHeight="1">
      <c r="A34" s="628"/>
      <c r="B34" s="599" t="s">
        <v>302</v>
      </c>
      <c r="C34" s="600"/>
      <c r="D34" s="601"/>
      <c r="E34" s="170" t="s">
        <v>303</v>
      </c>
      <c r="F34" s="170" t="s">
        <v>303</v>
      </c>
      <c r="G34" s="171" t="s">
        <v>512</v>
      </c>
      <c r="H34" s="171" t="s">
        <v>513</v>
      </c>
      <c r="I34" s="602" t="s">
        <v>302</v>
      </c>
      <c r="J34" s="603"/>
      <c r="K34" s="604"/>
      <c r="L34" s="98" t="s">
        <v>303</v>
      </c>
      <c r="M34" s="101" t="s">
        <v>303</v>
      </c>
      <c r="N34" s="102" t="s">
        <v>512</v>
      </c>
      <c r="O34" s="102" t="s">
        <v>513</v>
      </c>
      <c r="P34" s="591" t="s">
        <v>302</v>
      </c>
      <c r="Q34" s="603"/>
      <c r="R34" s="604"/>
      <c r="S34" s="98" t="s">
        <v>303</v>
      </c>
      <c r="T34" s="101" t="s">
        <v>303</v>
      </c>
      <c r="U34" s="102" t="s">
        <v>512</v>
      </c>
      <c r="V34" s="102" t="s">
        <v>513</v>
      </c>
      <c r="W34" s="591" t="s">
        <v>302</v>
      </c>
      <c r="X34" s="593"/>
      <c r="Y34" s="592"/>
      <c r="Z34" s="98" t="s">
        <v>303</v>
      </c>
      <c r="AA34" s="101" t="s">
        <v>303</v>
      </c>
      <c r="AB34" s="102" t="s">
        <v>512</v>
      </c>
      <c r="AC34" s="102" t="s">
        <v>513</v>
      </c>
      <c r="AD34" s="591" t="s">
        <v>302</v>
      </c>
      <c r="AE34" s="593"/>
      <c r="AF34" s="592"/>
      <c r="AG34" s="98" t="s">
        <v>303</v>
      </c>
      <c r="AH34" s="101" t="s">
        <v>303</v>
      </c>
      <c r="AI34" s="102" t="s">
        <v>512</v>
      </c>
      <c r="AJ34" s="102" t="s">
        <v>513</v>
      </c>
      <c r="AK34" s="591" t="s">
        <v>514</v>
      </c>
      <c r="AL34" s="593"/>
      <c r="AM34" s="593"/>
      <c r="AN34" s="592"/>
      <c r="AO34" s="591" t="s">
        <v>514</v>
      </c>
      <c r="AP34" s="593"/>
      <c r="AQ34" s="593"/>
      <c r="AR34" s="603" t="s">
        <v>514</v>
      </c>
      <c r="AS34" s="592"/>
      <c r="AT34" s="591" t="s">
        <v>514</v>
      </c>
      <c r="AU34" s="593"/>
      <c r="AV34" s="591" t="s">
        <v>514</v>
      </c>
      <c r="AW34" s="592"/>
      <c r="AX34" s="591" t="s">
        <v>514</v>
      </c>
      <c r="AY34" s="593"/>
      <c r="AZ34" s="594"/>
      <c r="BA34" s="595"/>
      <c r="BB34" s="595"/>
      <c r="BC34" s="595"/>
      <c r="BD34" s="594"/>
      <c r="BE34" s="595"/>
      <c r="BF34" s="595"/>
    </row>
    <row r="35" spans="1:58" ht="24.75" customHeight="1">
      <c r="A35" s="104" t="s">
        <v>490</v>
      </c>
      <c r="B35" s="172">
        <v>722</v>
      </c>
      <c r="C35" s="25" t="s">
        <v>304</v>
      </c>
      <c r="D35" s="173">
        <v>720</v>
      </c>
      <c r="E35" s="172">
        <v>72049</v>
      </c>
      <c r="F35" s="172">
        <v>77607</v>
      </c>
      <c r="G35" s="174">
        <v>66.1</v>
      </c>
      <c r="H35" s="174">
        <v>61.1</v>
      </c>
      <c r="I35" s="172">
        <v>718</v>
      </c>
      <c r="J35" s="25" t="s">
        <v>304</v>
      </c>
      <c r="K35" s="173">
        <v>720</v>
      </c>
      <c r="L35" s="172">
        <v>28802</v>
      </c>
      <c r="M35" s="172">
        <v>27818</v>
      </c>
      <c r="N35" s="174">
        <v>57.5</v>
      </c>
      <c r="O35" s="174">
        <v>55.4</v>
      </c>
      <c r="P35" s="175">
        <v>189</v>
      </c>
      <c r="Q35" s="176" t="s">
        <v>304</v>
      </c>
      <c r="R35" s="177">
        <v>189</v>
      </c>
      <c r="S35" s="172">
        <v>17282</v>
      </c>
      <c r="T35" s="172">
        <v>17993</v>
      </c>
      <c r="U35" s="178">
        <v>62.7</v>
      </c>
      <c r="V35" s="178">
        <v>65.2</v>
      </c>
      <c r="W35" s="175">
        <v>208</v>
      </c>
      <c r="X35" s="179" t="s">
        <v>304</v>
      </c>
      <c r="Y35" s="177">
        <v>208</v>
      </c>
      <c r="Z35" s="172">
        <v>15201</v>
      </c>
      <c r="AA35" s="172">
        <v>14508</v>
      </c>
      <c r="AB35" s="174">
        <v>60.1</v>
      </c>
      <c r="AC35" s="174">
        <v>57.4</v>
      </c>
      <c r="AD35" s="172">
        <v>364</v>
      </c>
      <c r="AE35" s="25" t="s">
        <v>304</v>
      </c>
      <c r="AF35" s="173">
        <v>364</v>
      </c>
      <c r="AG35" s="172">
        <v>46411</v>
      </c>
      <c r="AH35" s="172">
        <v>46748</v>
      </c>
      <c r="AI35" s="180">
        <v>79.7</v>
      </c>
      <c r="AJ35" s="180">
        <v>80.3</v>
      </c>
      <c r="AK35" s="172"/>
      <c r="AL35" s="172"/>
      <c r="AM35" s="173"/>
      <c r="AN35" s="172">
        <v>5346</v>
      </c>
      <c r="AO35" s="172"/>
      <c r="AP35" s="172"/>
      <c r="AQ35" s="172">
        <v>8250</v>
      </c>
      <c r="AR35" s="181"/>
      <c r="AS35" s="181">
        <v>12119</v>
      </c>
      <c r="AT35" s="181"/>
      <c r="AU35" s="181">
        <v>15573</v>
      </c>
      <c r="AV35" s="181"/>
      <c r="AW35" s="181"/>
      <c r="AX35" s="181"/>
      <c r="AY35" s="181"/>
      <c r="AZ35" s="106"/>
      <c r="BA35" s="106"/>
      <c r="BB35" s="107"/>
      <c r="BC35" s="106"/>
      <c r="BD35" s="108"/>
      <c r="BE35" s="596"/>
      <c r="BF35" s="596"/>
    </row>
    <row r="36" spans="1:58" ht="24.75" customHeight="1">
      <c r="A36" s="112" t="s">
        <v>515</v>
      </c>
      <c r="B36" s="19">
        <v>727</v>
      </c>
      <c r="C36" s="25" t="s">
        <v>304</v>
      </c>
      <c r="D36" s="182">
        <v>727</v>
      </c>
      <c r="E36" s="47">
        <v>69227</v>
      </c>
      <c r="F36" s="47">
        <v>75195</v>
      </c>
      <c r="G36" s="161">
        <v>58.7</v>
      </c>
      <c r="H36" s="161">
        <v>63.8</v>
      </c>
      <c r="I36" s="183">
        <v>362</v>
      </c>
      <c r="J36" s="25" t="s">
        <v>304</v>
      </c>
      <c r="K36" s="182">
        <v>356</v>
      </c>
      <c r="L36" s="47">
        <v>13924</v>
      </c>
      <c r="M36" s="47">
        <v>14696</v>
      </c>
      <c r="N36" s="161">
        <v>61.50176678445229</v>
      </c>
      <c r="O36" s="161">
        <v>59.861507128309576</v>
      </c>
      <c r="P36" s="184">
        <v>198</v>
      </c>
      <c r="Q36" s="179" t="s">
        <v>304</v>
      </c>
      <c r="R36" s="185">
        <v>198</v>
      </c>
      <c r="S36" s="47">
        <v>16270</v>
      </c>
      <c r="T36" s="47">
        <v>17307</v>
      </c>
      <c r="U36" s="161">
        <v>56.38146723498632</v>
      </c>
      <c r="V36" s="161">
        <v>59.97504938143258</v>
      </c>
      <c r="W36" s="184">
        <v>198</v>
      </c>
      <c r="X36" s="179" t="s">
        <v>304</v>
      </c>
      <c r="Y36" s="185">
        <v>198</v>
      </c>
      <c r="Z36" s="47">
        <v>15095</v>
      </c>
      <c r="AA36" s="47">
        <v>14913</v>
      </c>
      <c r="AB36" s="161">
        <v>56.04232411360683</v>
      </c>
      <c r="AC36" s="161">
        <v>55.36662335251531</v>
      </c>
      <c r="AD36" s="47">
        <v>364.8787878787879</v>
      </c>
      <c r="AE36" s="186" t="s">
        <v>304</v>
      </c>
      <c r="AF36" s="114">
        <v>364.8787878787879</v>
      </c>
      <c r="AG36" s="47">
        <v>56022</v>
      </c>
      <c r="AH36" s="47">
        <v>56471</v>
      </c>
      <c r="AI36" s="161">
        <v>79.16961080806082</v>
      </c>
      <c r="AJ36" s="161">
        <v>79.80413216132952</v>
      </c>
      <c r="AK36" s="19"/>
      <c r="AL36" s="19"/>
      <c r="AM36" s="182"/>
      <c r="AN36" s="47">
        <v>6676</v>
      </c>
      <c r="AO36" s="19"/>
      <c r="AP36" s="19"/>
      <c r="AQ36" s="47">
        <v>8371</v>
      </c>
      <c r="AR36" s="181"/>
      <c r="AS36" s="181">
        <v>13032</v>
      </c>
      <c r="AT36" s="181"/>
      <c r="AU36" s="181">
        <v>13340</v>
      </c>
      <c r="AV36" s="181"/>
      <c r="AW36" s="181"/>
      <c r="AX36" s="181"/>
      <c r="AY36" s="181"/>
      <c r="AZ36" s="106"/>
      <c r="BA36" s="106"/>
      <c r="BB36" s="107"/>
      <c r="BC36" s="106"/>
      <c r="BD36" s="108"/>
      <c r="BE36" s="596"/>
      <c r="BF36" s="596"/>
    </row>
    <row r="37" spans="1:58" ht="24.75" customHeight="1">
      <c r="A37" s="112" t="s">
        <v>516</v>
      </c>
      <c r="B37" s="19">
        <v>724</v>
      </c>
      <c r="C37" s="186" t="s">
        <v>304</v>
      </c>
      <c r="D37" s="182">
        <v>725</v>
      </c>
      <c r="E37" s="47">
        <v>74008</v>
      </c>
      <c r="F37" s="47">
        <v>78664</v>
      </c>
      <c r="G37" s="161">
        <v>61.621468597264</v>
      </c>
      <c r="H37" s="161">
        <v>65.4072571257525</v>
      </c>
      <c r="I37" s="19">
        <v>360</v>
      </c>
      <c r="J37" s="186" t="s">
        <v>304</v>
      </c>
      <c r="K37" s="182">
        <v>354</v>
      </c>
      <c r="L37" s="47">
        <v>13225</v>
      </c>
      <c r="M37" s="47">
        <v>13451</v>
      </c>
      <c r="N37" s="161">
        <v>52.6</v>
      </c>
      <c r="O37" s="161">
        <v>55.4</v>
      </c>
      <c r="P37" s="184">
        <v>145</v>
      </c>
      <c r="Q37" s="187" t="s">
        <v>304</v>
      </c>
      <c r="R37" s="185">
        <v>145</v>
      </c>
      <c r="S37" s="47">
        <v>13401</v>
      </c>
      <c r="T37" s="47">
        <v>14467</v>
      </c>
      <c r="U37" s="161">
        <v>60.2</v>
      </c>
      <c r="V37" s="161">
        <v>64.9</v>
      </c>
      <c r="W37" s="184">
        <v>205</v>
      </c>
      <c r="X37" s="187" t="s">
        <v>304</v>
      </c>
      <c r="Y37" s="185">
        <v>205</v>
      </c>
      <c r="Z37" s="47">
        <v>16893</v>
      </c>
      <c r="AA37" s="47">
        <v>17492</v>
      </c>
      <c r="AB37" s="161">
        <v>58.8</v>
      </c>
      <c r="AC37" s="161">
        <v>61</v>
      </c>
      <c r="AD37" s="47">
        <v>332</v>
      </c>
      <c r="AE37" s="186" t="s">
        <v>304</v>
      </c>
      <c r="AF37" s="114">
        <v>332</v>
      </c>
      <c r="AG37" s="47">
        <v>55009</v>
      </c>
      <c r="AH37" s="47">
        <v>55193</v>
      </c>
      <c r="AI37" s="161">
        <v>83.4</v>
      </c>
      <c r="AJ37" s="161">
        <v>83.7</v>
      </c>
      <c r="AK37" s="19"/>
      <c r="AL37" s="19"/>
      <c r="AM37" s="182"/>
      <c r="AN37" s="47">
        <v>6035</v>
      </c>
      <c r="AO37" s="19"/>
      <c r="AP37" s="19"/>
      <c r="AQ37" s="47">
        <v>8311</v>
      </c>
      <c r="AR37" s="181"/>
      <c r="AS37" s="181">
        <v>13729</v>
      </c>
      <c r="AT37" s="181"/>
      <c r="AU37" s="181">
        <v>11544</v>
      </c>
      <c r="AV37" s="181"/>
      <c r="AW37" s="181">
        <v>3</v>
      </c>
      <c r="AX37" s="181"/>
      <c r="AY37" s="181">
        <v>4</v>
      </c>
      <c r="AZ37" s="47"/>
      <c r="BA37" s="47"/>
      <c r="BB37" s="114"/>
      <c r="BC37" s="47"/>
      <c r="BD37" s="150"/>
      <c r="BE37" s="588"/>
      <c r="BF37" s="588"/>
    </row>
    <row r="38" spans="1:58" s="1" customFormat="1" ht="24.75" customHeight="1">
      <c r="A38" s="112" t="s">
        <v>470</v>
      </c>
      <c r="B38" s="188">
        <v>727</v>
      </c>
      <c r="C38" s="189" t="s">
        <v>304</v>
      </c>
      <c r="D38" s="190">
        <v>728</v>
      </c>
      <c r="E38" s="191">
        <v>78546</v>
      </c>
      <c r="F38" s="191">
        <v>79697</v>
      </c>
      <c r="G38" s="192">
        <v>65.6</v>
      </c>
      <c r="H38" s="192">
        <v>66.3</v>
      </c>
      <c r="I38" s="19">
        <v>358</v>
      </c>
      <c r="J38" s="186" t="s">
        <v>304</v>
      </c>
      <c r="K38" s="182">
        <v>344</v>
      </c>
      <c r="L38" s="47">
        <v>15933</v>
      </c>
      <c r="M38" s="47">
        <v>15461</v>
      </c>
      <c r="N38" s="161">
        <v>65.9478476821192</v>
      </c>
      <c r="O38" s="161">
        <v>64.79882648784576</v>
      </c>
      <c r="P38" s="184">
        <v>157</v>
      </c>
      <c r="Q38" s="187" t="s">
        <v>304</v>
      </c>
      <c r="R38" s="185">
        <v>157</v>
      </c>
      <c r="S38" s="47">
        <v>16746</v>
      </c>
      <c r="T38" s="47">
        <v>17920</v>
      </c>
      <c r="U38" s="161">
        <v>72.89426718321508</v>
      </c>
      <c r="V38" s="161">
        <v>78.00461411221869</v>
      </c>
      <c r="W38" s="184">
        <v>209</v>
      </c>
      <c r="X38" s="187" t="s">
        <v>304</v>
      </c>
      <c r="Y38" s="185">
        <v>209</v>
      </c>
      <c r="Z38" s="47">
        <v>17292</v>
      </c>
      <c r="AA38" s="47">
        <v>17801</v>
      </c>
      <c r="AB38" s="161">
        <v>62.11653136001149</v>
      </c>
      <c r="AC38" s="161">
        <v>63.94496731087004</v>
      </c>
      <c r="AD38" s="47">
        <v>323</v>
      </c>
      <c r="AE38" s="186" t="s">
        <v>304</v>
      </c>
      <c r="AF38" s="114">
        <v>323</v>
      </c>
      <c r="AG38" s="47">
        <v>54252</v>
      </c>
      <c r="AH38" s="47">
        <v>54160</v>
      </c>
      <c r="AI38" s="161">
        <v>81.88733925013585</v>
      </c>
      <c r="AJ38" s="161">
        <v>81.74847551772022</v>
      </c>
      <c r="AK38" s="19"/>
      <c r="AL38" s="19"/>
      <c r="AM38" s="182"/>
      <c r="AN38" s="47">
        <v>9352</v>
      </c>
      <c r="AO38" s="19"/>
      <c r="AP38" s="19"/>
      <c r="AQ38" s="47">
        <v>8720</v>
      </c>
      <c r="AR38" s="181"/>
      <c r="AS38" s="181">
        <v>16490</v>
      </c>
      <c r="AT38" s="181"/>
      <c r="AU38" s="181">
        <v>12782</v>
      </c>
      <c r="AV38" s="181"/>
      <c r="AW38" s="181">
        <v>0</v>
      </c>
      <c r="AX38" s="181"/>
      <c r="AY38" s="181">
        <v>8</v>
      </c>
      <c r="AZ38" s="47"/>
      <c r="BA38" s="47"/>
      <c r="BB38" s="114"/>
      <c r="BC38" s="47"/>
      <c r="BD38" s="150"/>
      <c r="BE38" s="588"/>
      <c r="BF38" s="588"/>
    </row>
    <row r="39" spans="1:58" s="79" customFormat="1" ht="24.75" customHeight="1">
      <c r="A39" s="118" t="s">
        <v>493</v>
      </c>
      <c r="B39" s="193">
        <v>720</v>
      </c>
      <c r="C39" s="194" t="s">
        <v>304</v>
      </c>
      <c r="D39" s="195">
        <v>722</v>
      </c>
      <c r="E39" s="193">
        <v>78188</v>
      </c>
      <c r="F39" s="193">
        <v>84149</v>
      </c>
      <c r="G39" s="196">
        <v>66.42200587865504</v>
      </c>
      <c r="H39" s="196">
        <v>71.3308468254641</v>
      </c>
      <c r="I39" s="193">
        <v>357</v>
      </c>
      <c r="J39" s="194" t="s">
        <v>304</v>
      </c>
      <c r="K39" s="195">
        <v>342</v>
      </c>
      <c r="L39" s="193">
        <v>17582</v>
      </c>
      <c r="M39" s="193">
        <v>16699</v>
      </c>
      <c r="N39" s="196">
        <v>70.46893787575151</v>
      </c>
      <c r="O39" s="196">
        <v>69.75355054302422</v>
      </c>
      <c r="P39" s="197">
        <v>152</v>
      </c>
      <c r="Q39" s="198" t="s">
        <v>304</v>
      </c>
      <c r="R39" s="199">
        <v>152</v>
      </c>
      <c r="S39" s="193">
        <v>18001</v>
      </c>
      <c r="T39" s="193">
        <v>18623</v>
      </c>
      <c r="U39" s="200">
        <v>63.450828339795564</v>
      </c>
      <c r="V39" s="200">
        <v>65.64328516038069</v>
      </c>
      <c r="W39" s="197">
        <v>204</v>
      </c>
      <c r="X39" s="201" t="s">
        <v>304</v>
      </c>
      <c r="Y39" s="199">
        <v>204</v>
      </c>
      <c r="Z39" s="193">
        <v>17779</v>
      </c>
      <c r="AA39" s="193">
        <v>18008</v>
      </c>
      <c r="AB39" s="196">
        <v>66.4163771526766</v>
      </c>
      <c r="AC39" s="196">
        <v>67.27184429750831</v>
      </c>
      <c r="AD39" s="193">
        <v>292</v>
      </c>
      <c r="AE39" s="194" t="s">
        <v>304</v>
      </c>
      <c r="AF39" s="195">
        <v>291</v>
      </c>
      <c r="AG39" s="193">
        <v>51862</v>
      </c>
      <c r="AH39" s="193">
        <v>52316</v>
      </c>
      <c r="AI39" s="202">
        <v>83.2</v>
      </c>
      <c r="AJ39" s="202">
        <v>84.2</v>
      </c>
      <c r="AK39" s="193"/>
      <c r="AL39" s="193"/>
      <c r="AM39" s="195"/>
      <c r="AN39" s="193">
        <v>9916</v>
      </c>
      <c r="AO39" s="193"/>
      <c r="AP39" s="193"/>
      <c r="AQ39" s="193">
        <v>9007</v>
      </c>
      <c r="AR39" s="203"/>
      <c r="AS39" s="203">
        <v>14174</v>
      </c>
      <c r="AT39" s="203"/>
      <c r="AU39" s="203">
        <v>13027</v>
      </c>
      <c r="AV39" s="203"/>
      <c r="AW39" s="203"/>
      <c r="AX39" s="203"/>
      <c r="AY39" s="203"/>
      <c r="AZ39" s="123"/>
      <c r="BA39" s="123"/>
      <c r="BB39" s="125"/>
      <c r="BC39" s="123"/>
      <c r="BD39" s="126"/>
      <c r="BE39" s="589"/>
      <c r="BF39" s="589"/>
    </row>
    <row r="40" spans="1:58" ht="24.75" customHeight="1">
      <c r="A40" s="128"/>
      <c r="B40" s="204"/>
      <c r="C40" s="204"/>
      <c r="D40" s="205"/>
      <c r="E40" s="204"/>
      <c r="F40" s="204"/>
      <c r="G40" s="206"/>
      <c r="H40" s="206"/>
      <c r="I40" s="9"/>
      <c r="J40" s="9"/>
      <c r="K40" s="207"/>
      <c r="L40" s="208"/>
      <c r="M40" s="208"/>
      <c r="N40" s="209"/>
      <c r="O40" s="209"/>
      <c r="P40" s="210"/>
      <c r="Q40" s="210"/>
      <c r="R40" s="177"/>
      <c r="S40" s="211"/>
      <c r="T40" s="211"/>
      <c r="U40" s="209"/>
      <c r="V40" s="209"/>
      <c r="W40" s="210"/>
      <c r="X40" s="210"/>
      <c r="Y40" s="177"/>
      <c r="Z40" s="9"/>
      <c r="AA40" s="9"/>
      <c r="AB40" s="209"/>
      <c r="AC40" s="209"/>
      <c r="AD40" s="212"/>
      <c r="AE40" s="212"/>
      <c r="AF40" s="107"/>
      <c r="AG40" s="212"/>
      <c r="AH40" s="212"/>
      <c r="AI40" s="209"/>
      <c r="AJ40" s="209"/>
      <c r="AK40" s="25"/>
      <c r="AL40" s="25"/>
      <c r="AM40" s="173"/>
      <c r="AN40" s="25"/>
      <c r="AO40" s="25"/>
      <c r="AP40" s="25"/>
      <c r="AQ40" s="25"/>
      <c r="AR40" s="586"/>
      <c r="AS40" s="586"/>
      <c r="AT40" s="586"/>
      <c r="AU40" s="586"/>
      <c r="AV40" s="586"/>
      <c r="AW40" s="586"/>
      <c r="AX40" s="586"/>
      <c r="AY40" s="586"/>
      <c r="AZ40" s="186"/>
      <c r="BA40" s="186"/>
      <c r="BB40" s="186"/>
      <c r="BC40" s="186"/>
      <c r="BD40" s="590"/>
      <c r="BE40" s="590"/>
      <c r="BF40" s="590"/>
    </row>
    <row r="41" spans="1:58" ht="24.75" customHeight="1">
      <c r="A41" s="133" t="s">
        <v>517</v>
      </c>
      <c r="B41" s="214">
        <v>60</v>
      </c>
      <c r="C41" s="215" t="s">
        <v>304</v>
      </c>
      <c r="D41" s="216">
        <v>60</v>
      </c>
      <c r="E41" s="217">
        <v>5903</v>
      </c>
      <c r="F41" s="217">
        <v>6658</v>
      </c>
      <c r="G41" s="218">
        <v>59.35646053293112</v>
      </c>
      <c r="H41" s="218">
        <v>66.68669871794873</v>
      </c>
      <c r="I41" s="219">
        <v>30</v>
      </c>
      <c r="J41" s="220" t="s">
        <v>304</v>
      </c>
      <c r="K41" s="221">
        <v>29</v>
      </c>
      <c r="L41" s="222">
        <v>1241</v>
      </c>
      <c r="M41" s="222">
        <v>1197</v>
      </c>
      <c r="N41" s="174">
        <v>59.66346153846154</v>
      </c>
      <c r="O41" s="174">
        <v>58.9655172413793</v>
      </c>
      <c r="P41" s="175">
        <v>13</v>
      </c>
      <c r="Q41" s="176" t="s">
        <v>304</v>
      </c>
      <c r="R41" s="177">
        <v>13</v>
      </c>
      <c r="S41" s="47">
        <v>1562</v>
      </c>
      <c r="T41" s="47">
        <v>1807</v>
      </c>
      <c r="U41" s="178">
        <v>44.5014245014245</v>
      </c>
      <c r="V41" s="178">
        <v>51.48148148148148</v>
      </c>
      <c r="W41" s="175">
        <v>17</v>
      </c>
      <c r="X41" s="179" t="s">
        <v>304</v>
      </c>
      <c r="Y41" s="177">
        <v>17</v>
      </c>
      <c r="Z41" s="222">
        <v>1410</v>
      </c>
      <c r="AA41" s="222">
        <v>1352</v>
      </c>
      <c r="AB41" s="174">
        <v>60.07669365146996</v>
      </c>
      <c r="AC41" s="174">
        <v>57.6054537707712</v>
      </c>
      <c r="AD41" s="106">
        <v>30</v>
      </c>
      <c r="AE41" s="186" t="s">
        <v>304</v>
      </c>
      <c r="AF41" s="107">
        <v>30</v>
      </c>
      <c r="AG41" s="106">
        <v>6377</v>
      </c>
      <c r="AH41" s="106">
        <v>6605</v>
      </c>
      <c r="AI41" s="174">
        <v>82.00874485596708</v>
      </c>
      <c r="AJ41" s="174">
        <v>84.94084362139918</v>
      </c>
      <c r="AK41" s="25"/>
      <c r="AL41" s="19"/>
      <c r="AM41" s="182"/>
      <c r="AN41" s="172">
        <v>791</v>
      </c>
      <c r="AO41" s="25"/>
      <c r="AP41" s="19"/>
      <c r="AQ41" s="172">
        <v>685</v>
      </c>
      <c r="AR41" s="111"/>
      <c r="AS41" s="181">
        <v>1189</v>
      </c>
      <c r="AT41" s="111"/>
      <c r="AU41" s="181">
        <v>909</v>
      </c>
      <c r="AV41" s="111"/>
      <c r="AW41" s="181">
        <v>0</v>
      </c>
      <c r="AX41" s="111"/>
      <c r="AY41" s="181">
        <v>1</v>
      </c>
      <c r="AZ41" s="186"/>
      <c r="BA41" s="47"/>
      <c r="BB41" s="114"/>
      <c r="BC41" s="106"/>
      <c r="BD41" s="213"/>
      <c r="BE41" s="588"/>
      <c r="BF41" s="588"/>
    </row>
    <row r="42" spans="1:58" ht="24.75" customHeight="1">
      <c r="A42" s="138" t="s">
        <v>518</v>
      </c>
      <c r="B42" s="214">
        <v>62</v>
      </c>
      <c r="C42" s="215" t="s">
        <v>304</v>
      </c>
      <c r="D42" s="216">
        <v>62</v>
      </c>
      <c r="E42" s="217">
        <v>6735</v>
      </c>
      <c r="F42" s="217">
        <v>7079</v>
      </c>
      <c r="G42" s="218">
        <v>65.3883495145631</v>
      </c>
      <c r="H42" s="218">
        <v>68.88196944633648</v>
      </c>
      <c r="I42" s="219">
        <v>31</v>
      </c>
      <c r="J42" s="220" t="s">
        <v>304</v>
      </c>
      <c r="K42" s="221">
        <v>29</v>
      </c>
      <c r="L42" s="222">
        <v>1662</v>
      </c>
      <c r="M42" s="222">
        <v>1550</v>
      </c>
      <c r="N42" s="174">
        <v>76.58986175115207</v>
      </c>
      <c r="O42" s="174">
        <v>76.35467980295566</v>
      </c>
      <c r="P42" s="175">
        <v>13</v>
      </c>
      <c r="Q42" s="176" t="s">
        <v>304</v>
      </c>
      <c r="R42" s="177">
        <v>13</v>
      </c>
      <c r="S42" s="47">
        <v>1739</v>
      </c>
      <c r="T42" s="47">
        <v>1759</v>
      </c>
      <c r="U42" s="178">
        <v>49.48776323278315</v>
      </c>
      <c r="V42" s="178">
        <v>50.05691519635743</v>
      </c>
      <c r="W42" s="175">
        <v>17</v>
      </c>
      <c r="X42" s="179" t="s">
        <v>304</v>
      </c>
      <c r="Y42" s="177">
        <v>17</v>
      </c>
      <c r="Z42" s="222">
        <v>1125</v>
      </c>
      <c r="AA42" s="222">
        <v>1304</v>
      </c>
      <c r="AB42" s="174">
        <v>48.89178617992177</v>
      </c>
      <c r="AC42" s="174">
        <v>56.671012603216</v>
      </c>
      <c r="AD42" s="106">
        <v>31</v>
      </c>
      <c r="AE42" s="186" t="s">
        <v>304</v>
      </c>
      <c r="AF42" s="107">
        <v>31</v>
      </c>
      <c r="AG42" s="106">
        <v>6167</v>
      </c>
      <c r="AH42" s="106">
        <v>6057</v>
      </c>
      <c r="AI42" s="174">
        <v>71.96872447193371</v>
      </c>
      <c r="AJ42" s="174">
        <v>70.68502742443692</v>
      </c>
      <c r="AK42" s="25"/>
      <c r="AL42" s="19"/>
      <c r="AM42" s="182"/>
      <c r="AN42" s="172">
        <v>670</v>
      </c>
      <c r="AO42" s="25"/>
      <c r="AP42" s="19"/>
      <c r="AQ42" s="172">
        <v>648</v>
      </c>
      <c r="AR42" s="111"/>
      <c r="AS42" s="181">
        <v>1295</v>
      </c>
      <c r="AT42" s="111"/>
      <c r="AU42" s="181">
        <v>888</v>
      </c>
      <c r="AV42" s="111"/>
      <c r="AW42" s="181">
        <v>0</v>
      </c>
      <c r="AX42" s="111"/>
      <c r="AY42" s="181">
        <v>0</v>
      </c>
      <c r="AZ42" s="186"/>
      <c r="BA42" s="47"/>
      <c r="BB42" s="114"/>
      <c r="BC42" s="106"/>
      <c r="BD42" s="213"/>
      <c r="BE42" s="588"/>
      <c r="BF42" s="588"/>
    </row>
    <row r="43" spans="1:58" ht="24.75" customHeight="1">
      <c r="A43" s="138" t="s">
        <v>519</v>
      </c>
      <c r="B43" s="214">
        <v>60</v>
      </c>
      <c r="C43" s="215" t="s">
        <v>304</v>
      </c>
      <c r="D43" s="216">
        <v>60</v>
      </c>
      <c r="E43" s="217">
        <v>7033</v>
      </c>
      <c r="F43" s="217">
        <v>7032</v>
      </c>
      <c r="G43" s="218">
        <v>70.61244979919678</v>
      </c>
      <c r="H43" s="218">
        <v>70.60949894567727</v>
      </c>
      <c r="I43" s="219">
        <v>30</v>
      </c>
      <c r="J43" s="220" t="s">
        <v>304</v>
      </c>
      <c r="K43" s="221">
        <v>29</v>
      </c>
      <c r="L43" s="222">
        <v>1585</v>
      </c>
      <c r="M43" s="222">
        <v>1479</v>
      </c>
      <c r="N43" s="174">
        <v>75.47619047619048</v>
      </c>
      <c r="O43" s="174">
        <v>72.85714285714285</v>
      </c>
      <c r="P43" s="175">
        <v>13</v>
      </c>
      <c r="Q43" s="176" t="s">
        <v>304</v>
      </c>
      <c r="R43" s="177">
        <v>13</v>
      </c>
      <c r="S43" s="47">
        <v>1338</v>
      </c>
      <c r="T43" s="47">
        <v>1526</v>
      </c>
      <c r="U43" s="178">
        <v>37.58426966292135</v>
      </c>
      <c r="V43" s="178">
        <v>42.86516853932584</v>
      </c>
      <c r="W43" s="175">
        <v>16</v>
      </c>
      <c r="X43" s="179" t="s">
        <v>304</v>
      </c>
      <c r="Y43" s="177">
        <v>16</v>
      </c>
      <c r="Z43" s="222">
        <v>994</v>
      </c>
      <c r="AA43" s="222">
        <v>1219</v>
      </c>
      <c r="AB43" s="174">
        <v>41.38218151540383</v>
      </c>
      <c r="AC43" s="174">
        <v>50.74937552039967</v>
      </c>
      <c r="AD43" s="106">
        <v>22</v>
      </c>
      <c r="AE43" s="186" t="s">
        <v>304</v>
      </c>
      <c r="AF43" s="107">
        <v>22</v>
      </c>
      <c r="AG43" s="106">
        <v>3619</v>
      </c>
      <c r="AH43" s="106">
        <v>3567</v>
      </c>
      <c r="AI43" s="174">
        <v>89.40217391304348</v>
      </c>
      <c r="AJ43" s="174">
        <v>88.11758893280633</v>
      </c>
      <c r="AK43" s="25"/>
      <c r="AL43" s="19"/>
      <c r="AM43" s="182"/>
      <c r="AN43" s="172">
        <v>833</v>
      </c>
      <c r="AO43" s="25"/>
      <c r="AP43" s="19"/>
      <c r="AQ43" s="172">
        <v>573</v>
      </c>
      <c r="AR43" s="111"/>
      <c r="AS43" s="181">
        <v>1358</v>
      </c>
      <c r="AT43" s="111"/>
      <c r="AU43" s="181">
        <v>952</v>
      </c>
      <c r="AV43" s="111"/>
      <c r="AW43" s="181">
        <v>0</v>
      </c>
      <c r="AX43" s="111"/>
      <c r="AY43" s="181">
        <v>1</v>
      </c>
      <c r="AZ43" s="186"/>
      <c r="BA43" s="47"/>
      <c r="BB43" s="114"/>
      <c r="BC43" s="106"/>
      <c r="BD43" s="213"/>
      <c r="BE43" s="588"/>
      <c r="BF43" s="588"/>
    </row>
    <row r="44" spans="1:58" ht="24.75" customHeight="1">
      <c r="A44" s="138" t="s">
        <v>520</v>
      </c>
      <c r="B44" s="214">
        <v>62</v>
      </c>
      <c r="C44" s="215" t="s">
        <v>304</v>
      </c>
      <c r="D44" s="216">
        <v>62</v>
      </c>
      <c r="E44" s="217">
        <v>6581</v>
      </c>
      <c r="F44" s="217">
        <v>6730</v>
      </c>
      <c r="G44" s="218">
        <v>64.06113112041272</v>
      </c>
      <c r="H44" s="218">
        <v>65.50515865291025</v>
      </c>
      <c r="I44" s="219">
        <v>31</v>
      </c>
      <c r="J44" s="220" t="s">
        <v>304</v>
      </c>
      <c r="K44" s="221">
        <v>31</v>
      </c>
      <c r="L44" s="222">
        <v>1400</v>
      </c>
      <c r="M44" s="222">
        <v>1435</v>
      </c>
      <c r="N44" s="174">
        <v>65.11627906976744</v>
      </c>
      <c r="O44" s="174">
        <v>66.12903225806451</v>
      </c>
      <c r="P44" s="175">
        <v>13</v>
      </c>
      <c r="Q44" s="176" t="s">
        <v>304</v>
      </c>
      <c r="R44" s="177">
        <v>13</v>
      </c>
      <c r="S44" s="47">
        <v>1102</v>
      </c>
      <c r="T44" s="47">
        <v>1309</v>
      </c>
      <c r="U44" s="178">
        <v>57.817418677859386</v>
      </c>
      <c r="V44" s="178">
        <v>68.67785939139559</v>
      </c>
      <c r="W44" s="175">
        <v>18</v>
      </c>
      <c r="X44" s="179" t="s">
        <v>304</v>
      </c>
      <c r="Y44" s="177">
        <v>18</v>
      </c>
      <c r="Z44" s="222">
        <v>1621</v>
      </c>
      <c r="AA44" s="222">
        <v>1409</v>
      </c>
      <c r="AB44" s="174">
        <v>66.70781893004116</v>
      </c>
      <c r="AC44" s="174">
        <v>57.983539094650205</v>
      </c>
      <c r="AD44" s="106">
        <v>21</v>
      </c>
      <c r="AE44" s="186" t="s">
        <v>304</v>
      </c>
      <c r="AF44" s="107">
        <v>21</v>
      </c>
      <c r="AG44" s="106">
        <v>3501</v>
      </c>
      <c r="AH44" s="106">
        <v>3502</v>
      </c>
      <c r="AI44" s="174">
        <v>90.6055900621118</v>
      </c>
      <c r="AJ44" s="174">
        <v>90.63146997929607</v>
      </c>
      <c r="AK44" s="25"/>
      <c r="AL44" s="19"/>
      <c r="AM44" s="182"/>
      <c r="AN44" s="172">
        <v>819</v>
      </c>
      <c r="AO44" s="25"/>
      <c r="AP44" s="19"/>
      <c r="AQ44" s="172">
        <v>767</v>
      </c>
      <c r="AR44" s="111"/>
      <c r="AS44" s="181">
        <v>1469</v>
      </c>
      <c r="AT44" s="111"/>
      <c r="AU44" s="181">
        <v>1292</v>
      </c>
      <c r="AV44" s="111"/>
      <c r="AW44" s="181">
        <v>0</v>
      </c>
      <c r="AX44" s="111"/>
      <c r="AY44" s="181">
        <v>0</v>
      </c>
      <c r="AZ44" s="186"/>
      <c r="BA44" s="47"/>
      <c r="BB44" s="114"/>
      <c r="BC44" s="106"/>
      <c r="BD44" s="213"/>
      <c r="BE44" s="588"/>
      <c r="BF44" s="588"/>
    </row>
    <row r="45" spans="1:58" ht="24.75" customHeight="1">
      <c r="A45" s="138" t="s">
        <v>521</v>
      </c>
      <c r="B45" s="214">
        <v>62</v>
      </c>
      <c r="C45" s="215" t="s">
        <v>304</v>
      </c>
      <c r="D45" s="216">
        <v>62</v>
      </c>
      <c r="E45" s="217">
        <v>7514</v>
      </c>
      <c r="F45" s="217">
        <v>8044</v>
      </c>
      <c r="G45" s="218">
        <v>73.15743355077402</v>
      </c>
      <c r="H45" s="218">
        <v>78.09708737864078</v>
      </c>
      <c r="I45" s="219">
        <v>31</v>
      </c>
      <c r="J45" s="220" t="s">
        <v>304</v>
      </c>
      <c r="K45" s="221">
        <v>30</v>
      </c>
      <c r="L45" s="222">
        <v>1765</v>
      </c>
      <c r="M45" s="222">
        <v>1616</v>
      </c>
      <c r="N45" s="174">
        <v>81.33640552995391</v>
      </c>
      <c r="O45" s="174">
        <v>76.95238095238095</v>
      </c>
      <c r="P45" s="175">
        <v>13</v>
      </c>
      <c r="Q45" s="176" t="s">
        <v>304</v>
      </c>
      <c r="R45" s="177">
        <v>13</v>
      </c>
      <c r="S45" s="47">
        <v>1731</v>
      </c>
      <c r="T45" s="47">
        <v>1531</v>
      </c>
      <c r="U45" s="178">
        <v>84.60410557184751</v>
      </c>
      <c r="V45" s="178">
        <v>74.82893450635386</v>
      </c>
      <c r="W45" s="175">
        <v>17</v>
      </c>
      <c r="X45" s="179" t="s">
        <v>304</v>
      </c>
      <c r="Y45" s="177">
        <v>17</v>
      </c>
      <c r="Z45" s="222">
        <v>1882</v>
      </c>
      <c r="AA45" s="222">
        <v>1558</v>
      </c>
      <c r="AB45" s="174">
        <v>84.05538186690487</v>
      </c>
      <c r="AC45" s="174">
        <v>69.58463599821349</v>
      </c>
      <c r="AD45" s="106">
        <v>22</v>
      </c>
      <c r="AE45" s="186" t="s">
        <v>304</v>
      </c>
      <c r="AF45" s="107">
        <v>22</v>
      </c>
      <c r="AG45" s="106">
        <v>3525</v>
      </c>
      <c r="AH45" s="106">
        <v>3490</v>
      </c>
      <c r="AI45" s="174">
        <v>87.0800395256917</v>
      </c>
      <c r="AJ45" s="174">
        <v>86.21541501976284</v>
      </c>
      <c r="AK45" s="25"/>
      <c r="AL45" s="19"/>
      <c r="AM45" s="182"/>
      <c r="AN45" s="172">
        <v>767</v>
      </c>
      <c r="AO45" s="25"/>
      <c r="AP45" s="19"/>
      <c r="AQ45" s="172">
        <v>780</v>
      </c>
      <c r="AR45" s="111"/>
      <c r="AS45" s="181">
        <v>1148</v>
      </c>
      <c r="AT45" s="111"/>
      <c r="AU45" s="181">
        <v>1189</v>
      </c>
      <c r="AV45" s="111"/>
      <c r="AW45" s="181">
        <v>0</v>
      </c>
      <c r="AX45" s="111"/>
      <c r="AY45" s="181">
        <v>0</v>
      </c>
      <c r="AZ45" s="186"/>
      <c r="BA45" s="47"/>
      <c r="BB45" s="114"/>
      <c r="BC45" s="106"/>
      <c r="BD45" s="213"/>
      <c r="BE45" s="588"/>
      <c r="BF45" s="588"/>
    </row>
    <row r="46" spans="1:58" ht="24.75" customHeight="1">
      <c r="A46" s="138" t="s">
        <v>522</v>
      </c>
      <c r="B46" s="214">
        <v>60</v>
      </c>
      <c r="C46" s="215" t="s">
        <v>304</v>
      </c>
      <c r="D46" s="216">
        <v>60</v>
      </c>
      <c r="E46" s="217">
        <v>7185</v>
      </c>
      <c r="F46" s="217">
        <v>7417</v>
      </c>
      <c r="G46" s="218">
        <v>72.8997564935065</v>
      </c>
      <c r="H46" s="218">
        <v>75.7919476803597</v>
      </c>
      <c r="I46" s="219">
        <v>30</v>
      </c>
      <c r="J46" s="220" t="s">
        <v>304</v>
      </c>
      <c r="K46" s="221">
        <v>29</v>
      </c>
      <c r="L46" s="222">
        <v>1526</v>
      </c>
      <c r="M46" s="222">
        <v>1474</v>
      </c>
      <c r="N46" s="174">
        <v>72.66666666666667</v>
      </c>
      <c r="O46" s="174">
        <v>72.61083743842364</v>
      </c>
      <c r="P46" s="175">
        <v>13</v>
      </c>
      <c r="Q46" s="176" t="s">
        <v>304</v>
      </c>
      <c r="R46" s="177">
        <v>13</v>
      </c>
      <c r="S46" s="47">
        <v>1288</v>
      </c>
      <c r="T46" s="47">
        <v>1486</v>
      </c>
      <c r="U46" s="178">
        <v>61.893320518981255</v>
      </c>
      <c r="V46" s="178">
        <v>71.40797693416626</v>
      </c>
      <c r="W46" s="175">
        <v>17</v>
      </c>
      <c r="X46" s="179" t="s">
        <v>304</v>
      </c>
      <c r="Y46" s="177">
        <v>17</v>
      </c>
      <c r="Z46" s="222">
        <v>1198</v>
      </c>
      <c r="AA46" s="222">
        <v>1493</v>
      </c>
      <c r="AB46" s="174">
        <v>53.50602947744528</v>
      </c>
      <c r="AC46" s="174">
        <v>66.68155426529701</v>
      </c>
      <c r="AD46" s="106">
        <v>21</v>
      </c>
      <c r="AE46" s="186" t="s">
        <v>304</v>
      </c>
      <c r="AF46" s="107">
        <v>21</v>
      </c>
      <c r="AG46" s="106">
        <v>2950</v>
      </c>
      <c r="AH46" s="106">
        <v>2920</v>
      </c>
      <c r="AI46" s="174">
        <v>76.34575569358178</v>
      </c>
      <c r="AJ46" s="174">
        <v>75.56935817805382</v>
      </c>
      <c r="AK46" s="25"/>
      <c r="AL46" s="19"/>
      <c r="AM46" s="182"/>
      <c r="AN46" s="172">
        <v>929</v>
      </c>
      <c r="AO46" s="25"/>
      <c r="AP46" s="19"/>
      <c r="AQ46" s="172">
        <v>900</v>
      </c>
      <c r="AR46" s="111"/>
      <c r="AS46" s="181">
        <v>1402</v>
      </c>
      <c r="AT46" s="111"/>
      <c r="AU46" s="181">
        <v>1074</v>
      </c>
      <c r="AV46" s="111"/>
      <c r="AW46" s="181">
        <v>0</v>
      </c>
      <c r="AX46" s="111"/>
      <c r="AY46" s="181">
        <v>1</v>
      </c>
      <c r="AZ46" s="186"/>
      <c r="BA46" s="47"/>
      <c r="BB46" s="114"/>
      <c r="BC46" s="106"/>
      <c r="BD46" s="213"/>
      <c r="BE46" s="588"/>
      <c r="BF46" s="588"/>
    </row>
    <row r="47" spans="1:58" ht="24.75" customHeight="1">
      <c r="A47" s="138" t="s">
        <v>523</v>
      </c>
      <c r="B47" s="214">
        <v>62</v>
      </c>
      <c r="C47" s="215" t="s">
        <v>304</v>
      </c>
      <c r="D47" s="216">
        <v>62</v>
      </c>
      <c r="E47" s="217">
        <v>7640</v>
      </c>
      <c r="F47" s="217">
        <v>8341</v>
      </c>
      <c r="G47" s="218">
        <v>75.09337527029683</v>
      </c>
      <c r="H47" s="218">
        <v>82.4046631100573</v>
      </c>
      <c r="I47" s="219">
        <v>31</v>
      </c>
      <c r="J47" s="220" t="s">
        <v>304</v>
      </c>
      <c r="K47" s="221">
        <v>30</v>
      </c>
      <c r="L47" s="222">
        <v>1676</v>
      </c>
      <c r="M47" s="222">
        <v>1533</v>
      </c>
      <c r="N47" s="174">
        <v>77.23502304147466</v>
      </c>
      <c r="O47" s="174">
        <v>73</v>
      </c>
      <c r="P47" s="175">
        <v>13</v>
      </c>
      <c r="Q47" s="176" t="s">
        <v>304</v>
      </c>
      <c r="R47" s="177">
        <v>13</v>
      </c>
      <c r="S47" s="47">
        <v>1620</v>
      </c>
      <c r="T47" s="47">
        <v>1542</v>
      </c>
      <c r="U47" s="178">
        <v>84.06850025947068</v>
      </c>
      <c r="V47" s="178">
        <v>80.02075765438505</v>
      </c>
      <c r="W47" s="175">
        <v>18</v>
      </c>
      <c r="X47" s="179" t="s">
        <v>304</v>
      </c>
      <c r="Y47" s="177">
        <v>18</v>
      </c>
      <c r="Z47" s="222">
        <v>1704</v>
      </c>
      <c r="AA47" s="222">
        <v>1512</v>
      </c>
      <c r="AB47" s="174">
        <v>70.12345679012346</v>
      </c>
      <c r="AC47" s="174">
        <v>62.22222222222222</v>
      </c>
      <c r="AD47" s="106">
        <v>22</v>
      </c>
      <c r="AE47" s="186" t="s">
        <v>304</v>
      </c>
      <c r="AF47" s="107">
        <v>22</v>
      </c>
      <c r="AG47" s="106">
        <v>4614</v>
      </c>
      <c r="AH47" s="106">
        <v>4919</v>
      </c>
      <c r="AI47" s="174">
        <v>83.72346216657593</v>
      </c>
      <c r="AJ47" s="174">
        <v>89.25784794048268</v>
      </c>
      <c r="AK47" s="25"/>
      <c r="AL47" s="19"/>
      <c r="AM47" s="182"/>
      <c r="AN47" s="172">
        <v>922</v>
      </c>
      <c r="AO47" s="25"/>
      <c r="AP47" s="19"/>
      <c r="AQ47" s="172">
        <v>922</v>
      </c>
      <c r="AR47" s="111"/>
      <c r="AS47" s="181">
        <v>1568</v>
      </c>
      <c r="AT47" s="111"/>
      <c r="AU47" s="181">
        <v>1193</v>
      </c>
      <c r="AV47" s="111"/>
      <c r="AW47" s="181">
        <v>0</v>
      </c>
      <c r="AX47" s="111"/>
      <c r="AY47" s="181">
        <v>1</v>
      </c>
      <c r="AZ47" s="186"/>
      <c r="BA47" s="47"/>
      <c r="BB47" s="114"/>
      <c r="BC47" s="106"/>
      <c r="BD47" s="213"/>
      <c r="BE47" s="588"/>
      <c r="BF47" s="588"/>
    </row>
    <row r="48" spans="1:58" ht="24.75" customHeight="1">
      <c r="A48" s="138" t="s">
        <v>524</v>
      </c>
      <c r="B48" s="214">
        <v>60</v>
      </c>
      <c r="C48" s="215" t="s">
        <v>304</v>
      </c>
      <c r="D48" s="216">
        <v>60</v>
      </c>
      <c r="E48" s="217">
        <v>7538</v>
      </c>
      <c r="F48" s="217">
        <v>8231</v>
      </c>
      <c r="G48" s="218">
        <v>77.78351047363533</v>
      </c>
      <c r="H48" s="218">
        <v>84.67235881082193</v>
      </c>
      <c r="I48" s="219">
        <v>30</v>
      </c>
      <c r="J48" s="220" t="s">
        <v>304</v>
      </c>
      <c r="K48" s="221">
        <v>29</v>
      </c>
      <c r="L48" s="222">
        <v>1740</v>
      </c>
      <c r="M48" s="222">
        <v>1599</v>
      </c>
      <c r="N48" s="174">
        <v>82.85714285714286</v>
      </c>
      <c r="O48" s="174">
        <v>78.76847290640394</v>
      </c>
      <c r="P48" s="175">
        <v>13</v>
      </c>
      <c r="Q48" s="176" t="s">
        <v>304</v>
      </c>
      <c r="R48" s="177">
        <v>13</v>
      </c>
      <c r="S48" s="47">
        <v>1797</v>
      </c>
      <c r="T48" s="47">
        <v>1774</v>
      </c>
      <c r="U48" s="178">
        <v>86.93759071117562</v>
      </c>
      <c r="V48" s="178">
        <v>85.82486695694243</v>
      </c>
      <c r="W48" s="175">
        <v>17</v>
      </c>
      <c r="X48" s="179" t="s">
        <v>304</v>
      </c>
      <c r="Y48" s="177">
        <v>17</v>
      </c>
      <c r="Z48" s="222">
        <v>1624</v>
      </c>
      <c r="AA48" s="222">
        <v>1811</v>
      </c>
      <c r="AB48" s="174">
        <v>76.20835288596903</v>
      </c>
      <c r="AC48" s="174">
        <v>84.98357578601595</v>
      </c>
      <c r="AD48" s="106">
        <v>21</v>
      </c>
      <c r="AE48" s="186" t="s">
        <v>304</v>
      </c>
      <c r="AF48" s="107">
        <v>21</v>
      </c>
      <c r="AG48" s="106">
        <v>4793</v>
      </c>
      <c r="AH48" s="106">
        <v>4534</v>
      </c>
      <c r="AI48" s="174">
        <v>87.91269258987528</v>
      </c>
      <c r="AJ48" s="174">
        <v>83.16214233308877</v>
      </c>
      <c r="AK48" s="25"/>
      <c r="AL48" s="19"/>
      <c r="AM48" s="182"/>
      <c r="AN48" s="172">
        <v>928</v>
      </c>
      <c r="AO48" s="25"/>
      <c r="AP48" s="19"/>
      <c r="AQ48" s="172">
        <v>1054</v>
      </c>
      <c r="AR48" s="111"/>
      <c r="AS48" s="181">
        <v>1419</v>
      </c>
      <c r="AT48" s="111"/>
      <c r="AU48" s="181">
        <v>1250</v>
      </c>
      <c r="AV48" s="111"/>
      <c r="AW48" s="181">
        <v>0</v>
      </c>
      <c r="AX48" s="111"/>
      <c r="AY48" s="181">
        <v>1</v>
      </c>
      <c r="AZ48" s="186"/>
      <c r="BA48" s="47"/>
      <c r="BB48" s="114"/>
      <c r="BC48" s="106"/>
      <c r="BD48" s="213"/>
      <c r="BE48" s="588"/>
      <c r="BF48" s="588"/>
    </row>
    <row r="49" spans="1:58" ht="24.75" customHeight="1">
      <c r="A49" s="138" t="s">
        <v>525</v>
      </c>
      <c r="B49" s="214">
        <v>59</v>
      </c>
      <c r="C49" s="215" t="s">
        <v>304</v>
      </c>
      <c r="D49" s="216">
        <v>60</v>
      </c>
      <c r="E49" s="217">
        <v>5290</v>
      </c>
      <c r="F49" s="217">
        <v>6932</v>
      </c>
      <c r="G49" s="218">
        <v>55.884217198394246</v>
      </c>
      <c r="H49" s="218">
        <v>71.62636908452158</v>
      </c>
      <c r="I49" s="219">
        <v>31</v>
      </c>
      <c r="J49" s="220" t="s">
        <v>304</v>
      </c>
      <c r="K49" s="221">
        <v>30</v>
      </c>
      <c r="L49" s="222">
        <v>1335</v>
      </c>
      <c r="M49" s="222">
        <v>1369</v>
      </c>
      <c r="N49" s="174">
        <v>61.52073732718893</v>
      </c>
      <c r="O49" s="174">
        <v>65.19047619047619</v>
      </c>
      <c r="P49" s="175">
        <v>14</v>
      </c>
      <c r="Q49" s="176" t="s">
        <v>304</v>
      </c>
      <c r="R49" s="177">
        <v>14</v>
      </c>
      <c r="S49" s="47">
        <v>1663</v>
      </c>
      <c r="T49" s="47">
        <v>1643</v>
      </c>
      <c r="U49" s="178">
        <v>73.77994676131323</v>
      </c>
      <c r="V49" s="178">
        <v>72.89263531499557</v>
      </c>
      <c r="W49" s="175">
        <v>18</v>
      </c>
      <c r="X49" s="179" t="s">
        <v>304</v>
      </c>
      <c r="Y49" s="177">
        <v>18</v>
      </c>
      <c r="Z49" s="222">
        <v>1604</v>
      </c>
      <c r="AA49" s="222">
        <v>1476</v>
      </c>
      <c r="AB49" s="174">
        <v>72.44805781391148</v>
      </c>
      <c r="AC49" s="174">
        <v>66.66666666666666</v>
      </c>
      <c r="AD49" s="106">
        <v>22</v>
      </c>
      <c r="AE49" s="186" t="s">
        <v>304</v>
      </c>
      <c r="AF49" s="107">
        <v>22</v>
      </c>
      <c r="AG49" s="106">
        <v>3560</v>
      </c>
      <c r="AH49" s="106">
        <v>3504</v>
      </c>
      <c r="AI49" s="174">
        <v>82.82922289436947</v>
      </c>
      <c r="AJ49" s="174">
        <v>81.52629129827827</v>
      </c>
      <c r="AK49" s="25"/>
      <c r="AL49" s="19"/>
      <c r="AM49" s="182"/>
      <c r="AN49" s="172">
        <v>1041</v>
      </c>
      <c r="AO49" s="25"/>
      <c r="AP49" s="19"/>
      <c r="AQ49" s="172">
        <v>845</v>
      </c>
      <c r="AR49" s="111"/>
      <c r="AS49" s="181">
        <v>1506</v>
      </c>
      <c r="AT49" s="111"/>
      <c r="AU49" s="181">
        <v>1251</v>
      </c>
      <c r="AV49" s="111"/>
      <c r="AW49" s="181">
        <v>0</v>
      </c>
      <c r="AX49" s="111"/>
      <c r="AY49" s="181">
        <v>1</v>
      </c>
      <c r="AZ49" s="186"/>
      <c r="BA49" s="47"/>
      <c r="BB49" s="114"/>
      <c r="BC49" s="106"/>
      <c r="BD49" s="213"/>
      <c r="BE49" s="588"/>
      <c r="BF49" s="588"/>
    </row>
    <row r="50" spans="1:58" ht="24.75" customHeight="1">
      <c r="A50" s="133" t="s">
        <v>526</v>
      </c>
      <c r="B50" s="214">
        <v>56</v>
      </c>
      <c r="C50" s="215" t="s">
        <v>304</v>
      </c>
      <c r="D50" s="216">
        <v>57</v>
      </c>
      <c r="E50" s="217">
        <v>5456</v>
      </c>
      <c r="F50" s="217">
        <v>5271</v>
      </c>
      <c r="G50" s="218">
        <v>60.38738240177089</v>
      </c>
      <c r="H50" s="218">
        <v>57.68220617202889</v>
      </c>
      <c r="I50" s="219">
        <v>29</v>
      </c>
      <c r="J50" s="220" t="s">
        <v>304</v>
      </c>
      <c r="K50" s="221">
        <v>23</v>
      </c>
      <c r="L50" s="222">
        <v>1223</v>
      </c>
      <c r="M50" s="222">
        <v>972</v>
      </c>
      <c r="N50" s="174">
        <v>60.24630541871922</v>
      </c>
      <c r="O50" s="174">
        <v>60.372670807453424</v>
      </c>
      <c r="P50" s="175">
        <v>11</v>
      </c>
      <c r="Q50" s="176" t="s">
        <v>304</v>
      </c>
      <c r="R50" s="177">
        <v>11</v>
      </c>
      <c r="S50" s="47">
        <v>1180</v>
      </c>
      <c r="T50" s="47">
        <v>1334</v>
      </c>
      <c r="U50" s="178">
        <v>63.236870310825296</v>
      </c>
      <c r="V50" s="178">
        <v>71.4898177920686</v>
      </c>
      <c r="W50" s="175">
        <v>17</v>
      </c>
      <c r="X50" s="179" t="s">
        <v>304</v>
      </c>
      <c r="Y50" s="177">
        <v>17</v>
      </c>
      <c r="Z50" s="222">
        <v>1369</v>
      </c>
      <c r="AA50" s="222">
        <v>1580</v>
      </c>
      <c r="AB50" s="174">
        <v>67.67177459218982</v>
      </c>
      <c r="AC50" s="174">
        <v>78.10182896688087</v>
      </c>
      <c r="AD50" s="106">
        <v>26</v>
      </c>
      <c r="AE50" s="186" t="s">
        <v>304</v>
      </c>
      <c r="AF50" s="107">
        <v>25</v>
      </c>
      <c r="AG50" s="106">
        <v>3919</v>
      </c>
      <c r="AH50" s="106">
        <v>4301</v>
      </c>
      <c r="AI50" s="174">
        <v>79.70307097823877</v>
      </c>
      <c r="AJ50" s="174">
        <v>90.87259666173674</v>
      </c>
      <c r="AK50" s="25"/>
      <c r="AL50" s="19"/>
      <c r="AM50" s="182"/>
      <c r="AN50" s="172">
        <v>834</v>
      </c>
      <c r="AO50" s="25"/>
      <c r="AP50" s="19"/>
      <c r="AQ50" s="172">
        <v>724</v>
      </c>
      <c r="AR50" s="111"/>
      <c r="AS50" s="181">
        <v>1278</v>
      </c>
      <c r="AT50" s="111"/>
      <c r="AU50" s="181">
        <v>917</v>
      </c>
      <c r="AV50" s="111"/>
      <c r="AW50" s="181">
        <v>0</v>
      </c>
      <c r="AX50" s="111"/>
      <c r="AY50" s="181">
        <v>0</v>
      </c>
      <c r="AZ50" s="186"/>
      <c r="BA50" s="47"/>
      <c r="BB50" s="114"/>
      <c r="BC50" s="106"/>
      <c r="BD50" s="213"/>
      <c r="BE50" s="588"/>
      <c r="BF50" s="588"/>
    </row>
    <row r="51" spans="1:58" ht="24.75" customHeight="1">
      <c r="A51" s="138" t="s">
        <v>527</v>
      </c>
      <c r="B51" s="214">
        <v>55</v>
      </c>
      <c r="C51" s="215" t="s">
        <v>304</v>
      </c>
      <c r="D51" s="216">
        <v>55</v>
      </c>
      <c r="E51" s="217">
        <v>5278</v>
      </c>
      <c r="F51" s="217">
        <v>5932</v>
      </c>
      <c r="G51" s="218">
        <v>59.929601453389346</v>
      </c>
      <c r="H51" s="218">
        <v>67.28675136116152</v>
      </c>
      <c r="I51" s="219">
        <v>23</v>
      </c>
      <c r="J51" s="220" t="s">
        <v>304</v>
      </c>
      <c r="K51" s="221">
        <v>22</v>
      </c>
      <c r="L51" s="222">
        <v>991</v>
      </c>
      <c r="M51" s="222">
        <v>943</v>
      </c>
      <c r="N51" s="174">
        <v>61.552795031055894</v>
      </c>
      <c r="O51" s="174">
        <v>61.23376623376623</v>
      </c>
      <c r="P51" s="175">
        <v>10</v>
      </c>
      <c r="Q51" s="176" t="s">
        <v>304</v>
      </c>
      <c r="R51" s="177">
        <v>10</v>
      </c>
      <c r="S51" s="47">
        <v>1307</v>
      </c>
      <c r="T51" s="47">
        <v>1218</v>
      </c>
      <c r="U51" s="178">
        <v>79.50121654501217</v>
      </c>
      <c r="V51" s="178">
        <v>74.08759124087592</v>
      </c>
      <c r="W51" s="175">
        <v>14</v>
      </c>
      <c r="X51" s="179" t="s">
        <v>304</v>
      </c>
      <c r="Y51" s="177">
        <v>14</v>
      </c>
      <c r="Z51" s="222">
        <v>1415</v>
      </c>
      <c r="AA51" s="222">
        <v>1337</v>
      </c>
      <c r="AB51" s="174">
        <v>81.41542002301496</v>
      </c>
      <c r="AC51" s="174">
        <v>76.92750287686997</v>
      </c>
      <c r="AD51" s="106">
        <v>23</v>
      </c>
      <c r="AE51" s="186" t="s">
        <v>304</v>
      </c>
      <c r="AF51" s="107">
        <v>23</v>
      </c>
      <c r="AG51" s="106">
        <v>3838</v>
      </c>
      <c r="AH51" s="106">
        <v>3876</v>
      </c>
      <c r="AI51" s="174">
        <v>88.65788865788866</v>
      </c>
      <c r="AJ51" s="174">
        <v>89.53568953568953</v>
      </c>
      <c r="AK51" s="25"/>
      <c r="AL51" s="19"/>
      <c r="AM51" s="182"/>
      <c r="AN51" s="172">
        <v>328</v>
      </c>
      <c r="AO51" s="25"/>
      <c r="AP51" s="19"/>
      <c r="AQ51" s="172">
        <v>367</v>
      </c>
      <c r="AR51" s="111"/>
      <c r="AS51" s="181">
        <v>1368</v>
      </c>
      <c r="AT51" s="111"/>
      <c r="AU51" s="181">
        <v>901</v>
      </c>
      <c r="AV51" s="111"/>
      <c r="AW51" s="181">
        <v>0</v>
      </c>
      <c r="AX51" s="111"/>
      <c r="AY51" s="181">
        <v>1</v>
      </c>
      <c r="AZ51" s="186"/>
      <c r="BA51" s="47"/>
      <c r="BB51" s="114"/>
      <c r="BC51" s="106"/>
      <c r="BD51" s="213"/>
      <c r="BE51" s="588"/>
      <c r="BF51" s="588"/>
    </row>
    <row r="52" spans="1:58" ht="24.75" customHeight="1">
      <c r="A52" s="140" t="s">
        <v>528</v>
      </c>
      <c r="B52" s="223">
        <v>62</v>
      </c>
      <c r="C52" s="224" t="s">
        <v>304</v>
      </c>
      <c r="D52" s="225">
        <v>62</v>
      </c>
      <c r="E52" s="226">
        <v>6035</v>
      </c>
      <c r="F52" s="226">
        <v>6482</v>
      </c>
      <c r="G52" s="227">
        <v>60.738727858293075</v>
      </c>
      <c r="H52" s="227">
        <v>65.3756933938477</v>
      </c>
      <c r="I52" s="228">
        <v>30</v>
      </c>
      <c r="J52" s="229" t="s">
        <v>304</v>
      </c>
      <c r="K52" s="230">
        <v>31</v>
      </c>
      <c r="L52" s="231">
        <v>1438</v>
      </c>
      <c r="M52" s="231">
        <v>1532</v>
      </c>
      <c r="N52" s="232">
        <v>68.47619047619048</v>
      </c>
      <c r="O52" s="232">
        <v>70.59907834101382</v>
      </c>
      <c r="P52" s="233">
        <v>13</v>
      </c>
      <c r="Q52" s="234" t="s">
        <v>304</v>
      </c>
      <c r="R52" s="235">
        <v>13</v>
      </c>
      <c r="S52" s="236">
        <v>1674</v>
      </c>
      <c r="T52" s="236">
        <v>1694</v>
      </c>
      <c r="U52" s="237">
        <v>83.90977443609022</v>
      </c>
      <c r="V52" s="237">
        <v>84.91228070175438</v>
      </c>
      <c r="W52" s="233">
        <v>18</v>
      </c>
      <c r="X52" s="238" t="s">
        <v>304</v>
      </c>
      <c r="Y52" s="235">
        <v>18</v>
      </c>
      <c r="Z52" s="231">
        <v>1833</v>
      </c>
      <c r="AA52" s="231">
        <v>1957</v>
      </c>
      <c r="AB52" s="232">
        <v>80.57142857142857</v>
      </c>
      <c r="AC52" s="232">
        <v>86.02197802197801</v>
      </c>
      <c r="AD52" s="239">
        <v>31</v>
      </c>
      <c r="AE52" s="240" t="s">
        <v>304</v>
      </c>
      <c r="AF52" s="241">
        <v>31</v>
      </c>
      <c r="AG52" s="239">
        <v>4999</v>
      </c>
      <c r="AH52" s="239">
        <v>5041</v>
      </c>
      <c r="AI52" s="232">
        <v>88.19689484827099</v>
      </c>
      <c r="AJ52" s="232">
        <v>88.93789696541991</v>
      </c>
      <c r="AK52" s="242"/>
      <c r="AL52" s="243"/>
      <c r="AM52" s="244"/>
      <c r="AN52" s="245">
        <v>1054</v>
      </c>
      <c r="AO52" s="246"/>
      <c r="AP52" s="247"/>
      <c r="AQ52" s="245">
        <v>742</v>
      </c>
      <c r="AR52" s="248"/>
      <c r="AS52" s="249">
        <v>1490</v>
      </c>
      <c r="AT52" s="248"/>
      <c r="AU52" s="249">
        <v>966</v>
      </c>
      <c r="AV52" s="248"/>
      <c r="AW52" s="249">
        <v>0</v>
      </c>
      <c r="AX52" s="248"/>
      <c r="AY52" s="249">
        <v>1</v>
      </c>
      <c r="AZ52" s="186"/>
      <c r="BA52" s="47"/>
      <c r="BB52" s="114"/>
      <c r="BC52" s="106"/>
      <c r="BD52" s="213"/>
      <c r="BE52" s="588"/>
      <c r="BF52" s="588"/>
    </row>
    <row r="53" spans="1:58" ht="15" customHeight="1">
      <c r="A53" s="111" t="s">
        <v>529</v>
      </c>
      <c r="B53" s="14"/>
      <c r="C53" s="250"/>
      <c r="D53" s="251"/>
      <c r="E53" s="250"/>
      <c r="F53" s="250"/>
      <c r="G53" s="250"/>
      <c r="H53" s="250"/>
      <c r="I53" s="14" t="s">
        <v>438</v>
      </c>
      <c r="J53" s="14"/>
      <c r="K53" s="207"/>
      <c r="L53" s="14"/>
      <c r="M53" s="14"/>
      <c r="N53" s="14"/>
      <c r="O53" s="250"/>
      <c r="P53" s="14" t="s">
        <v>439</v>
      </c>
      <c r="Q53" s="14"/>
      <c r="R53" s="251"/>
      <c r="S53" s="250"/>
      <c r="T53" s="250"/>
      <c r="U53" s="250"/>
      <c r="V53" s="250"/>
      <c r="W53" s="14" t="s">
        <v>343</v>
      </c>
      <c r="X53" s="250"/>
      <c r="Y53" s="251"/>
      <c r="Z53" s="250"/>
      <c r="AA53" s="250"/>
      <c r="AB53" s="250"/>
      <c r="AC53" s="250"/>
      <c r="AD53" s="14" t="s">
        <v>530</v>
      </c>
      <c r="AE53" s="250"/>
      <c r="AF53" s="251"/>
      <c r="AG53" s="250"/>
      <c r="AH53" s="250"/>
      <c r="AI53" s="250"/>
      <c r="AJ53" s="250"/>
      <c r="AK53" s="14"/>
      <c r="AL53" s="250"/>
      <c r="AM53" s="251"/>
      <c r="AN53" s="250"/>
      <c r="AO53" s="250"/>
      <c r="AP53" s="250"/>
      <c r="AQ53" s="172" t="s">
        <v>531</v>
      </c>
      <c r="AZ53" s="111"/>
      <c r="BA53" s="252"/>
      <c r="BB53" s="253"/>
      <c r="BC53" s="252"/>
      <c r="BD53" s="252"/>
      <c r="BE53" s="254"/>
      <c r="BF53" s="254"/>
    </row>
    <row r="54" spans="1:30" ht="15" customHeight="1">
      <c r="A54" s="586" t="s">
        <v>315</v>
      </c>
      <c r="B54" s="587"/>
      <c r="C54" s="80"/>
      <c r="D54" s="166"/>
      <c r="E54" s="80"/>
      <c r="F54" s="80"/>
      <c r="G54" s="167"/>
      <c r="H54" s="167"/>
      <c r="I54" s="14" t="s">
        <v>440</v>
      </c>
      <c r="J54" s="80"/>
      <c r="K54" s="166"/>
      <c r="L54" s="80"/>
      <c r="M54" s="80"/>
      <c r="N54" s="167"/>
      <c r="O54" s="167"/>
      <c r="P54" s="80" t="s">
        <v>414</v>
      </c>
      <c r="Q54" s="80"/>
      <c r="AD54" s="14" t="s">
        <v>374</v>
      </c>
    </row>
    <row r="55" spans="2:31" ht="15" customHeight="1">
      <c r="B55" s="111"/>
      <c r="C55" s="111"/>
      <c r="D55" s="154"/>
      <c r="E55" s="111"/>
      <c r="F55" s="163"/>
      <c r="G55" s="165"/>
      <c r="H55" s="165"/>
      <c r="I55" s="163"/>
      <c r="J55" s="163"/>
      <c r="K55" s="164"/>
      <c r="L55" s="163"/>
      <c r="M55" s="163"/>
      <c r="N55" s="165"/>
      <c r="O55" s="165"/>
      <c r="P55" s="80" t="s">
        <v>415</v>
      </c>
      <c r="Q55" s="80"/>
      <c r="R55" s="166"/>
      <c r="S55" s="80"/>
      <c r="T55" s="80"/>
      <c r="U55" s="167"/>
      <c r="V55" s="167"/>
      <c r="W55" s="80"/>
      <c r="X55" s="80"/>
      <c r="Y55" s="166"/>
      <c r="Z55" s="80"/>
      <c r="AA55" s="80"/>
      <c r="AB55" s="167"/>
      <c r="AC55" s="167"/>
      <c r="AD55" s="14" t="s">
        <v>375</v>
      </c>
      <c r="AE55" s="80"/>
    </row>
    <row r="56" spans="2:31" ht="15" customHeight="1">
      <c r="B56" s="111"/>
      <c r="C56" s="111"/>
      <c r="D56" s="154"/>
      <c r="E56" s="111"/>
      <c r="F56" s="163"/>
      <c r="G56" s="165"/>
      <c r="H56" s="165"/>
      <c r="I56" s="163"/>
      <c r="J56" s="163"/>
      <c r="K56" s="164"/>
      <c r="L56" s="163"/>
      <c r="M56" s="163"/>
      <c r="N56" s="165"/>
      <c r="O56" s="165"/>
      <c r="P56" s="80"/>
      <c r="Q56" s="80"/>
      <c r="R56" s="166"/>
      <c r="S56" s="80"/>
      <c r="T56" s="80"/>
      <c r="U56" s="167"/>
      <c r="V56" s="167"/>
      <c r="W56" s="80"/>
      <c r="X56" s="80"/>
      <c r="Y56" s="166"/>
      <c r="Z56" s="80"/>
      <c r="AA56" s="80"/>
      <c r="AB56" s="167"/>
      <c r="AC56" s="167"/>
      <c r="AD56" s="14" t="s">
        <v>376</v>
      </c>
      <c r="AE56" s="80"/>
    </row>
    <row r="57" spans="2:30" ht="15" customHeight="1">
      <c r="B57" s="163"/>
      <c r="C57" s="163"/>
      <c r="D57" s="164"/>
      <c r="E57" s="163"/>
      <c r="F57" s="163"/>
      <c r="G57" s="165"/>
      <c r="H57" s="165"/>
      <c r="I57" s="163"/>
      <c r="J57" s="163"/>
      <c r="K57" s="164"/>
      <c r="L57" s="163"/>
      <c r="M57" s="163"/>
      <c r="N57" s="165"/>
      <c r="O57" s="167"/>
      <c r="P57" s="80"/>
      <c r="Q57" s="80"/>
      <c r="R57" s="166"/>
      <c r="S57" s="80"/>
      <c r="T57" s="80"/>
      <c r="U57" s="167"/>
      <c r="V57" s="167"/>
      <c r="W57" s="80"/>
      <c r="X57" s="80"/>
      <c r="Y57" s="166"/>
      <c r="Z57" s="80"/>
      <c r="AA57" s="80"/>
      <c r="AB57" s="167"/>
      <c r="AC57" s="167"/>
      <c r="AD57" s="14" t="s">
        <v>434</v>
      </c>
    </row>
    <row r="58" spans="1:31" ht="15" customHeight="1">
      <c r="A58" s="111"/>
      <c r="B58" s="111"/>
      <c r="C58" s="111"/>
      <c r="D58" s="154"/>
      <c r="E58" s="111"/>
      <c r="F58" s="111"/>
      <c r="G58" s="165"/>
      <c r="H58" s="165"/>
      <c r="I58" s="163"/>
      <c r="J58" s="163"/>
      <c r="K58" s="164"/>
      <c r="L58" s="163"/>
      <c r="M58" s="163"/>
      <c r="N58" s="165"/>
      <c r="O58" s="165"/>
      <c r="P58" s="80"/>
      <c r="Q58" s="80"/>
      <c r="R58" s="166"/>
      <c r="S58" s="80"/>
      <c r="T58" s="80"/>
      <c r="U58" s="167"/>
      <c r="V58" s="167"/>
      <c r="W58" s="80"/>
      <c r="X58" s="80"/>
      <c r="Y58" s="166"/>
      <c r="Z58" s="80"/>
      <c r="AA58" s="80"/>
      <c r="AB58" s="167"/>
      <c r="AC58" s="167"/>
      <c r="AD58" s="14" t="s">
        <v>435</v>
      </c>
      <c r="AE58" s="80"/>
    </row>
    <row r="59" spans="1:30" ht="14.25">
      <c r="A59" s="111"/>
      <c r="B59" s="111"/>
      <c r="C59" s="111"/>
      <c r="D59" s="154"/>
      <c r="E59" s="111"/>
      <c r="P59" s="80"/>
      <c r="AD59" s="14" t="s">
        <v>436</v>
      </c>
    </row>
    <row r="60" ht="15" customHeight="1">
      <c r="AD60" s="256" t="s">
        <v>532</v>
      </c>
    </row>
  </sheetData>
  <sheetProtection/>
  <mergeCells count="105">
    <mergeCell ref="A2:BF2"/>
    <mergeCell ref="A3:BF3"/>
    <mergeCell ref="A5:A8"/>
    <mergeCell ref="B5:BF5"/>
    <mergeCell ref="B6:H6"/>
    <mergeCell ref="I6:O6"/>
    <mergeCell ref="P6:V6"/>
    <mergeCell ref="W6:AC6"/>
    <mergeCell ref="AD6:AJ6"/>
    <mergeCell ref="AK6:AQ6"/>
    <mergeCell ref="AZ6:BF6"/>
    <mergeCell ref="B7:D7"/>
    <mergeCell ref="G7:H7"/>
    <mergeCell ref="I7:K7"/>
    <mergeCell ref="N7:O7"/>
    <mergeCell ref="P7:R7"/>
    <mergeCell ref="U7:V7"/>
    <mergeCell ref="W7:Y7"/>
    <mergeCell ref="AB7:AC7"/>
    <mergeCell ref="AD7:AF7"/>
    <mergeCell ref="AI7:AJ7"/>
    <mergeCell ref="AK7:AM7"/>
    <mergeCell ref="AP7:AQ7"/>
    <mergeCell ref="AZ7:BB7"/>
    <mergeCell ref="BE7:BF7"/>
    <mergeCell ref="B8:D8"/>
    <mergeCell ref="I8:K8"/>
    <mergeCell ref="P8:R8"/>
    <mergeCell ref="W8:Y8"/>
    <mergeCell ref="AD8:AF8"/>
    <mergeCell ref="AK8:AM8"/>
    <mergeCell ref="AZ8:BB8"/>
    <mergeCell ref="A31:A34"/>
    <mergeCell ref="B31:AJ31"/>
    <mergeCell ref="AK31:AQ31"/>
    <mergeCell ref="AR31:AU31"/>
    <mergeCell ref="AV31:AY31"/>
    <mergeCell ref="AZ31:BF31"/>
    <mergeCell ref="B32:H32"/>
    <mergeCell ref="I32:O32"/>
    <mergeCell ref="P32:V32"/>
    <mergeCell ref="W32:AC32"/>
    <mergeCell ref="AD32:AJ32"/>
    <mergeCell ref="AK32:AN32"/>
    <mergeCell ref="AO32:AQ32"/>
    <mergeCell ref="AR32:AS32"/>
    <mergeCell ref="AT32:AU32"/>
    <mergeCell ref="AV32:AW32"/>
    <mergeCell ref="AX32:AY32"/>
    <mergeCell ref="AZ32:BC32"/>
    <mergeCell ref="BD32:BF32"/>
    <mergeCell ref="B33:D33"/>
    <mergeCell ref="G33:H33"/>
    <mergeCell ref="I33:K33"/>
    <mergeCell ref="N33:O33"/>
    <mergeCell ref="P33:R33"/>
    <mergeCell ref="U33:V33"/>
    <mergeCell ref="W33:Y33"/>
    <mergeCell ref="AB33:AC33"/>
    <mergeCell ref="AD33:AF33"/>
    <mergeCell ref="AI33:AJ33"/>
    <mergeCell ref="AK33:AN33"/>
    <mergeCell ref="AO33:AQ33"/>
    <mergeCell ref="AR33:AS33"/>
    <mergeCell ref="AT33:AU33"/>
    <mergeCell ref="AV33:AW33"/>
    <mergeCell ref="AX33:AY33"/>
    <mergeCell ref="AZ33:BC33"/>
    <mergeCell ref="BD33:BF33"/>
    <mergeCell ref="B34:D34"/>
    <mergeCell ref="I34:K34"/>
    <mergeCell ref="P34:R34"/>
    <mergeCell ref="W34:Y34"/>
    <mergeCell ref="AD34:AF34"/>
    <mergeCell ref="AK34:AN34"/>
    <mergeCell ref="AO34:AQ34"/>
    <mergeCell ref="AR34:AS34"/>
    <mergeCell ref="AT34:AU34"/>
    <mergeCell ref="AV34:AW34"/>
    <mergeCell ref="AX34:AY34"/>
    <mergeCell ref="AZ34:BC34"/>
    <mergeCell ref="BD34:BF34"/>
    <mergeCell ref="BE35:BF35"/>
    <mergeCell ref="BE36:BF36"/>
    <mergeCell ref="BE37:BF37"/>
    <mergeCell ref="BE38:BF38"/>
    <mergeCell ref="BE39:BF39"/>
    <mergeCell ref="AR40:AS40"/>
    <mergeCell ref="AT40:AU40"/>
    <mergeCell ref="AV40:AW40"/>
    <mergeCell ref="AX40:AY40"/>
    <mergeCell ref="BD40:BF40"/>
    <mergeCell ref="BE41:BF41"/>
    <mergeCell ref="BE42:BF42"/>
    <mergeCell ref="BE43:BF43"/>
    <mergeCell ref="BE44:BF44"/>
    <mergeCell ref="BE45:BF45"/>
    <mergeCell ref="BE46:BF46"/>
    <mergeCell ref="A54:B54"/>
    <mergeCell ref="BE47:BF47"/>
    <mergeCell ref="BE48:BF48"/>
    <mergeCell ref="BE49:BF49"/>
    <mergeCell ref="BE50:BF50"/>
    <mergeCell ref="BE51:BF51"/>
    <mergeCell ref="BE52:BF52"/>
  </mergeCells>
  <printOptions horizontalCentered="1" verticalCentered="1"/>
  <pageMargins left="0.1968503937007874" right="0.1968503937007874" top="0.2362204724409449" bottom="0.1968503937007874" header="0.5118110236220472" footer="0.5118110236220472"/>
  <pageSetup blackAndWhite="1"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PageLayoutView="0" workbookViewId="0" topLeftCell="O1">
      <selection activeCell="AF22" sqref="AF22"/>
    </sheetView>
  </sheetViews>
  <sheetFormatPr defaultColWidth="10.59765625" defaultRowHeight="15"/>
  <cols>
    <col min="1" max="1" width="2.59765625" style="11" customWidth="1"/>
    <col min="2" max="2" width="11.09765625" style="11" customWidth="1"/>
    <col min="3" max="3" width="6.09765625" style="11" customWidth="1"/>
    <col min="4" max="4" width="9.59765625" style="11" customWidth="1"/>
    <col min="5" max="5" width="8.69921875" style="11" customWidth="1"/>
    <col min="6" max="6" width="10.09765625" style="11" customWidth="1"/>
    <col min="7" max="7" width="8.59765625" style="11" customWidth="1"/>
    <col min="8" max="8" width="9.69921875" style="11" customWidth="1"/>
    <col min="9" max="9" width="0.40625" style="11" customWidth="1"/>
    <col min="10" max="10" width="9" style="11" customWidth="1"/>
    <col min="11" max="11" width="9.09765625" style="11" customWidth="1"/>
    <col min="12" max="12" width="8.59765625" style="11" customWidth="1"/>
    <col min="13" max="13" width="9.5" style="11" customWidth="1"/>
    <col min="14" max="14" width="8.59765625" style="11" customWidth="1"/>
    <col min="15" max="15" width="9.5" style="11" customWidth="1"/>
    <col min="16" max="16" width="8.59765625" style="11" customWidth="1"/>
    <col min="17" max="17" width="10.59765625" style="11" customWidth="1"/>
    <col min="18" max="19" width="3.59765625" style="11" customWidth="1"/>
    <col min="20" max="20" width="15.59765625" style="11" customWidth="1"/>
    <col min="21" max="21" width="9.59765625" style="11" customWidth="1"/>
    <col min="22" max="24" width="8.59765625" style="11" customWidth="1"/>
    <col min="25" max="25" width="9.09765625" style="11" customWidth="1"/>
    <col min="26" max="26" width="9.59765625" style="11" customWidth="1"/>
    <col min="27" max="27" width="9.09765625" style="11" customWidth="1"/>
    <col min="28" max="31" width="8.59765625" style="11" customWidth="1"/>
    <col min="32" max="16384" width="10.59765625" style="11" customWidth="1"/>
  </cols>
  <sheetData>
    <row r="1" spans="1:32" s="7" customFormat="1" ht="19.5" customHeight="1">
      <c r="A1" s="5" t="s">
        <v>536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8" t="s">
        <v>537</v>
      </c>
      <c r="AF1" s="6"/>
    </row>
    <row r="2" spans="1:32" ht="19.5" customHeight="1">
      <c r="A2" s="698" t="s">
        <v>543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7"/>
      <c r="P2" s="697"/>
      <c r="Q2" s="12"/>
      <c r="R2" s="696" t="s">
        <v>544</v>
      </c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12"/>
    </row>
    <row r="3" spans="1:32" ht="19.5" customHeight="1">
      <c r="A3" s="665" t="s">
        <v>161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12"/>
      <c r="R3" s="706" t="s">
        <v>328</v>
      </c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12"/>
    </row>
    <row r="4" spans="1:32" ht="18" customHeight="1" thickBot="1">
      <c r="A4" s="12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12"/>
      <c r="P4" s="183" t="s">
        <v>162</v>
      </c>
      <c r="Q4" s="12"/>
      <c r="R4" s="257"/>
      <c r="S4" s="257"/>
      <c r="T4" s="257"/>
      <c r="U4" s="257"/>
      <c r="V4" s="257"/>
      <c r="W4" s="257"/>
      <c r="X4" s="257"/>
      <c r="Y4" s="257"/>
      <c r="Z4" s="257"/>
      <c r="AA4" s="12"/>
      <c r="AB4" s="12"/>
      <c r="AC4" s="12"/>
      <c r="AD4" s="12"/>
      <c r="AE4" s="183" t="s">
        <v>330</v>
      </c>
      <c r="AF4" s="12"/>
    </row>
    <row r="5" spans="1:32" ht="19.5" customHeight="1">
      <c r="A5" s="704" t="s">
        <v>163</v>
      </c>
      <c r="B5" s="704"/>
      <c r="C5" s="705"/>
      <c r="D5" s="657" t="s">
        <v>282</v>
      </c>
      <c r="E5" s="658"/>
      <c r="F5" s="658"/>
      <c r="G5" s="657" t="s">
        <v>283</v>
      </c>
      <c r="H5" s="703"/>
      <c r="I5" s="710" t="s">
        <v>163</v>
      </c>
      <c r="J5" s="704"/>
      <c r="K5" s="705"/>
      <c r="L5" s="657" t="s">
        <v>282</v>
      </c>
      <c r="M5" s="658"/>
      <c r="N5" s="658"/>
      <c r="O5" s="657" t="s">
        <v>283</v>
      </c>
      <c r="P5" s="658"/>
      <c r="Q5" s="12"/>
      <c r="R5" s="716" t="s">
        <v>284</v>
      </c>
      <c r="S5" s="716"/>
      <c r="T5" s="717"/>
      <c r="U5" s="690" t="s">
        <v>285</v>
      </c>
      <c r="V5" s="657" t="s">
        <v>286</v>
      </c>
      <c r="W5" s="658"/>
      <c r="X5" s="659"/>
      <c r="Y5" s="657" t="s">
        <v>250</v>
      </c>
      <c r="Z5" s="658"/>
      <c r="AA5" s="658"/>
      <c r="AB5" s="657" t="s">
        <v>287</v>
      </c>
      <c r="AC5" s="704"/>
      <c r="AD5" s="658"/>
      <c r="AE5" s="658"/>
      <c r="AF5" s="12"/>
    </row>
    <row r="6" spans="1:32" s="38" customFormat="1" ht="19.5" customHeight="1">
      <c r="A6" s="706"/>
      <c r="B6" s="706"/>
      <c r="C6" s="707"/>
      <c r="D6" s="699" t="s">
        <v>177</v>
      </c>
      <c r="E6" s="700"/>
      <c r="F6" s="700"/>
      <c r="G6" s="701" t="s">
        <v>64</v>
      </c>
      <c r="H6" s="730" t="s">
        <v>65</v>
      </c>
      <c r="I6" s="711"/>
      <c r="J6" s="706"/>
      <c r="K6" s="707"/>
      <c r="L6" s="699" t="s">
        <v>177</v>
      </c>
      <c r="M6" s="700"/>
      <c r="N6" s="700"/>
      <c r="O6" s="701" t="s">
        <v>66</v>
      </c>
      <c r="P6" s="720" t="s">
        <v>65</v>
      </c>
      <c r="Q6" s="12"/>
      <c r="R6" s="718"/>
      <c r="S6" s="718"/>
      <c r="T6" s="719"/>
      <c r="U6" s="691"/>
      <c r="V6" s="266" t="s">
        <v>11</v>
      </c>
      <c r="W6" s="263" t="s">
        <v>67</v>
      </c>
      <c r="X6" s="266" t="s">
        <v>68</v>
      </c>
      <c r="Y6" s="263" t="s">
        <v>11</v>
      </c>
      <c r="Z6" s="266" t="s">
        <v>69</v>
      </c>
      <c r="AA6" s="266" t="s">
        <v>70</v>
      </c>
      <c r="AB6" s="266" t="s">
        <v>11</v>
      </c>
      <c r="AC6" s="266" t="s">
        <v>182</v>
      </c>
      <c r="AD6" s="45" t="s">
        <v>183</v>
      </c>
      <c r="AE6" s="262" t="s">
        <v>184</v>
      </c>
      <c r="AF6" s="12"/>
    </row>
    <row r="7" spans="1:32" ht="19.5" customHeight="1">
      <c r="A7" s="708"/>
      <c r="B7" s="708"/>
      <c r="C7" s="709"/>
      <c r="D7" s="266" t="s">
        <v>185</v>
      </c>
      <c r="E7" s="266" t="s">
        <v>251</v>
      </c>
      <c r="F7" s="266" t="s">
        <v>186</v>
      </c>
      <c r="G7" s="702"/>
      <c r="H7" s="731"/>
      <c r="I7" s="711"/>
      <c r="J7" s="706"/>
      <c r="K7" s="707"/>
      <c r="L7" s="269" t="s">
        <v>185</v>
      </c>
      <c r="M7" s="269" t="s">
        <v>251</v>
      </c>
      <c r="N7" s="269" t="s">
        <v>186</v>
      </c>
      <c r="O7" s="702"/>
      <c r="P7" s="721"/>
      <c r="Q7" s="12"/>
      <c r="R7" s="693" t="s">
        <v>252</v>
      </c>
      <c r="S7" s="694"/>
      <c r="T7" s="695"/>
      <c r="U7" s="270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12"/>
    </row>
    <row r="8" spans="1:32" ht="19.5" customHeight="1">
      <c r="A8" s="725" t="s">
        <v>475</v>
      </c>
      <c r="B8" s="726"/>
      <c r="C8" s="727"/>
      <c r="D8" s="273">
        <v>57982</v>
      </c>
      <c r="E8" s="274">
        <v>37785</v>
      </c>
      <c r="F8" s="274">
        <v>20194</v>
      </c>
      <c r="G8" s="274">
        <v>242</v>
      </c>
      <c r="H8" s="274">
        <v>413</v>
      </c>
      <c r="I8" s="722" t="s">
        <v>187</v>
      </c>
      <c r="J8" s="723"/>
      <c r="K8" s="724"/>
      <c r="L8" s="276">
        <f>SUM(L9:L19)</f>
        <v>13809</v>
      </c>
      <c r="M8" s="277">
        <f>SUM(M9:M19)</f>
        <v>10223</v>
      </c>
      <c r="N8" s="277">
        <f>SUM(N9:N19)</f>
        <v>3583</v>
      </c>
      <c r="O8" s="278" t="s">
        <v>188</v>
      </c>
      <c r="P8" s="278" t="s">
        <v>189</v>
      </c>
      <c r="Q8" s="12"/>
      <c r="R8" s="688" t="s">
        <v>541</v>
      </c>
      <c r="S8" s="688"/>
      <c r="T8" s="689"/>
      <c r="U8" s="66">
        <v>2836.1</v>
      </c>
      <c r="V8" s="50">
        <v>665.2</v>
      </c>
      <c r="W8" s="50">
        <v>204.7</v>
      </c>
      <c r="X8" s="50">
        <v>460.5</v>
      </c>
      <c r="Y8" s="50">
        <v>2103.9</v>
      </c>
      <c r="Z8" s="50">
        <v>1102.5</v>
      </c>
      <c r="AA8" s="50">
        <v>1001.4</v>
      </c>
      <c r="AB8" s="500">
        <v>67</v>
      </c>
      <c r="AC8" s="501">
        <v>67</v>
      </c>
      <c r="AD8" s="503" t="s">
        <v>189</v>
      </c>
      <c r="AE8" s="500" t="s">
        <v>189</v>
      </c>
      <c r="AF8" s="12"/>
    </row>
    <row r="9" spans="1:32" ht="19.5" customHeight="1">
      <c r="A9" s="688" t="s">
        <v>389</v>
      </c>
      <c r="B9" s="688"/>
      <c r="C9" s="689"/>
      <c r="D9" s="280" t="s">
        <v>254</v>
      </c>
      <c r="E9" s="281" t="s">
        <v>254</v>
      </c>
      <c r="F9" s="281" t="s">
        <v>254</v>
      </c>
      <c r="G9" s="274">
        <v>274</v>
      </c>
      <c r="H9" s="274">
        <v>406</v>
      </c>
      <c r="I9" s="282"/>
      <c r="J9" s="283" t="s">
        <v>431</v>
      </c>
      <c r="K9" s="261"/>
      <c r="L9" s="273">
        <v>4769</v>
      </c>
      <c r="M9" s="281">
        <v>3287</v>
      </c>
      <c r="N9" s="274">
        <v>1482</v>
      </c>
      <c r="O9" s="183" t="s">
        <v>189</v>
      </c>
      <c r="P9" s="183" t="s">
        <v>189</v>
      </c>
      <c r="Q9" s="12"/>
      <c r="R9" s="688" t="s">
        <v>389</v>
      </c>
      <c r="S9" s="688"/>
      <c r="T9" s="689"/>
      <c r="U9" s="66">
        <v>2848.1000000000004</v>
      </c>
      <c r="V9" s="50">
        <v>705.2</v>
      </c>
      <c r="W9" s="50">
        <v>204.7</v>
      </c>
      <c r="X9" s="50">
        <v>500.5</v>
      </c>
      <c r="Y9" s="500">
        <v>2075.9</v>
      </c>
      <c r="Z9" s="500">
        <v>1073.8</v>
      </c>
      <c r="AA9" s="500">
        <v>1002.1</v>
      </c>
      <c r="AB9" s="500">
        <v>67</v>
      </c>
      <c r="AC9" s="501">
        <v>67</v>
      </c>
      <c r="AD9" s="503" t="s">
        <v>189</v>
      </c>
      <c r="AE9" s="500" t="s">
        <v>189</v>
      </c>
      <c r="AF9" s="12"/>
    </row>
    <row r="10" spans="1:32" ht="19.5" customHeight="1">
      <c r="A10" s="688" t="s">
        <v>417</v>
      </c>
      <c r="B10" s="688"/>
      <c r="C10" s="689"/>
      <c r="D10" s="280" t="s">
        <v>474</v>
      </c>
      <c r="E10" s="281" t="s">
        <v>474</v>
      </c>
      <c r="F10" s="281" t="s">
        <v>474</v>
      </c>
      <c r="G10" s="274">
        <v>294</v>
      </c>
      <c r="H10" s="274">
        <v>441</v>
      </c>
      <c r="I10" s="282"/>
      <c r="J10" s="283" t="s">
        <v>190</v>
      </c>
      <c r="K10" s="261" t="s">
        <v>191</v>
      </c>
      <c r="L10" s="273">
        <v>387</v>
      </c>
      <c r="M10" s="281">
        <v>317</v>
      </c>
      <c r="N10" s="274">
        <v>70</v>
      </c>
      <c r="O10" s="183" t="s">
        <v>189</v>
      </c>
      <c r="P10" s="183" t="s">
        <v>189</v>
      </c>
      <c r="Q10" s="12"/>
      <c r="R10" s="688" t="s">
        <v>417</v>
      </c>
      <c r="S10" s="688"/>
      <c r="T10" s="689"/>
      <c r="U10" s="504">
        <f>+V10+Y10+AB10</f>
        <v>2918</v>
      </c>
      <c r="V10" s="36">
        <v>774.5</v>
      </c>
      <c r="W10" s="36">
        <v>209.3</v>
      </c>
      <c r="X10" s="36">
        <v>565.2</v>
      </c>
      <c r="Y10" s="505">
        <v>2076.5</v>
      </c>
      <c r="Z10" s="505">
        <v>1074.8</v>
      </c>
      <c r="AA10" s="505">
        <v>1001.7</v>
      </c>
      <c r="AB10" s="506">
        <v>67</v>
      </c>
      <c r="AC10" s="507">
        <v>67</v>
      </c>
      <c r="AD10" s="62" t="s">
        <v>559</v>
      </c>
      <c r="AE10" s="46" t="s">
        <v>559</v>
      </c>
      <c r="AF10" s="12"/>
    </row>
    <row r="11" spans="1:32" ht="19.5" customHeight="1">
      <c r="A11" s="688" t="s">
        <v>428</v>
      </c>
      <c r="B11" s="688"/>
      <c r="C11" s="689"/>
      <c r="D11" s="284">
        <v>85890</v>
      </c>
      <c r="E11" s="284">
        <v>52068</v>
      </c>
      <c r="F11" s="284">
        <v>33821</v>
      </c>
      <c r="G11" s="285">
        <v>295</v>
      </c>
      <c r="H11" s="285">
        <v>447</v>
      </c>
      <c r="I11" s="286"/>
      <c r="J11" s="283" t="s">
        <v>192</v>
      </c>
      <c r="K11" s="261" t="s">
        <v>193</v>
      </c>
      <c r="L11" s="273">
        <v>1316</v>
      </c>
      <c r="M11" s="281">
        <v>1064</v>
      </c>
      <c r="N11" s="274">
        <v>252</v>
      </c>
      <c r="O11" s="183" t="s">
        <v>189</v>
      </c>
      <c r="P11" s="183" t="s">
        <v>189</v>
      </c>
      <c r="Q11" s="12"/>
      <c r="R11" s="688" t="s">
        <v>428</v>
      </c>
      <c r="S11" s="688"/>
      <c r="T11" s="689"/>
      <c r="U11" s="504">
        <f>+V11+Y11+AB11</f>
        <v>2921.6</v>
      </c>
      <c r="V11" s="36">
        <v>777.5</v>
      </c>
      <c r="W11" s="36">
        <v>209.3</v>
      </c>
      <c r="X11" s="36">
        <v>568.3</v>
      </c>
      <c r="Y11" s="505">
        <v>2077.1</v>
      </c>
      <c r="Z11" s="505">
        <v>1074.1</v>
      </c>
      <c r="AA11" s="505">
        <v>1003.1</v>
      </c>
      <c r="AB11" s="506">
        <v>67</v>
      </c>
      <c r="AC11" s="507">
        <v>67</v>
      </c>
      <c r="AD11" s="508" t="s">
        <v>559</v>
      </c>
      <c r="AE11" s="506" t="s">
        <v>559</v>
      </c>
      <c r="AF11" s="12"/>
    </row>
    <row r="12" spans="1:32" ht="19.5" customHeight="1">
      <c r="A12" s="673" t="s">
        <v>476</v>
      </c>
      <c r="B12" s="673"/>
      <c r="C12" s="674"/>
      <c r="D12" s="288">
        <f>D14+L21+L29</f>
        <v>78150</v>
      </c>
      <c r="E12" s="288">
        <f>E14+M21+M29</f>
        <v>47389</v>
      </c>
      <c r="F12" s="288">
        <f>F14+N21+N29</f>
        <v>30754</v>
      </c>
      <c r="G12" s="289">
        <f>G14</f>
        <v>320</v>
      </c>
      <c r="H12" s="289">
        <f>H14</f>
        <v>531</v>
      </c>
      <c r="I12" s="264"/>
      <c r="J12" s="283" t="s">
        <v>194</v>
      </c>
      <c r="K12" s="261" t="s">
        <v>193</v>
      </c>
      <c r="L12" s="273">
        <v>543</v>
      </c>
      <c r="M12" s="281">
        <v>432</v>
      </c>
      <c r="N12" s="274">
        <v>110</v>
      </c>
      <c r="O12" s="183" t="s">
        <v>189</v>
      </c>
      <c r="P12" s="183" t="s">
        <v>189</v>
      </c>
      <c r="Q12" s="12"/>
      <c r="R12" s="673" t="s">
        <v>468</v>
      </c>
      <c r="S12" s="673"/>
      <c r="T12" s="674"/>
      <c r="U12" s="68">
        <v>2921.4</v>
      </c>
      <c r="V12" s="28">
        <v>777.6</v>
      </c>
      <c r="W12" s="28">
        <v>209.3</v>
      </c>
      <c r="X12" s="28">
        <v>568.3</v>
      </c>
      <c r="Y12" s="69">
        <v>2076.8</v>
      </c>
      <c r="Z12" s="69">
        <v>1071.5</v>
      </c>
      <c r="AA12" s="69">
        <v>1005.4</v>
      </c>
      <c r="AB12" s="46">
        <v>67</v>
      </c>
      <c r="AC12" s="290">
        <v>67</v>
      </c>
      <c r="AD12" s="62" t="s">
        <v>189</v>
      </c>
      <c r="AE12" s="46" t="s">
        <v>189</v>
      </c>
      <c r="AF12" s="12"/>
    </row>
    <row r="13" spans="1:32" ht="19.5" customHeight="1">
      <c r="A13" s="12"/>
      <c r="B13" s="12"/>
      <c r="C13" s="291"/>
      <c r="D13" s="12"/>
      <c r="E13" s="12"/>
      <c r="F13" s="12"/>
      <c r="G13" s="12"/>
      <c r="H13" s="12"/>
      <c r="I13" s="264"/>
      <c r="J13" s="283" t="s">
        <v>195</v>
      </c>
      <c r="K13" s="261" t="s">
        <v>191</v>
      </c>
      <c r="L13" s="273">
        <v>364</v>
      </c>
      <c r="M13" s="274">
        <v>302</v>
      </c>
      <c r="N13" s="274">
        <v>62</v>
      </c>
      <c r="O13" s="183" t="s">
        <v>189</v>
      </c>
      <c r="P13" s="183" t="s">
        <v>189</v>
      </c>
      <c r="Q13" s="12"/>
      <c r="R13" s="675"/>
      <c r="S13" s="676"/>
      <c r="T13" s="67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2"/>
    </row>
    <row r="14" spans="1:32" ht="19.5" customHeight="1">
      <c r="A14" s="292" t="s">
        <v>196</v>
      </c>
      <c r="B14" s="293"/>
      <c r="C14" s="715" t="s">
        <v>185</v>
      </c>
      <c r="D14" s="732">
        <f>SUM(D18,L8)</f>
        <v>59237</v>
      </c>
      <c r="E14" s="692">
        <f>SUM(E18,M8)</f>
        <v>33584</v>
      </c>
      <c r="F14" s="692">
        <f>SUM(F18,N8)</f>
        <v>25646</v>
      </c>
      <c r="G14" s="728">
        <f>O29</f>
        <v>320</v>
      </c>
      <c r="H14" s="713">
        <f>P29</f>
        <v>531</v>
      </c>
      <c r="I14" s="264"/>
      <c r="J14" s="283" t="s">
        <v>197</v>
      </c>
      <c r="K14" s="261"/>
      <c r="L14" s="273">
        <v>1320</v>
      </c>
      <c r="M14" s="281">
        <v>1027</v>
      </c>
      <c r="N14" s="274">
        <v>293</v>
      </c>
      <c r="O14" s="183" t="s">
        <v>189</v>
      </c>
      <c r="P14" s="183" t="s">
        <v>189</v>
      </c>
      <c r="Q14" s="12"/>
      <c r="R14" s="19"/>
      <c r="S14" s="666" t="s">
        <v>198</v>
      </c>
      <c r="T14" s="666"/>
      <c r="U14" s="70">
        <f>+V14+Y14</f>
        <v>333.40000000000003</v>
      </c>
      <c r="V14" s="49">
        <v>157.8</v>
      </c>
      <c r="W14" s="49">
        <v>7.5</v>
      </c>
      <c r="X14" s="509">
        <v>150.2</v>
      </c>
      <c r="Y14" s="49">
        <f>SUM(Z14:AA14)</f>
        <v>175.60000000000002</v>
      </c>
      <c r="Z14" s="510">
        <v>99.9</v>
      </c>
      <c r="AA14" s="511">
        <v>75.7</v>
      </c>
      <c r="AB14" s="512" t="s">
        <v>560</v>
      </c>
      <c r="AC14" s="512" t="s">
        <v>560</v>
      </c>
      <c r="AD14" s="512" t="s">
        <v>560</v>
      </c>
      <c r="AE14" s="512" t="s">
        <v>560</v>
      </c>
      <c r="AF14" s="12"/>
    </row>
    <row r="15" spans="1:32" ht="19.5" customHeight="1">
      <c r="A15" s="296" t="s">
        <v>199</v>
      </c>
      <c r="B15" s="296"/>
      <c r="C15" s="715"/>
      <c r="D15" s="732"/>
      <c r="E15" s="692"/>
      <c r="F15" s="692"/>
      <c r="G15" s="729"/>
      <c r="H15" s="714"/>
      <c r="I15" s="286"/>
      <c r="J15" s="283" t="s">
        <v>200</v>
      </c>
      <c r="K15" s="261" t="s">
        <v>191</v>
      </c>
      <c r="L15" s="273">
        <v>558</v>
      </c>
      <c r="M15" s="281">
        <v>496</v>
      </c>
      <c r="N15" s="274">
        <v>61</v>
      </c>
      <c r="O15" s="183" t="s">
        <v>189</v>
      </c>
      <c r="P15" s="183" t="s">
        <v>189</v>
      </c>
      <c r="Q15" s="12"/>
      <c r="R15" s="272"/>
      <c r="S15" s="272"/>
      <c r="T15" s="272"/>
      <c r="U15" s="514"/>
      <c r="V15" s="513"/>
      <c r="W15" s="513"/>
      <c r="X15" s="513"/>
      <c r="Y15" s="515"/>
      <c r="Z15" s="513"/>
      <c r="AA15" s="513"/>
      <c r="AB15" s="515"/>
      <c r="AC15" s="2"/>
      <c r="AD15" s="513"/>
      <c r="AE15" s="513"/>
      <c r="AF15" s="12"/>
    </row>
    <row r="16" spans="1:32" ht="19.5" customHeight="1">
      <c r="A16" s="296"/>
      <c r="B16" s="283" t="s">
        <v>47</v>
      </c>
      <c r="C16" s="298"/>
      <c r="D16" s="299"/>
      <c r="E16" s="299"/>
      <c r="F16" s="299"/>
      <c r="G16" s="25"/>
      <c r="H16" s="25"/>
      <c r="I16" s="264"/>
      <c r="J16" s="283" t="s">
        <v>201</v>
      </c>
      <c r="K16" s="261" t="s">
        <v>191</v>
      </c>
      <c r="L16" s="273">
        <v>322</v>
      </c>
      <c r="M16" s="274">
        <v>255</v>
      </c>
      <c r="N16" s="274">
        <v>66</v>
      </c>
      <c r="O16" s="183" t="s">
        <v>189</v>
      </c>
      <c r="P16" s="183" t="s">
        <v>189</v>
      </c>
      <c r="Q16" s="12"/>
      <c r="R16" s="666" t="s">
        <v>202</v>
      </c>
      <c r="S16" s="666"/>
      <c r="T16" s="666"/>
      <c r="U16" s="516">
        <f>+V16+Y16+AB16</f>
        <v>2586.2</v>
      </c>
      <c r="V16" s="49">
        <f>SUM(W16:X16)</f>
        <v>619.8</v>
      </c>
      <c r="W16" s="511">
        <v>201.7</v>
      </c>
      <c r="X16" s="511">
        <v>418.1</v>
      </c>
      <c r="Y16" s="49">
        <f>SUM(Z16:AA16)</f>
        <v>1899.4</v>
      </c>
      <c r="Z16" s="511">
        <v>971.6</v>
      </c>
      <c r="AA16" s="511">
        <v>927.8</v>
      </c>
      <c r="AB16" s="509">
        <f>AC16</f>
        <v>67</v>
      </c>
      <c r="AC16" s="511">
        <v>67</v>
      </c>
      <c r="AD16" s="517" t="s">
        <v>559</v>
      </c>
      <c r="AE16" s="518" t="s">
        <v>559</v>
      </c>
      <c r="AF16" s="12"/>
    </row>
    <row r="17" spans="1:32" ht="19.5" customHeight="1">
      <c r="A17" s="22"/>
      <c r="B17" s="12"/>
      <c r="C17" s="291"/>
      <c r="D17" s="12"/>
      <c r="E17" s="12"/>
      <c r="F17" s="12"/>
      <c r="G17" s="12"/>
      <c r="H17" s="12"/>
      <c r="I17" s="264"/>
      <c r="J17" s="283" t="s">
        <v>203</v>
      </c>
      <c r="K17" s="261"/>
      <c r="L17" s="273">
        <v>1157</v>
      </c>
      <c r="M17" s="274">
        <v>751</v>
      </c>
      <c r="N17" s="274">
        <v>406</v>
      </c>
      <c r="O17" s="183" t="s">
        <v>189</v>
      </c>
      <c r="P17" s="183" t="s">
        <v>189</v>
      </c>
      <c r="Q17" s="12"/>
      <c r="R17" s="684" t="s">
        <v>451</v>
      </c>
      <c r="S17" s="300"/>
      <c r="T17" s="272"/>
      <c r="U17" s="519"/>
      <c r="V17" s="513"/>
      <c r="W17" s="513"/>
      <c r="X17" s="513"/>
      <c r="Y17" s="513"/>
      <c r="Z17" s="513"/>
      <c r="AA17" s="513"/>
      <c r="AB17" s="513"/>
      <c r="AC17" s="513"/>
      <c r="AD17" s="515"/>
      <c r="AE17" s="515"/>
      <c r="AF17" s="12"/>
    </row>
    <row r="18" spans="1:32" ht="19.5" customHeight="1">
      <c r="A18" s="19"/>
      <c r="B18" s="669" t="s">
        <v>412</v>
      </c>
      <c r="C18" s="712"/>
      <c r="D18" s="301">
        <f>SUM(D19:D34)</f>
        <v>45428</v>
      </c>
      <c r="E18" s="301">
        <f>SUM(E19:E34)</f>
        <v>23361</v>
      </c>
      <c r="F18" s="301">
        <f>SUM(F19:F34)</f>
        <v>22063</v>
      </c>
      <c r="G18" s="183" t="s">
        <v>189</v>
      </c>
      <c r="H18" s="183" t="s">
        <v>189</v>
      </c>
      <c r="I18" s="286"/>
      <c r="J18" s="283" t="s">
        <v>204</v>
      </c>
      <c r="K18" s="261"/>
      <c r="L18" s="273">
        <v>515</v>
      </c>
      <c r="M18" s="274">
        <v>137</v>
      </c>
      <c r="N18" s="274">
        <v>378</v>
      </c>
      <c r="O18" s="183" t="s">
        <v>189</v>
      </c>
      <c r="P18" s="183" t="s">
        <v>189</v>
      </c>
      <c r="Q18" s="12"/>
      <c r="R18" s="685"/>
      <c r="S18" s="681" t="s">
        <v>205</v>
      </c>
      <c r="T18" s="666"/>
      <c r="U18" s="536">
        <f>+V18+Y18+AB18</f>
        <v>2165</v>
      </c>
      <c r="V18" s="50">
        <f>SUM(W18:X18)</f>
        <v>599.4</v>
      </c>
      <c r="W18" s="50">
        <v>201.7</v>
      </c>
      <c r="X18" s="50">
        <v>397.7</v>
      </c>
      <c r="Y18" s="520">
        <f>SUM(Z18:AA18)</f>
        <v>1498.6</v>
      </c>
      <c r="Z18" s="50">
        <v>807.2</v>
      </c>
      <c r="AA18" s="50">
        <v>691.4</v>
      </c>
      <c r="AB18" s="520">
        <f>AC18</f>
        <v>67</v>
      </c>
      <c r="AC18" s="521">
        <v>67</v>
      </c>
      <c r="AD18" s="522" t="s">
        <v>561</v>
      </c>
      <c r="AE18" s="522" t="s">
        <v>561</v>
      </c>
      <c r="AF18" s="12"/>
    </row>
    <row r="19" spans="1:32" ht="19.5" customHeight="1">
      <c r="A19" s="19"/>
      <c r="B19" s="283" t="s">
        <v>206</v>
      </c>
      <c r="C19" s="303" t="s">
        <v>193</v>
      </c>
      <c r="D19" s="274">
        <v>927</v>
      </c>
      <c r="E19" s="274">
        <v>721</v>
      </c>
      <c r="F19" s="274">
        <v>206</v>
      </c>
      <c r="G19" s="183" t="s">
        <v>189</v>
      </c>
      <c r="H19" s="183" t="s">
        <v>189</v>
      </c>
      <c r="I19" s="264"/>
      <c r="J19" s="304" t="s">
        <v>207</v>
      </c>
      <c r="K19" s="261"/>
      <c r="L19" s="273">
        <v>2558</v>
      </c>
      <c r="M19" s="274">
        <v>2155</v>
      </c>
      <c r="N19" s="274">
        <v>403</v>
      </c>
      <c r="O19" s="183" t="s">
        <v>189</v>
      </c>
      <c r="P19" s="183" t="s">
        <v>189</v>
      </c>
      <c r="Q19" s="12"/>
      <c r="R19" s="685"/>
      <c r="S19" s="305"/>
      <c r="T19" s="19"/>
      <c r="U19" s="523"/>
      <c r="V19" s="2"/>
      <c r="W19" s="2"/>
      <c r="X19" s="2"/>
      <c r="Y19" s="2" t="s">
        <v>356</v>
      </c>
      <c r="Z19" s="2"/>
      <c r="AA19" s="2"/>
      <c r="AB19" s="2" t="s">
        <v>356</v>
      </c>
      <c r="AC19" s="2"/>
      <c r="AD19" s="502"/>
      <c r="AE19" s="502"/>
      <c r="AF19" s="12"/>
    </row>
    <row r="20" spans="1:32" ht="19.5" customHeight="1">
      <c r="A20" s="19"/>
      <c r="B20" s="283" t="s">
        <v>208</v>
      </c>
      <c r="C20" s="303"/>
      <c r="D20" s="307">
        <v>2169</v>
      </c>
      <c r="E20" s="308">
        <v>815</v>
      </c>
      <c r="F20" s="308">
        <v>1354</v>
      </c>
      <c r="G20" s="183" t="s">
        <v>189</v>
      </c>
      <c r="H20" s="183" t="s">
        <v>189</v>
      </c>
      <c r="I20" s="264"/>
      <c r="J20" s="283"/>
      <c r="K20" s="261"/>
      <c r="L20" s="273"/>
      <c r="M20" s="274"/>
      <c r="N20" s="274"/>
      <c r="O20" s="183"/>
      <c r="P20" s="183"/>
      <c r="Q20" s="309"/>
      <c r="R20" s="686"/>
      <c r="S20" s="681" t="s">
        <v>209</v>
      </c>
      <c r="T20" s="666"/>
      <c r="U20" s="516">
        <f>+V20+Y20</f>
        <v>421.20000000000016</v>
      </c>
      <c r="V20" s="524">
        <f aca="true" t="shared" si="0" ref="V20:AA20">V16-V18</f>
        <v>20.399999999999977</v>
      </c>
      <c r="W20" s="537">
        <f t="shared" si="0"/>
        <v>0</v>
      </c>
      <c r="X20" s="524">
        <f t="shared" si="0"/>
        <v>20.400000000000034</v>
      </c>
      <c r="Y20" s="525">
        <f t="shared" si="0"/>
        <v>400.8000000000002</v>
      </c>
      <c r="Z20" s="525">
        <f t="shared" si="0"/>
        <v>164.39999999999998</v>
      </c>
      <c r="AA20" s="525">
        <f t="shared" si="0"/>
        <v>236.39999999999998</v>
      </c>
      <c r="AB20" s="512" t="s">
        <v>559</v>
      </c>
      <c r="AC20" s="512" t="s">
        <v>559</v>
      </c>
      <c r="AD20" s="512" t="s">
        <v>559</v>
      </c>
      <c r="AE20" s="512" t="s">
        <v>559</v>
      </c>
      <c r="AF20" s="12"/>
    </row>
    <row r="21" spans="1:32" ht="19.5" customHeight="1">
      <c r="A21" s="19"/>
      <c r="B21" s="283" t="s">
        <v>211</v>
      </c>
      <c r="C21" s="303" t="s">
        <v>193</v>
      </c>
      <c r="D21" s="61">
        <v>1379</v>
      </c>
      <c r="E21" s="310">
        <v>1081</v>
      </c>
      <c r="F21" s="310">
        <v>298</v>
      </c>
      <c r="G21" s="183" t="s">
        <v>189</v>
      </c>
      <c r="H21" s="183" t="s">
        <v>189</v>
      </c>
      <c r="I21" s="682" t="s">
        <v>210</v>
      </c>
      <c r="J21" s="663"/>
      <c r="K21" s="664"/>
      <c r="L21" s="311">
        <f>SUM(L22:L27)</f>
        <v>1042</v>
      </c>
      <c r="M21" s="294">
        <f>SUM(M22:M27)</f>
        <v>740</v>
      </c>
      <c r="N21" s="294">
        <f>SUM(N22:N27)</f>
        <v>302</v>
      </c>
      <c r="O21" s="278" t="s">
        <v>188</v>
      </c>
      <c r="P21" s="278" t="s">
        <v>189</v>
      </c>
      <c r="Q21" s="309"/>
      <c r="R21" s="684" t="s">
        <v>390</v>
      </c>
      <c r="S21" s="19"/>
      <c r="T21" s="19"/>
      <c r="U21" s="526"/>
      <c r="V21" s="527"/>
      <c r="W21" s="527"/>
      <c r="X21" s="527"/>
      <c r="Y21" s="527"/>
      <c r="Z21" s="527"/>
      <c r="AA21" s="527"/>
      <c r="AB21" s="513"/>
      <c r="AC21" s="513"/>
      <c r="AD21" s="515"/>
      <c r="AE21" s="515"/>
      <c r="AF21" s="12"/>
    </row>
    <row r="22" spans="1:32" ht="19.5" customHeight="1">
      <c r="A22" s="19"/>
      <c r="B22" s="283" t="s">
        <v>213</v>
      </c>
      <c r="C22" s="303"/>
      <c r="D22" s="312">
        <v>4329</v>
      </c>
      <c r="E22" s="310">
        <v>2407</v>
      </c>
      <c r="F22" s="310">
        <v>1921</v>
      </c>
      <c r="G22" s="183" t="s">
        <v>189</v>
      </c>
      <c r="H22" s="183" t="s">
        <v>189</v>
      </c>
      <c r="I22" s="282"/>
      <c r="J22" s="283" t="s">
        <v>203</v>
      </c>
      <c r="K22" s="261" t="s">
        <v>212</v>
      </c>
      <c r="L22" s="273">
        <v>357</v>
      </c>
      <c r="M22" s="274">
        <v>246</v>
      </c>
      <c r="N22" s="274">
        <v>111</v>
      </c>
      <c r="O22" s="183" t="s">
        <v>189</v>
      </c>
      <c r="P22" s="183" t="s">
        <v>189</v>
      </c>
      <c r="Q22" s="309"/>
      <c r="R22" s="685"/>
      <c r="S22" s="687" t="s">
        <v>452</v>
      </c>
      <c r="T22" s="662"/>
      <c r="U22" s="63">
        <f>+V22+Y22+AB22</f>
        <v>2469.2000000000003</v>
      </c>
      <c r="V22" s="520">
        <f>SUM(W22:X22)</f>
        <v>568.6</v>
      </c>
      <c r="W22" s="50">
        <f aca="true" t="shared" si="1" ref="W22:AC22">W16-W26-W31</f>
        <v>178.2</v>
      </c>
      <c r="X22" s="50">
        <f t="shared" si="1"/>
        <v>390.40000000000003</v>
      </c>
      <c r="Y22" s="50">
        <f t="shared" si="1"/>
        <v>1848.3</v>
      </c>
      <c r="Z22" s="50">
        <f t="shared" si="1"/>
        <v>938.4000000000001</v>
      </c>
      <c r="AA22" s="50">
        <f t="shared" si="1"/>
        <v>909.9</v>
      </c>
      <c r="AB22" s="50">
        <f t="shared" si="1"/>
        <v>52.300000000000004</v>
      </c>
      <c r="AC22" s="50">
        <f t="shared" si="1"/>
        <v>52.300000000000004</v>
      </c>
      <c r="AD22" s="522" t="s">
        <v>559</v>
      </c>
      <c r="AE22" s="522" t="s">
        <v>559</v>
      </c>
      <c r="AF22" s="12"/>
    </row>
    <row r="23" spans="1:32" ht="19.5" customHeight="1">
      <c r="A23" s="19"/>
      <c r="B23" s="283" t="s">
        <v>425</v>
      </c>
      <c r="C23" s="303" t="s">
        <v>193</v>
      </c>
      <c r="D23" s="312">
        <v>1257</v>
      </c>
      <c r="E23" s="308">
        <v>893</v>
      </c>
      <c r="F23" s="310">
        <v>363</v>
      </c>
      <c r="G23" s="183" t="s">
        <v>189</v>
      </c>
      <c r="H23" s="183" t="s">
        <v>189</v>
      </c>
      <c r="I23" s="282"/>
      <c r="J23" s="283" t="s">
        <v>204</v>
      </c>
      <c r="K23" s="261" t="s">
        <v>212</v>
      </c>
      <c r="L23" s="273">
        <v>205</v>
      </c>
      <c r="M23" s="274">
        <v>130</v>
      </c>
      <c r="N23" s="274">
        <v>75</v>
      </c>
      <c r="O23" s="183" t="s">
        <v>189</v>
      </c>
      <c r="P23" s="183" t="s">
        <v>189</v>
      </c>
      <c r="Q23" s="309"/>
      <c r="R23" s="685"/>
      <c r="S23" s="678" t="s">
        <v>214</v>
      </c>
      <c r="T23" s="300"/>
      <c r="U23" s="523"/>
      <c r="V23" s="520"/>
      <c r="W23" s="2"/>
      <c r="X23" s="2"/>
      <c r="Y23" s="2" t="s">
        <v>356</v>
      </c>
      <c r="Z23" s="2"/>
      <c r="AA23" s="2"/>
      <c r="AB23" s="2"/>
      <c r="AC23" s="2"/>
      <c r="AD23" s="502"/>
      <c r="AE23" s="502"/>
      <c r="AF23" s="12"/>
    </row>
    <row r="24" spans="1:32" ht="19.5" customHeight="1">
      <c r="A24" s="19"/>
      <c r="B24" s="283" t="s">
        <v>218</v>
      </c>
      <c r="C24" s="303" t="s">
        <v>193</v>
      </c>
      <c r="D24" s="312">
        <v>893</v>
      </c>
      <c r="E24" s="308">
        <v>632</v>
      </c>
      <c r="F24" s="310">
        <v>260</v>
      </c>
      <c r="G24" s="183" t="s">
        <v>189</v>
      </c>
      <c r="H24" s="183" t="s">
        <v>189</v>
      </c>
      <c r="I24" s="282"/>
      <c r="J24" s="283" t="s">
        <v>215</v>
      </c>
      <c r="K24" s="261" t="s">
        <v>216</v>
      </c>
      <c r="L24" s="273">
        <v>198</v>
      </c>
      <c r="M24" s="281">
        <v>181</v>
      </c>
      <c r="N24" s="274">
        <v>17</v>
      </c>
      <c r="O24" s="183" t="s">
        <v>189</v>
      </c>
      <c r="P24" s="183" t="s">
        <v>189</v>
      </c>
      <c r="Q24" s="309"/>
      <c r="R24" s="685"/>
      <c r="S24" s="679"/>
      <c r="T24" s="302" t="s">
        <v>217</v>
      </c>
      <c r="U24" s="61">
        <f>+V24+Y24+AB24</f>
        <v>2331</v>
      </c>
      <c r="V24" s="528">
        <f>SUM(W24:X24)</f>
        <v>618</v>
      </c>
      <c r="W24" s="51">
        <v>229</v>
      </c>
      <c r="X24" s="51">
        <v>389</v>
      </c>
      <c r="Y24" s="529">
        <f>SUM(Z24:AA24)</f>
        <v>1557</v>
      </c>
      <c r="Z24" s="51">
        <v>816</v>
      </c>
      <c r="AA24" s="51">
        <v>741</v>
      </c>
      <c r="AB24" s="529">
        <f>AC24</f>
        <v>156</v>
      </c>
      <c r="AC24" s="529">
        <v>156</v>
      </c>
      <c r="AD24" s="530" t="s">
        <v>561</v>
      </c>
      <c r="AE24" s="530" t="s">
        <v>561</v>
      </c>
      <c r="AF24" s="12"/>
    </row>
    <row r="25" spans="1:32" ht="19.5" customHeight="1">
      <c r="A25" s="19"/>
      <c r="B25" s="283" t="s">
        <v>220</v>
      </c>
      <c r="C25" s="303" t="s">
        <v>191</v>
      </c>
      <c r="D25" s="312">
        <v>1663</v>
      </c>
      <c r="E25" s="308">
        <v>1340</v>
      </c>
      <c r="F25" s="310">
        <v>323</v>
      </c>
      <c r="G25" s="183" t="s">
        <v>189</v>
      </c>
      <c r="H25" s="183" t="s">
        <v>189</v>
      </c>
      <c r="I25" s="282"/>
      <c r="J25" s="283" t="s">
        <v>219</v>
      </c>
      <c r="K25" s="261" t="s">
        <v>216</v>
      </c>
      <c r="L25" s="273">
        <v>129</v>
      </c>
      <c r="M25" s="281">
        <v>99</v>
      </c>
      <c r="N25" s="274">
        <v>30</v>
      </c>
      <c r="O25" s="183" t="s">
        <v>189</v>
      </c>
      <c r="P25" s="183" t="s">
        <v>189</v>
      </c>
      <c r="Q25" s="309"/>
      <c r="R25" s="685"/>
      <c r="S25" s="679"/>
      <c r="T25" s="305"/>
      <c r="U25" s="523"/>
      <c r="V25" s="520"/>
      <c r="W25" s="2"/>
      <c r="X25" s="2"/>
      <c r="Y25" s="2"/>
      <c r="Z25" s="2"/>
      <c r="AA25" s="2"/>
      <c r="AB25" s="2"/>
      <c r="AC25" s="2"/>
      <c r="AD25" s="503"/>
      <c r="AE25" s="503"/>
      <c r="AF25" s="12"/>
    </row>
    <row r="26" spans="1:32" ht="19.5" customHeight="1">
      <c r="A26" s="19"/>
      <c r="B26" s="283" t="s">
        <v>223</v>
      </c>
      <c r="C26" s="303"/>
      <c r="D26" s="312">
        <v>3720</v>
      </c>
      <c r="E26" s="308">
        <v>2523</v>
      </c>
      <c r="F26" s="310">
        <v>1197</v>
      </c>
      <c r="G26" s="183" t="s">
        <v>189</v>
      </c>
      <c r="H26" s="183" t="s">
        <v>189</v>
      </c>
      <c r="I26" s="282"/>
      <c r="J26" s="283" t="s">
        <v>221</v>
      </c>
      <c r="K26" s="314"/>
      <c r="L26" s="273">
        <v>107</v>
      </c>
      <c r="M26" s="274">
        <v>49</v>
      </c>
      <c r="N26" s="274">
        <v>58</v>
      </c>
      <c r="O26" s="183" t="s">
        <v>189</v>
      </c>
      <c r="P26" s="183" t="s">
        <v>189</v>
      </c>
      <c r="Q26" s="309"/>
      <c r="R26" s="685"/>
      <c r="S26" s="680"/>
      <c r="T26" s="313" t="s">
        <v>222</v>
      </c>
      <c r="U26" s="63">
        <f>+V26+Y26+AB26</f>
        <v>78.5</v>
      </c>
      <c r="V26" s="520">
        <f aca="true" t="shared" si="2" ref="V26:V46">SUM(W26:X26)</f>
        <v>27.7</v>
      </c>
      <c r="W26" s="50">
        <v>15.5</v>
      </c>
      <c r="X26" s="50">
        <v>12.2</v>
      </c>
      <c r="Y26" s="520">
        <f>SUM(Z26:AA26)</f>
        <v>36.9</v>
      </c>
      <c r="Z26" s="50">
        <v>24.4</v>
      </c>
      <c r="AA26" s="50">
        <v>12.5</v>
      </c>
      <c r="AB26" s="521">
        <f>AC26</f>
        <v>13.9</v>
      </c>
      <c r="AC26" s="521">
        <v>13.9</v>
      </c>
      <c r="AD26" s="522" t="s">
        <v>561</v>
      </c>
      <c r="AE26" s="522" t="s">
        <v>561</v>
      </c>
      <c r="AF26" s="12"/>
    </row>
    <row r="27" spans="1:32" ht="19.5" customHeight="1">
      <c r="A27" s="19"/>
      <c r="B27" s="283" t="s">
        <v>225</v>
      </c>
      <c r="C27" s="303" t="s">
        <v>191</v>
      </c>
      <c r="D27" s="312">
        <v>1887</v>
      </c>
      <c r="E27" s="308">
        <v>1177</v>
      </c>
      <c r="F27" s="310">
        <v>709</v>
      </c>
      <c r="G27" s="183" t="s">
        <v>189</v>
      </c>
      <c r="H27" s="183" t="s">
        <v>189</v>
      </c>
      <c r="I27" s="282"/>
      <c r="J27" s="304" t="s">
        <v>224</v>
      </c>
      <c r="K27" s="314"/>
      <c r="L27" s="273">
        <v>46</v>
      </c>
      <c r="M27" s="274">
        <v>35</v>
      </c>
      <c r="N27" s="274">
        <v>11</v>
      </c>
      <c r="O27" s="183" t="s">
        <v>189</v>
      </c>
      <c r="P27" s="183" t="s">
        <v>189</v>
      </c>
      <c r="Q27" s="309"/>
      <c r="R27" s="685"/>
      <c r="S27" s="678" t="s">
        <v>453</v>
      </c>
      <c r="T27" s="300"/>
      <c r="U27" s="523"/>
      <c r="V27" s="520"/>
      <c r="W27" s="2"/>
      <c r="X27" s="2"/>
      <c r="Y27" s="2"/>
      <c r="Z27" s="2"/>
      <c r="AA27" s="2"/>
      <c r="AB27" s="2"/>
      <c r="AC27" s="2"/>
      <c r="AD27" s="499"/>
      <c r="AE27" s="499"/>
      <c r="AF27" s="12"/>
    </row>
    <row r="28" spans="1:32" s="38" customFormat="1" ht="19.5" customHeight="1">
      <c r="A28" s="19"/>
      <c r="B28" s="283" t="s">
        <v>226</v>
      </c>
      <c r="C28" s="303" t="s">
        <v>193</v>
      </c>
      <c r="D28" s="312">
        <v>2910</v>
      </c>
      <c r="E28" s="308">
        <v>2132</v>
      </c>
      <c r="F28" s="310">
        <v>779</v>
      </c>
      <c r="G28" s="183" t="s">
        <v>189</v>
      </c>
      <c r="H28" s="183" t="s">
        <v>189</v>
      </c>
      <c r="I28" s="682"/>
      <c r="J28" s="669"/>
      <c r="K28" s="683"/>
      <c r="L28" s="311"/>
      <c r="M28" s="294"/>
      <c r="N28" s="294"/>
      <c r="O28" s="278"/>
      <c r="P28" s="278"/>
      <c r="Q28" s="309"/>
      <c r="R28" s="685"/>
      <c r="S28" s="679"/>
      <c r="T28" s="305"/>
      <c r="U28" s="523"/>
      <c r="V28" s="520"/>
      <c r="W28" s="2"/>
      <c r="X28" s="2"/>
      <c r="Y28" s="2"/>
      <c r="Z28" s="2"/>
      <c r="AA28" s="2"/>
      <c r="AB28" s="2"/>
      <c r="AC28" s="2"/>
      <c r="AD28" s="499"/>
      <c r="AE28" s="499"/>
      <c r="AF28" s="12"/>
    </row>
    <row r="29" spans="1:32" s="38" customFormat="1" ht="19.5" customHeight="1">
      <c r="A29" s="19"/>
      <c r="B29" s="283" t="s">
        <v>227</v>
      </c>
      <c r="C29" s="303"/>
      <c r="D29" s="312">
        <v>22895</v>
      </c>
      <c r="E29" s="308">
        <v>8529</v>
      </c>
      <c r="F29" s="310">
        <v>14366</v>
      </c>
      <c r="G29" s="183" t="s">
        <v>189</v>
      </c>
      <c r="H29" s="183" t="s">
        <v>189</v>
      </c>
      <c r="I29" s="670" t="s">
        <v>407</v>
      </c>
      <c r="J29" s="671"/>
      <c r="K29" s="672"/>
      <c r="L29" s="311">
        <f>SUM(L30:L34)</f>
        <v>17871</v>
      </c>
      <c r="M29" s="294">
        <f>SUM(M30:M34)</f>
        <v>13065</v>
      </c>
      <c r="N29" s="294">
        <f>SUM(N30:N34)</f>
        <v>4806</v>
      </c>
      <c r="O29" s="278">
        <f>SUM(O30:O34)</f>
        <v>320</v>
      </c>
      <c r="P29" s="278">
        <f>SUM(P30:P34)</f>
        <v>531</v>
      </c>
      <c r="Q29" s="309"/>
      <c r="R29" s="685"/>
      <c r="S29" s="679"/>
      <c r="T29" s="313" t="s">
        <v>217</v>
      </c>
      <c r="U29" s="61">
        <f>+V29+Y29+AB29</f>
        <v>105</v>
      </c>
      <c r="V29" s="528">
        <f t="shared" si="2"/>
        <v>57</v>
      </c>
      <c r="W29" s="51">
        <v>16</v>
      </c>
      <c r="X29" s="51">
        <v>41</v>
      </c>
      <c r="Y29" s="529">
        <f>SUM(Z29:AA29)</f>
        <v>45</v>
      </c>
      <c r="Z29" s="51">
        <v>29</v>
      </c>
      <c r="AA29" s="51">
        <v>16</v>
      </c>
      <c r="AB29" s="529">
        <f>AC29</f>
        <v>3</v>
      </c>
      <c r="AC29" s="529">
        <v>3</v>
      </c>
      <c r="AD29" s="530" t="s">
        <v>562</v>
      </c>
      <c r="AE29" s="530" t="s">
        <v>562</v>
      </c>
      <c r="AF29" s="12"/>
    </row>
    <row r="30" spans="1:32" s="38" customFormat="1" ht="19.5" customHeight="1">
      <c r="A30" s="19"/>
      <c r="B30" s="283" t="s">
        <v>207</v>
      </c>
      <c r="C30" s="303" t="s">
        <v>344</v>
      </c>
      <c r="D30" s="312">
        <v>1399</v>
      </c>
      <c r="E30" s="308">
        <v>1111</v>
      </c>
      <c r="F30" s="310">
        <v>287</v>
      </c>
      <c r="G30" s="183" t="s">
        <v>45</v>
      </c>
      <c r="H30" s="183" t="s">
        <v>45</v>
      </c>
      <c r="I30" s="282"/>
      <c r="J30" s="283" t="s">
        <v>426</v>
      </c>
      <c r="K30" s="315"/>
      <c r="L30" s="280">
        <v>10619</v>
      </c>
      <c r="M30" s="281">
        <v>7417</v>
      </c>
      <c r="N30" s="281">
        <v>3202</v>
      </c>
      <c r="O30" s="183" t="s">
        <v>45</v>
      </c>
      <c r="P30" s="183" t="s">
        <v>45</v>
      </c>
      <c r="Q30" s="309"/>
      <c r="R30" s="685"/>
      <c r="S30" s="679"/>
      <c r="T30" s="300"/>
      <c r="U30" s="523"/>
      <c r="V30" s="531"/>
      <c r="W30" s="531"/>
      <c r="X30" s="531"/>
      <c r="Y30" s="531"/>
      <c r="Z30" s="531"/>
      <c r="AA30" s="531"/>
      <c r="AB30" s="531"/>
      <c r="AC30" s="2"/>
      <c r="AD30" s="499"/>
      <c r="AE30" s="499"/>
      <c r="AF30" s="12"/>
    </row>
    <row r="31" spans="1:32" s="38" customFormat="1" ht="19.5" customHeight="1">
      <c r="A31" s="19"/>
      <c r="B31" s="283"/>
      <c r="C31" s="303"/>
      <c r="D31" s="183"/>
      <c r="E31" s="183"/>
      <c r="F31" s="183"/>
      <c r="G31" s="183"/>
      <c r="H31" s="183"/>
      <c r="I31" s="282"/>
      <c r="J31" s="283" t="s">
        <v>408</v>
      </c>
      <c r="K31" s="315"/>
      <c r="L31" s="280">
        <v>2970</v>
      </c>
      <c r="M31" s="281">
        <v>2350</v>
      </c>
      <c r="N31" s="281">
        <v>620</v>
      </c>
      <c r="O31" s="183">
        <v>320</v>
      </c>
      <c r="P31" s="183">
        <v>531</v>
      </c>
      <c r="Q31" s="309"/>
      <c r="R31" s="686"/>
      <c r="S31" s="680"/>
      <c r="T31" s="302" t="s">
        <v>222</v>
      </c>
      <c r="U31" s="63">
        <f>+V31+Y31+AB31</f>
        <v>38.5</v>
      </c>
      <c r="V31" s="520">
        <f t="shared" si="2"/>
        <v>23.5</v>
      </c>
      <c r="W31" s="50">
        <v>8</v>
      </c>
      <c r="X31" s="50">
        <v>15.5</v>
      </c>
      <c r="Y31" s="520">
        <f>SUM(Z31:AA31)</f>
        <v>14.200000000000001</v>
      </c>
      <c r="Z31" s="50">
        <v>8.8</v>
      </c>
      <c r="AA31" s="50">
        <v>5.4</v>
      </c>
      <c r="AB31" s="520">
        <f>AC31</f>
        <v>0.8</v>
      </c>
      <c r="AC31" s="521">
        <v>0.8</v>
      </c>
      <c r="AD31" s="522" t="s">
        <v>563</v>
      </c>
      <c r="AE31" s="522" t="s">
        <v>563</v>
      </c>
      <c r="AF31" s="12"/>
    </row>
    <row r="32" spans="1:32" s="38" customFormat="1" ht="19.5" customHeight="1">
      <c r="A32" s="19"/>
      <c r="B32" s="283"/>
      <c r="C32" s="303"/>
      <c r="D32" s="183"/>
      <c r="E32" s="183"/>
      <c r="F32" s="183"/>
      <c r="G32" s="183"/>
      <c r="H32" s="183"/>
      <c r="I32" s="282"/>
      <c r="J32" s="283" t="s">
        <v>409</v>
      </c>
      <c r="K32" s="314"/>
      <c r="L32" s="280">
        <v>1679</v>
      </c>
      <c r="M32" s="281">
        <v>1245</v>
      </c>
      <c r="N32" s="281">
        <v>434</v>
      </c>
      <c r="O32" s="183" t="s">
        <v>45</v>
      </c>
      <c r="P32" s="183" t="s">
        <v>45</v>
      </c>
      <c r="Q32" s="309"/>
      <c r="R32" s="734" t="s">
        <v>391</v>
      </c>
      <c r="S32" s="678" t="s">
        <v>454</v>
      </c>
      <c r="T32" s="272"/>
      <c r="U32" s="514"/>
      <c r="V32" s="513"/>
      <c r="W32" s="513"/>
      <c r="X32" s="513"/>
      <c r="Y32" s="515"/>
      <c r="Z32" s="513"/>
      <c r="AA32" s="513"/>
      <c r="AB32" s="513"/>
      <c r="AC32" s="515"/>
      <c r="AD32" s="513"/>
      <c r="AE32" s="513"/>
      <c r="AF32" s="12"/>
    </row>
    <row r="33" spans="1:32" s="38" customFormat="1" ht="19.5" customHeight="1">
      <c r="A33" s="19"/>
      <c r="B33" s="283" t="s">
        <v>344</v>
      </c>
      <c r="C33" s="303"/>
      <c r="D33" s="312" t="s">
        <v>344</v>
      </c>
      <c r="E33" s="308" t="s">
        <v>418</v>
      </c>
      <c r="F33" s="310"/>
      <c r="G33" s="183" t="s">
        <v>344</v>
      </c>
      <c r="H33" s="183" t="s">
        <v>344</v>
      </c>
      <c r="I33" s="282"/>
      <c r="J33" s="283" t="s">
        <v>410</v>
      </c>
      <c r="K33" s="314"/>
      <c r="L33" s="280">
        <v>2499</v>
      </c>
      <c r="M33" s="281">
        <v>2002</v>
      </c>
      <c r="N33" s="281">
        <v>497</v>
      </c>
      <c r="O33" s="183" t="s">
        <v>45</v>
      </c>
      <c r="P33" s="183" t="s">
        <v>45</v>
      </c>
      <c r="Q33" s="309"/>
      <c r="R33" s="665"/>
      <c r="S33" s="679"/>
      <c r="T33" s="283" t="s">
        <v>185</v>
      </c>
      <c r="U33" s="65">
        <f>+V33+Y33+AB33</f>
        <v>2165</v>
      </c>
      <c r="V33" s="520">
        <f t="shared" si="2"/>
        <v>599.4</v>
      </c>
      <c r="W33" s="532">
        <f>SUM(W34:W37)</f>
        <v>201.70000000000002</v>
      </c>
      <c r="X33" s="532">
        <v>397.7</v>
      </c>
      <c r="Y33" s="520">
        <f>SUM(Z33:AA33)</f>
        <v>1498.6</v>
      </c>
      <c r="Z33" s="50">
        <v>807.2</v>
      </c>
      <c r="AA33" s="50">
        <v>691.4</v>
      </c>
      <c r="AB33" s="520">
        <f>AC33</f>
        <v>67</v>
      </c>
      <c r="AC33" s="522">
        <v>67</v>
      </c>
      <c r="AD33" s="50" t="s">
        <v>564</v>
      </c>
      <c r="AE33" s="522" t="s">
        <v>564</v>
      </c>
      <c r="AF33" s="12"/>
    </row>
    <row r="34" spans="1:32" s="38" customFormat="1" ht="19.5" customHeight="1">
      <c r="A34" s="247"/>
      <c r="B34" s="316" t="s">
        <v>47</v>
      </c>
      <c r="C34" s="317"/>
      <c r="D34" s="318" t="s">
        <v>344</v>
      </c>
      <c r="E34" s="318" t="s">
        <v>344</v>
      </c>
      <c r="F34" s="318" t="s">
        <v>344</v>
      </c>
      <c r="G34" s="295" t="s">
        <v>344</v>
      </c>
      <c r="H34" s="319" t="s">
        <v>344</v>
      </c>
      <c r="I34" s="320"/>
      <c r="J34" s="304" t="s">
        <v>224</v>
      </c>
      <c r="K34" s="321"/>
      <c r="L34" s="322">
        <v>104</v>
      </c>
      <c r="M34" s="322">
        <v>51</v>
      </c>
      <c r="N34" s="322">
        <v>53</v>
      </c>
      <c r="O34" s="295" t="s">
        <v>427</v>
      </c>
      <c r="P34" s="295" t="s">
        <v>45</v>
      </c>
      <c r="Q34" s="309"/>
      <c r="R34" s="665"/>
      <c r="S34" s="679"/>
      <c r="T34" s="19" t="s">
        <v>228</v>
      </c>
      <c r="U34" s="65">
        <f>+V34+Y34</f>
        <v>37.2</v>
      </c>
      <c r="V34" s="520">
        <f t="shared" si="2"/>
        <v>15.4</v>
      </c>
      <c r="W34" s="50">
        <v>12.9</v>
      </c>
      <c r="X34" s="50">
        <v>2.5</v>
      </c>
      <c r="Y34" s="520">
        <f>SUM(Z34:AA34)</f>
        <v>21.8</v>
      </c>
      <c r="Z34" s="50">
        <v>17.3</v>
      </c>
      <c r="AA34" s="50">
        <v>4.5</v>
      </c>
      <c r="AB34" s="522" t="s">
        <v>564</v>
      </c>
      <c r="AC34" s="533" t="s">
        <v>564</v>
      </c>
      <c r="AD34" s="522" t="s">
        <v>564</v>
      </c>
      <c r="AE34" s="522" t="s">
        <v>564</v>
      </c>
      <c r="AF34" s="12"/>
    </row>
    <row r="35" spans="1:32" s="38" customFormat="1" ht="19.5" customHeight="1">
      <c r="A35" s="323" t="s">
        <v>441</v>
      </c>
      <c r="B35" s="324"/>
      <c r="C35" s="323"/>
      <c r="D35" s="325"/>
      <c r="E35" s="325"/>
      <c r="F35" s="325"/>
      <c r="G35" s="326"/>
      <c r="H35" s="326"/>
      <c r="I35" s="327"/>
      <c r="J35" s="323"/>
      <c r="K35" s="323"/>
      <c r="L35" s="323"/>
      <c r="M35" s="323"/>
      <c r="N35" s="323"/>
      <c r="O35" s="323"/>
      <c r="P35" s="323"/>
      <c r="Q35" s="309"/>
      <c r="R35" s="665"/>
      <c r="S35" s="679"/>
      <c r="T35" s="19" t="s">
        <v>455</v>
      </c>
      <c r="U35" s="65">
        <f>+V35+Y35+AB35</f>
        <v>267.6</v>
      </c>
      <c r="V35" s="520">
        <f t="shared" si="2"/>
        <v>73.10000000000001</v>
      </c>
      <c r="W35" s="50">
        <v>58.7</v>
      </c>
      <c r="X35" s="50">
        <v>14.4</v>
      </c>
      <c r="Y35" s="520">
        <f>SUM(Z35:AA35)</f>
        <v>127.5</v>
      </c>
      <c r="Z35" s="50">
        <v>101.7</v>
      </c>
      <c r="AA35" s="50">
        <v>25.8</v>
      </c>
      <c r="AB35" s="520">
        <f>AC35</f>
        <v>67</v>
      </c>
      <c r="AC35" s="522">
        <v>67</v>
      </c>
      <c r="AD35" s="522" t="s">
        <v>565</v>
      </c>
      <c r="AE35" s="522" t="s">
        <v>565</v>
      </c>
      <c r="AF35" s="12"/>
    </row>
    <row r="36" spans="1:32" s="38" customFormat="1" ht="19.5" customHeight="1">
      <c r="A36" s="19" t="s">
        <v>229</v>
      </c>
      <c r="B36" s="19"/>
      <c r="C36" s="19"/>
      <c r="D36" s="19"/>
      <c r="E36" s="19"/>
      <c r="F36" s="19"/>
      <c r="G36" s="1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65"/>
      <c r="S36" s="679"/>
      <c r="T36" s="19" t="s">
        <v>456</v>
      </c>
      <c r="U36" s="65">
        <f>+V36+Y36</f>
        <v>1749</v>
      </c>
      <c r="V36" s="520">
        <f t="shared" si="2"/>
        <v>506.4</v>
      </c>
      <c r="W36" s="50">
        <v>129.7</v>
      </c>
      <c r="X36" s="50">
        <v>376.7</v>
      </c>
      <c r="Y36" s="520">
        <f>SUM(Z36:AA36)</f>
        <v>1242.6</v>
      </c>
      <c r="Z36" s="50">
        <v>648.6</v>
      </c>
      <c r="AA36" s="50">
        <v>594</v>
      </c>
      <c r="AB36" s="522" t="s">
        <v>565</v>
      </c>
      <c r="AC36" s="533" t="s">
        <v>565</v>
      </c>
      <c r="AD36" s="522" t="s">
        <v>565</v>
      </c>
      <c r="AE36" s="522" t="s">
        <v>565</v>
      </c>
      <c r="AF36" s="12"/>
    </row>
    <row r="37" spans="1:32" s="38" customFormat="1" ht="19.5" customHeight="1">
      <c r="A37" s="19" t="s">
        <v>230</v>
      </c>
      <c r="B37" s="19"/>
      <c r="C37" s="19"/>
      <c r="D37" s="19"/>
      <c r="E37" s="19"/>
      <c r="F37" s="19"/>
      <c r="G37" s="1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665"/>
      <c r="S37" s="680"/>
      <c r="T37" s="19" t="s">
        <v>457</v>
      </c>
      <c r="U37" s="65">
        <f>+V37+Y37</f>
        <v>111.4</v>
      </c>
      <c r="V37" s="520">
        <f t="shared" si="2"/>
        <v>4.6000000000000005</v>
      </c>
      <c r="W37" s="50">
        <v>0.4</v>
      </c>
      <c r="X37" s="50">
        <v>4.2</v>
      </c>
      <c r="Y37" s="520">
        <f>SUM(Z37:AA37)</f>
        <v>106.80000000000001</v>
      </c>
      <c r="Z37" s="50">
        <v>39.6</v>
      </c>
      <c r="AA37" s="50">
        <v>67.2</v>
      </c>
      <c r="AB37" s="534" t="s">
        <v>565</v>
      </c>
      <c r="AC37" s="533" t="s">
        <v>565</v>
      </c>
      <c r="AD37" s="533" t="s">
        <v>565</v>
      </c>
      <c r="AE37" s="533" t="s">
        <v>565</v>
      </c>
      <c r="AF37" s="12"/>
    </row>
    <row r="38" spans="1:32" s="38" customFormat="1" ht="19.5" customHeight="1">
      <c r="A38" s="12" t="s">
        <v>420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65"/>
      <c r="S38" s="678" t="s">
        <v>458</v>
      </c>
      <c r="T38" s="300"/>
      <c r="U38" s="523"/>
      <c r="V38" s="520"/>
      <c r="W38" s="502"/>
      <c r="X38" s="2"/>
      <c r="Y38" s="2"/>
      <c r="Z38" s="18"/>
      <c r="AA38" s="2"/>
      <c r="AB38" s="520" t="s">
        <v>566</v>
      </c>
      <c r="AC38" s="522" t="s">
        <v>566</v>
      </c>
      <c r="AD38" s="503" t="s">
        <v>356</v>
      </c>
      <c r="AE38" s="520" t="s">
        <v>566</v>
      </c>
      <c r="AF38" s="12"/>
    </row>
    <row r="39" spans="1:32" s="38" customFormat="1" ht="19.5" customHeight="1">
      <c r="A39" s="733" t="s">
        <v>477</v>
      </c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665"/>
      <c r="S39" s="679"/>
      <c r="T39" s="283" t="s">
        <v>185</v>
      </c>
      <c r="U39" s="65">
        <f>+V39+Y39</f>
        <v>421.00000000000006</v>
      </c>
      <c r="V39" s="520">
        <f t="shared" si="2"/>
        <v>20.3</v>
      </c>
      <c r="W39" s="533">
        <v>0</v>
      </c>
      <c r="X39" s="50">
        <v>20.3</v>
      </c>
      <c r="Y39" s="520">
        <f>SUM(Z39:AA39)</f>
        <v>400.70000000000005</v>
      </c>
      <c r="Z39" s="50">
        <v>164.3</v>
      </c>
      <c r="AA39" s="50">
        <v>236.4</v>
      </c>
      <c r="AB39" s="533" t="s">
        <v>560</v>
      </c>
      <c r="AC39" s="533" t="s">
        <v>560</v>
      </c>
      <c r="AD39" s="533" t="s">
        <v>560</v>
      </c>
      <c r="AE39" s="533" t="s">
        <v>560</v>
      </c>
      <c r="AF39" s="12"/>
    </row>
    <row r="40" spans="1:32" s="38" customFormat="1" ht="19.5" customHeight="1">
      <c r="A40" s="19" t="s">
        <v>411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665"/>
      <c r="S40" s="679"/>
      <c r="T40" s="19" t="s">
        <v>459</v>
      </c>
      <c r="U40" s="65">
        <f>+V40+Y40</f>
        <v>40.6</v>
      </c>
      <c r="V40" s="520">
        <f t="shared" si="2"/>
        <v>1.1</v>
      </c>
      <c r="W40" s="533">
        <v>0</v>
      </c>
      <c r="X40" s="50">
        <v>1.1</v>
      </c>
      <c r="Y40" s="520">
        <f>SUM(Z40:AA40)</f>
        <v>39.5</v>
      </c>
      <c r="Z40" s="50">
        <v>17.1</v>
      </c>
      <c r="AA40" s="50">
        <v>22.4</v>
      </c>
      <c r="AB40" s="533" t="s">
        <v>560</v>
      </c>
      <c r="AC40" s="533" t="s">
        <v>560</v>
      </c>
      <c r="AD40" s="533" t="s">
        <v>560</v>
      </c>
      <c r="AE40" s="533" t="s">
        <v>560</v>
      </c>
      <c r="AF40" s="12"/>
    </row>
    <row r="41" spans="1:32" s="38" customFormat="1" ht="19.5" customHeight="1">
      <c r="A41" s="733"/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328"/>
      <c r="P41" s="328"/>
      <c r="Q41" s="328"/>
      <c r="R41" s="665"/>
      <c r="S41" s="679"/>
      <c r="T41" s="19" t="s">
        <v>460</v>
      </c>
      <c r="U41" s="65">
        <f>+V41+Y41</f>
        <v>259.5</v>
      </c>
      <c r="V41" s="520">
        <f t="shared" si="2"/>
        <v>7</v>
      </c>
      <c r="W41" s="533">
        <v>0</v>
      </c>
      <c r="X41" s="50">
        <v>7</v>
      </c>
      <c r="Y41" s="520">
        <f>SUM(Z41:AA41)</f>
        <v>252.5</v>
      </c>
      <c r="Z41" s="50">
        <v>111.2</v>
      </c>
      <c r="AA41" s="50">
        <v>141.3</v>
      </c>
      <c r="AB41" s="533" t="s">
        <v>560</v>
      </c>
      <c r="AC41" s="533" t="s">
        <v>560</v>
      </c>
      <c r="AD41" s="533" t="s">
        <v>560</v>
      </c>
      <c r="AE41" s="533" t="s">
        <v>560</v>
      </c>
      <c r="AF41" s="12"/>
    </row>
    <row r="42" spans="1:32" s="38" customFormat="1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08"/>
      <c r="S42" s="680"/>
      <c r="T42" s="19" t="s">
        <v>461</v>
      </c>
      <c r="U42" s="65">
        <f>+V42+Y42</f>
        <v>120.89999999999999</v>
      </c>
      <c r="V42" s="520">
        <f t="shared" si="2"/>
        <v>12.3</v>
      </c>
      <c r="W42" s="512">
        <v>0</v>
      </c>
      <c r="X42" s="50">
        <v>12.3</v>
      </c>
      <c r="Y42" s="520">
        <f>SUM(Z42:AA42)</f>
        <v>108.6</v>
      </c>
      <c r="Z42" s="50">
        <v>36</v>
      </c>
      <c r="AA42" s="50">
        <v>72.6</v>
      </c>
      <c r="AB42" s="512" t="s">
        <v>560</v>
      </c>
      <c r="AC42" s="512" t="s">
        <v>560</v>
      </c>
      <c r="AD42" s="512" t="s">
        <v>560</v>
      </c>
      <c r="AE42" s="512" t="s">
        <v>560</v>
      </c>
      <c r="AF42" s="12"/>
    </row>
    <row r="43" spans="1:32" s="38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684" t="s">
        <v>236</v>
      </c>
      <c r="S43" s="678" t="s">
        <v>462</v>
      </c>
      <c r="T43" s="272"/>
      <c r="U43" s="514"/>
      <c r="V43" s="515"/>
      <c r="W43" s="2"/>
      <c r="X43" s="513"/>
      <c r="Y43" s="515"/>
      <c r="Z43" s="513"/>
      <c r="AA43" s="513"/>
      <c r="AB43" s="2"/>
      <c r="AC43" s="502"/>
      <c r="AD43" s="2"/>
      <c r="AE43" s="2" t="s">
        <v>356</v>
      </c>
      <c r="AF43" s="12"/>
    </row>
    <row r="44" spans="1:32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685"/>
      <c r="S44" s="679"/>
      <c r="T44" s="283" t="s">
        <v>463</v>
      </c>
      <c r="U44" s="63">
        <f>+V44+Y44+AB44</f>
        <v>2555.2</v>
      </c>
      <c r="V44" s="520">
        <f t="shared" si="2"/>
        <v>615.8</v>
      </c>
      <c r="W44" s="520">
        <v>201.7</v>
      </c>
      <c r="X44" s="520">
        <f>X45+X46+X47</f>
        <v>414.1</v>
      </c>
      <c r="Y44" s="520">
        <f>Y45+Y46+Y47</f>
        <v>1872.4</v>
      </c>
      <c r="Z44" s="520">
        <f>Z45+Z46+Z47</f>
        <v>963.5</v>
      </c>
      <c r="AA44" s="520">
        <f>AA45+AA46+AA47</f>
        <v>908.9</v>
      </c>
      <c r="AB44" s="520">
        <f>AC44</f>
        <v>67</v>
      </c>
      <c r="AC44" s="522">
        <v>67</v>
      </c>
      <c r="AD44" s="50" t="s">
        <v>560</v>
      </c>
      <c r="AE44" s="522" t="s">
        <v>560</v>
      </c>
      <c r="AF44" s="12"/>
    </row>
    <row r="45" spans="1:32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685"/>
      <c r="S45" s="679"/>
      <c r="T45" s="283" t="s">
        <v>319</v>
      </c>
      <c r="U45" s="63">
        <f>+V45+Y45</f>
        <v>47.599999999999994</v>
      </c>
      <c r="V45" s="520">
        <f t="shared" si="2"/>
        <v>23.7</v>
      </c>
      <c r="W45" s="50">
        <v>6.2</v>
      </c>
      <c r="X45" s="50">
        <v>17.5</v>
      </c>
      <c r="Y45" s="520">
        <f>SUM(Z45:AA45)</f>
        <v>23.9</v>
      </c>
      <c r="Z45" s="50">
        <v>13.6</v>
      </c>
      <c r="AA45" s="50">
        <v>10.3</v>
      </c>
      <c r="AB45" s="522" t="s">
        <v>560</v>
      </c>
      <c r="AC45" s="533" t="s">
        <v>560</v>
      </c>
      <c r="AD45" s="522" t="s">
        <v>560</v>
      </c>
      <c r="AE45" s="522" t="s">
        <v>560</v>
      </c>
      <c r="AF45" s="12"/>
    </row>
    <row r="46" spans="1:32" ht="19.5" customHeight="1">
      <c r="A46" s="698" t="s">
        <v>545</v>
      </c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12"/>
      <c r="Q46" s="12"/>
      <c r="R46" s="685"/>
      <c r="S46" s="679"/>
      <c r="T46" s="283" t="s">
        <v>321</v>
      </c>
      <c r="U46" s="63">
        <f>+V46+Y46+AB46</f>
        <v>2087.9</v>
      </c>
      <c r="V46" s="520">
        <f t="shared" si="2"/>
        <v>576.9</v>
      </c>
      <c r="W46" s="520">
        <v>195.6</v>
      </c>
      <c r="X46" s="50">
        <v>381.3</v>
      </c>
      <c r="Y46" s="520">
        <f>SUM(Z46:AA46)</f>
        <v>1444</v>
      </c>
      <c r="Z46" s="50">
        <v>783</v>
      </c>
      <c r="AA46" s="50">
        <v>661</v>
      </c>
      <c r="AB46" s="520">
        <f>AC46</f>
        <v>67</v>
      </c>
      <c r="AC46" s="522">
        <v>67</v>
      </c>
      <c r="AD46" s="522" t="s">
        <v>567</v>
      </c>
      <c r="AE46" s="522" t="s">
        <v>567</v>
      </c>
      <c r="AF46" s="12"/>
    </row>
    <row r="47" spans="1:32" ht="19.5" customHeight="1">
      <c r="A47" s="665" t="s">
        <v>377</v>
      </c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12"/>
      <c r="Q47" s="12"/>
      <c r="R47" s="685"/>
      <c r="S47" s="680"/>
      <c r="T47" s="182" t="s">
        <v>464</v>
      </c>
      <c r="U47" s="63">
        <f>+V47+Y47</f>
        <v>419.8</v>
      </c>
      <c r="V47" s="520">
        <f>SUM(W47:X47)</f>
        <v>15.3</v>
      </c>
      <c r="W47" s="533">
        <v>0</v>
      </c>
      <c r="X47" s="50">
        <v>15.3</v>
      </c>
      <c r="Y47" s="520">
        <f>SUM(Z47:AA47)</f>
        <v>404.5</v>
      </c>
      <c r="Z47" s="50">
        <v>166.9</v>
      </c>
      <c r="AA47" s="50">
        <v>237.6</v>
      </c>
      <c r="AB47" s="533" t="s">
        <v>567</v>
      </c>
      <c r="AC47" s="533" t="s">
        <v>567</v>
      </c>
      <c r="AD47" s="533" t="s">
        <v>567</v>
      </c>
      <c r="AE47" s="533" t="s">
        <v>567</v>
      </c>
      <c r="AF47" s="12"/>
    </row>
    <row r="48" spans="1:32" ht="19.5" customHeight="1" thickBot="1">
      <c r="A48" s="12"/>
      <c r="B48" s="15"/>
      <c r="C48" s="15"/>
      <c r="D48" s="329"/>
      <c r="E48" s="15"/>
      <c r="F48" s="15"/>
      <c r="G48" s="15"/>
      <c r="H48" s="15"/>
      <c r="I48" s="12"/>
      <c r="J48" s="12"/>
      <c r="K48" s="12"/>
      <c r="L48" s="12"/>
      <c r="M48" s="12"/>
      <c r="N48" s="19"/>
      <c r="O48" s="183" t="s">
        <v>317</v>
      </c>
      <c r="P48" s="12"/>
      <c r="Q48" s="12"/>
      <c r="R48" s="686"/>
      <c r="S48" s="681" t="s">
        <v>323</v>
      </c>
      <c r="T48" s="666"/>
      <c r="U48" s="64">
        <f>+V48+Y48</f>
        <v>30.9</v>
      </c>
      <c r="V48" s="535">
        <f>SUM(W48:X48)</f>
        <v>4</v>
      </c>
      <c r="W48" s="512">
        <v>0</v>
      </c>
      <c r="X48" s="52">
        <v>4</v>
      </c>
      <c r="Y48" s="535">
        <f>SUM(Z48:AA48)</f>
        <v>26.9</v>
      </c>
      <c r="Z48" s="52">
        <v>8</v>
      </c>
      <c r="AA48" s="52">
        <v>18.9</v>
      </c>
      <c r="AB48" s="512" t="s">
        <v>567</v>
      </c>
      <c r="AC48" s="512" t="s">
        <v>567</v>
      </c>
      <c r="AD48" s="512" t="s">
        <v>567</v>
      </c>
      <c r="AE48" s="512" t="s">
        <v>567</v>
      </c>
      <c r="AF48" s="12"/>
    </row>
    <row r="49" spans="1:32" ht="19.5" customHeight="1">
      <c r="A49" s="658" t="s">
        <v>235</v>
      </c>
      <c r="B49" s="658"/>
      <c r="C49" s="658"/>
      <c r="D49" s="659"/>
      <c r="E49" s="657" t="s">
        <v>467</v>
      </c>
      <c r="F49" s="659"/>
      <c r="G49" s="657" t="s">
        <v>419</v>
      </c>
      <c r="H49" s="658"/>
      <c r="I49" s="659"/>
      <c r="J49" s="657" t="s">
        <v>432</v>
      </c>
      <c r="K49" s="659"/>
      <c r="L49" s="657" t="s">
        <v>472</v>
      </c>
      <c r="M49" s="659"/>
      <c r="N49" s="657" t="s">
        <v>473</v>
      </c>
      <c r="O49" s="658"/>
      <c r="P49" s="12"/>
      <c r="Q49" s="12"/>
      <c r="R49" s="19" t="s">
        <v>242</v>
      </c>
      <c r="S49" s="19"/>
      <c r="T49" s="19"/>
      <c r="U49" s="19"/>
      <c r="V49" s="19"/>
      <c r="W49" s="19"/>
      <c r="X49" s="19"/>
      <c r="Y49" s="12"/>
      <c r="Z49" s="12" t="s">
        <v>344</v>
      </c>
      <c r="AA49" s="12"/>
      <c r="AB49" s="12"/>
      <c r="AC49" s="12"/>
      <c r="AD49" s="12"/>
      <c r="AE49" s="12"/>
      <c r="AF49" s="12"/>
    </row>
    <row r="50" spans="1:32" ht="19.5" customHeight="1">
      <c r="A50" s="660" t="s">
        <v>237</v>
      </c>
      <c r="B50" s="660"/>
      <c r="C50" s="660"/>
      <c r="D50" s="661"/>
      <c r="E50" s="12"/>
      <c r="F50" s="330">
        <v>2738</v>
      </c>
      <c r="G50" s="330"/>
      <c r="H50" s="331">
        <v>2697</v>
      </c>
      <c r="I50" s="331"/>
      <c r="J50" s="19"/>
      <c r="K50" s="3">
        <v>2857</v>
      </c>
      <c r="L50" s="19"/>
      <c r="M50" s="3">
        <v>2915</v>
      </c>
      <c r="N50" s="19"/>
      <c r="O50" s="3">
        <v>3050</v>
      </c>
      <c r="P50" s="12"/>
      <c r="Q50" s="12"/>
      <c r="R50" s="12" t="s">
        <v>326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9"/>
      <c r="B51" s="662" t="s">
        <v>318</v>
      </c>
      <c r="C51" s="663"/>
      <c r="D51" s="664"/>
      <c r="E51" s="12"/>
      <c r="F51" s="113">
        <v>1520</v>
      </c>
      <c r="G51" s="113"/>
      <c r="H51" s="47">
        <v>1502</v>
      </c>
      <c r="I51" s="47"/>
      <c r="J51" s="19"/>
      <c r="K51" s="47">
        <v>1552</v>
      </c>
      <c r="L51" s="19"/>
      <c r="M51" s="47">
        <v>1601</v>
      </c>
      <c r="N51" s="19"/>
      <c r="O51" s="47">
        <v>1669</v>
      </c>
      <c r="P51" s="12"/>
      <c r="Q51" s="12"/>
      <c r="R51" s="19" t="s">
        <v>416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9"/>
      <c r="B52" s="662" t="s">
        <v>320</v>
      </c>
      <c r="C52" s="663"/>
      <c r="D52" s="664"/>
      <c r="E52" s="12"/>
      <c r="F52" s="113">
        <v>1218</v>
      </c>
      <c r="G52" s="113"/>
      <c r="H52" s="47">
        <v>1195</v>
      </c>
      <c r="I52" s="47"/>
      <c r="J52" s="19"/>
      <c r="K52" s="47">
        <v>1305</v>
      </c>
      <c r="L52" s="19"/>
      <c r="M52" s="47">
        <v>1314</v>
      </c>
      <c r="N52" s="19"/>
      <c r="O52" s="47">
        <v>1381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9"/>
      <c r="B53" s="19"/>
      <c r="C53" s="19"/>
      <c r="D53" s="314"/>
      <c r="E53" s="12"/>
      <c r="F53" s="47"/>
      <c r="G53" s="12"/>
      <c r="H53" s="12"/>
      <c r="I53" s="47"/>
      <c r="J53" s="19"/>
      <c r="K53" s="47"/>
      <c r="L53" s="19"/>
      <c r="M53" s="47"/>
      <c r="N53" s="19"/>
      <c r="O53" s="47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5" customHeight="1">
      <c r="A54" s="669" t="s">
        <v>322</v>
      </c>
      <c r="B54" s="663"/>
      <c r="C54" s="663"/>
      <c r="D54" s="664"/>
      <c r="E54" s="12"/>
      <c r="F54" s="332">
        <v>504824</v>
      </c>
      <c r="G54" s="332"/>
      <c r="H54" s="3">
        <v>493599</v>
      </c>
      <c r="I54" s="3"/>
      <c r="J54" s="19"/>
      <c r="K54" s="333">
        <v>529037</v>
      </c>
      <c r="L54" s="334"/>
      <c r="M54" s="333">
        <v>535485</v>
      </c>
      <c r="N54" s="334"/>
      <c r="O54" s="333">
        <v>557905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5" customHeight="1">
      <c r="A55" s="19"/>
      <c r="B55" s="662" t="s">
        <v>324</v>
      </c>
      <c r="C55" s="663"/>
      <c r="D55" s="664"/>
      <c r="E55" s="12"/>
      <c r="F55" s="113">
        <v>490795</v>
      </c>
      <c r="G55" s="113"/>
      <c r="H55" s="47">
        <v>479186</v>
      </c>
      <c r="I55" s="47"/>
      <c r="J55" s="19"/>
      <c r="K55" s="47">
        <v>512077</v>
      </c>
      <c r="L55" s="19"/>
      <c r="M55" s="47">
        <v>520374</v>
      </c>
      <c r="N55" s="19"/>
      <c r="O55" s="47">
        <v>543333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5" customHeight="1">
      <c r="A56" s="243"/>
      <c r="B56" s="666" t="s">
        <v>325</v>
      </c>
      <c r="C56" s="667"/>
      <c r="D56" s="668"/>
      <c r="E56" s="12"/>
      <c r="F56" s="322">
        <v>14029</v>
      </c>
      <c r="G56" s="322"/>
      <c r="H56" s="236">
        <v>14413</v>
      </c>
      <c r="I56" s="236"/>
      <c r="J56" s="19"/>
      <c r="K56" s="47">
        <v>16960</v>
      </c>
      <c r="L56" s="19"/>
      <c r="M56" s="47">
        <v>15111</v>
      </c>
      <c r="N56" s="19"/>
      <c r="O56" s="47">
        <v>14572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5.75" customHeight="1">
      <c r="A57" s="272" t="s">
        <v>327</v>
      </c>
      <c r="B57" s="272"/>
      <c r="C57" s="272"/>
      <c r="D57" s="271"/>
      <c r="E57" s="271"/>
      <c r="F57" s="271"/>
      <c r="G57" s="271"/>
      <c r="H57" s="335"/>
      <c r="I57" s="335"/>
      <c r="J57" s="323"/>
      <c r="K57" s="323"/>
      <c r="L57" s="323"/>
      <c r="M57" s="323"/>
      <c r="N57" s="323"/>
      <c r="O57" s="323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4.25">
      <c r="A58" s="19" t="s">
        <v>249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4.25">
      <c r="A59" s="19" t="s">
        <v>115</v>
      </c>
      <c r="B59" s="19"/>
      <c r="C59" s="19"/>
      <c r="D59" s="19"/>
      <c r="E59" s="19"/>
      <c r="F59" s="19"/>
      <c r="G59" s="1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</sheetData>
  <sheetProtection/>
  <mergeCells count="75">
    <mergeCell ref="A39:Q39"/>
    <mergeCell ref="A41:N41"/>
    <mergeCell ref="R32:R42"/>
    <mergeCell ref="R43:R48"/>
    <mergeCell ref="S48:T48"/>
    <mergeCell ref="S43:S47"/>
    <mergeCell ref="S38:S42"/>
    <mergeCell ref="S32:S37"/>
    <mergeCell ref="A46:O46"/>
    <mergeCell ref="I21:K21"/>
    <mergeCell ref="A3:P3"/>
    <mergeCell ref="A11:C11"/>
    <mergeCell ref="A12:C12"/>
    <mergeCell ref="A10:C10"/>
    <mergeCell ref="A8:C8"/>
    <mergeCell ref="G14:G15"/>
    <mergeCell ref="L5:N5"/>
    <mergeCell ref="H6:H7"/>
    <mergeCell ref="D14:D15"/>
    <mergeCell ref="R3:AE3"/>
    <mergeCell ref="AB5:AE5"/>
    <mergeCell ref="B18:C18"/>
    <mergeCell ref="H14:H15"/>
    <mergeCell ref="C14:C15"/>
    <mergeCell ref="D5:F5"/>
    <mergeCell ref="R5:T6"/>
    <mergeCell ref="P6:P7"/>
    <mergeCell ref="A9:C9"/>
    <mergeCell ref="I8:K8"/>
    <mergeCell ref="O5:P5"/>
    <mergeCell ref="G5:H5"/>
    <mergeCell ref="A5:C7"/>
    <mergeCell ref="G6:G7"/>
    <mergeCell ref="I5:K7"/>
    <mergeCell ref="D6:F6"/>
    <mergeCell ref="E14:E15"/>
    <mergeCell ref="F14:F15"/>
    <mergeCell ref="R7:T7"/>
    <mergeCell ref="R2:AE2"/>
    <mergeCell ref="R8:T8"/>
    <mergeCell ref="R9:T9"/>
    <mergeCell ref="R11:T11"/>
    <mergeCell ref="A2:P2"/>
    <mergeCell ref="L6:N6"/>
    <mergeCell ref="O6:O7"/>
    <mergeCell ref="R17:R20"/>
    <mergeCell ref="S18:T18"/>
    <mergeCell ref="R16:T16"/>
    <mergeCell ref="R10:T10"/>
    <mergeCell ref="Y5:AA5"/>
    <mergeCell ref="V5:X5"/>
    <mergeCell ref="U5:U6"/>
    <mergeCell ref="I29:K29"/>
    <mergeCell ref="R12:T12"/>
    <mergeCell ref="S14:T14"/>
    <mergeCell ref="R13:T13"/>
    <mergeCell ref="S27:S31"/>
    <mergeCell ref="S20:T20"/>
    <mergeCell ref="I28:K28"/>
    <mergeCell ref="S23:S26"/>
    <mergeCell ref="R21:R31"/>
    <mergeCell ref="S22:T22"/>
    <mergeCell ref="B56:D56"/>
    <mergeCell ref="B52:D52"/>
    <mergeCell ref="A54:D54"/>
    <mergeCell ref="B55:D55"/>
    <mergeCell ref="A49:D49"/>
    <mergeCell ref="E49:F49"/>
    <mergeCell ref="G49:I49"/>
    <mergeCell ref="A50:D50"/>
    <mergeCell ref="B51:D51"/>
    <mergeCell ref="A47:O47"/>
    <mergeCell ref="J49:K49"/>
    <mergeCell ref="N49:O49"/>
    <mergeCell ref="L49:M49"/>
  </mergeCells>
  <conditionalFormatting sqref="V14:AA14">
    <cfRule type="cellIs" priority="2" dxfId="0" operator="equal" stopIfTrue="1">
      <formula>0</formula>
    </cfRule>
  </conditionalFormatting>
  <conditionalFormatting sqref="X45:AA48 W45:W46 AB45:AE45 W44:AB44 V44:V48 AB46 AD46:AE46 AD44:AE44">
    <cfRule type="cellIs" priority="1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tabSelected="1" zoomScale="85" zoomScaleNormal="85" zoomScalePageLayoutView="0" workbookViewId="0" topLeftCell="A1">
      <selection activeCell="K45" sqref="K45"/>
    </sheetView>
  </sheetViews>
  <sheetFormatPr defaultColWidth="10.59765625" defaultRowHeight="15"/>
  <cols>
    <col min="1" max="1" width="2.59765625" style="11" customWidth="1"/>
    <col min="2" max="2" width="11.59765625" style="11" customWidth="1"/>
    <col min="3" max="26" width="12.59765625" style="44" customWidth="1"/>
    <col min="27" max="16384" width="10.59765625" style="11" customWidth="1"/>
  </cols>
  <sheetData>
    <row r="1" spans="1:26" s="7" customFormat="1" ht="19.5" customHeight="1">
      <c r="A1" s="5" t="s">
        <v>573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37" t="s">
        <v>574</v>
      </c>
    </row>
    <row r="2" spans="1:26" ht="19.5" customHeight="1">
      <c r="A2" s="760" t="s">
        <v>546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</row>
    <row r="3" spans="1:26" ht="19.5" customHeight="1">
      <c r="A3" s="761" t="s">
        <v>568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</row>
    <row r="4" spans="2:26" ht="18" customHeight="1" thickBo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1" t="s">
        <v>569</v>
      </c>
    </row>
    <row r="5" spans="1:26" ht="15" customHeight="1">
      <c r="A5" s="762" t="s">
        <v>138</v>
      </c>
      <c r="B5" s="763"/>
      <c r="C5" s="768" t="s">
        <v>139</v>
      </c>
      <c r="D5" s="768" t="s">
        <v>140</v>
      </c>
      <c r="E5" s="768" t="s">
        <v>141</v>
      </c>
      <c r="F5" s="768" t="s">
        <v>142</v>
      </c>
      <c r="G5" s="770" t="s">
        <v>143</v>
      </c>
      <c r="H5" s="771"/>
      <c r="I5" s="776" t="s">
        <v>144</v>
      </c>
      <c r="J5" s="777"/>
      <c r="K5" s="777"/>
      <c r="L5" s="777"/>
      <c r="M5" s="778"/>
      <c r="N5" s="753" t="s">
        <v>123</v>
      </c>
      <c r="O5" s="754"/>
      <c r="P5" s="754"/>
      <c r="Q5" s="754"/>
      <c r="R5" s="754"/>
      <c r="S5" s="754"/>
      <c r="T5" s="754"/>
      <c r="U5" s="779"/>
      <c r="V5" s="753" t="s">
        <v>124</v>
      </c>
      <c r="W5" s="754"/>
      <c r="X5" s="754"/>
      <c r="Y5" s="754"/>
      <c r="Z5" s="754"/>
    </row>
    <row r="6" spans="1:26" ht="15" customHeight="1">
      <c r="A6" s="764"/>
      <c r="B6" s="765"/>
      <c r="C6" s="769"/>
      <c r="D6" s="769"/>
      <c r="E6" s="769"/>
      <c r="F6" s="769"/>
      <c r="G6" s="772"/>
      <c r="H6" s="773"/>
      <c r="I6" s="740"/>
      <c r="J6" s="747"/>
      <c r="K6" s="747"/>
      <c r="L6" s="747"/>
      <c r="M6" s="759"/>
      <c r="N6" s="755" t="s">
        <v>125</v>
      </c>
      <c r="O6" s="756"/>
      <c r="P6" s="756"/>
      <c r="Q6" s="757"/>
      <c r="R6" s="755" t="s">
        <v>126</v>
      </c>
      <c r="S6" s="756"/>
      <c r="T6" s="756"/>
      <c r="U6" s="757"/>
      <c r="V6" s="749" t="s">
        <v>127</v>
      </c>
      <c r="W6" s="755" t="s">
        <v>570</v>
      </c>
      <c r="X6" s="756"/>
      <c r="Y6" s="756"/>
      <c r="Z6" s="756"/>
    </row>
    <row r="7" spans="1:26" ht="15" customHeight="1">
      <c r="A7" s="764"/>
      <c r="B7" s="765"/>
      <c r="C7" s="769"/>
      <c r="D7" s="769"/>
      <c r="E7" s="769"/>
      <c r="F7" s="769"/>
      <c r="G7" s="774"/>
      <c r="H7" s="775"/>
      <c r="I7" s="749" t="s">
        <v>128</v>
      </c>
      <c r="J7" s="739" t="s">
        <v>129</v>
      </c>
      <c r="K7" s="758"/>
      <c r="L7" s="739" t="s">
        <v>571</v>
      </c>
      <c r="M7" s="758"/>
      <c r="N7" s="748" t="s">
        <v>145</v>
      </c>
      <c r="O7" s="748" t="s">
        <v>146</v>
      </c>
      <c r="P7" s="748" t="s">
        <v>147</v>
      </c>
      <c r="Q7" s="748" t="s">
        <v>148</v>
      </c>
      <c r="R7" s="748" t="s">
        <v>147</v>
      </c>
      <c r="S7" s="748" t="s">
        <v>149</v>
      </c>
      <c r="T7" s="752" t="s">
        <v>150</v>
      </c>
      <c r="U7" s="542"/>
      <c r="V7" s="750"/>
      <c r="W7" s="749" t="s">
        <v>11</v>
      </c>
      <c r="X7" s="743" t="s">
        <v>347</v>
      </c>
      <c r="Y7" s="739" t="s">
        <v>130</v>
      </c>
      <c r="Z7" s="746"/>
    </row>
    <row r="8" spans="1:26" ht="15" customHeight="1">
      <c r="A8" s="764"/>
      <c r="B8" s="765"/>
      <c r="C8" s="769"/>
      <c r="D8" s="769"/>
      <c r="E8" s="769"/>
      <c r="F8" s="769"/>
      <c r="G8" s="748" t="s">
        <v>151</v>
      </c>
      <c r="H8" s="748" t="s">
        <v>152</v>
      </c>
      <c r="I8" s="750"/>
      <c r="J8" s="740"/>
      <c r="K8" s="759"/>
      <c r="L8" s="740"/>
      <c r="M8" s="759"/>
      <c r="N8" s="744"/>
      <c r="O8" s="744"/>
      <c r="P8" s="744"/>
      <c r="Q8" s="744"/>
      <c r="R8" s="744"/>
      <c r="S8" s="744"/>
      <c r="T8" s="744"/>
      <c r="U8" s="748" t="s">
        <v>276</v>
      </c>
      <c r="V8" s="750"/>
      <c r="W8" s="750"/>
      <c r="X8" s="744"/>
      <c r="Y8" s="740"/>
      <c r="Z8" s="747"/>
    </row>
    <row r="9" spans="1:26" ht="15" customHeight="1">
      <c r="A9" s="764"/>
      <c r="B9" s="765"/>
      <c r="C9" s="769"/>
      <c r="D9" s="769"/>
      <c r="E9" s="769"/>
      <c r="F9" s="769"/>
      <c r="G9" s="744"/>
      <c r="H9" s="744"/>
      <c r="I9" s="750"/>
      <c r="J9" s="749" t="s">
        <v>131</v>
      </c>
      <c r="K9" s="749" t="s">
        <v>132</v>
      </c>
      <c r="L9" s="749" t="s">
        <v>131</v>
      </c>
      <c r="M9" s="749" t="s">
        <v>132</v>
      </c>
      <c r="N9" s="744"/>
      <c r="O9" s="744"/>
      <c r="P9" s="744"/>
      <c r="Q9" s="744"/>
      <c r="R9" s="744"/>
      <c r="S9" s="744"/>
      <c r="T9" s="744"/>
      <c r="U9" s="744"/>
      <c r="V9" s="750"/>
      <c r="W9" s="750"/>
      <c r="X9" s="744"/>
      <c r="Y9" s="749" t="s">
        <v>133</v>
      </c>
      <c r="Z9" s="739" t="s">
        <v>134</v>
      </c>
    </row>
    <row r="10" spans="1:26" ht="15" customHeight="1">
      <c r="A10" s="766"/>
      <c r="B10" s="767"/>
      <c r="C10" s="769"/>
      <c r="D10" s="769"/>
      <c r="E10" s="769"/>
      <c r="F10" s="769"/>
      <c r="G10" s="744"/>
      <c r="H10" s="744"/>
      <c r="I10" s="750"/>
      <c r="J10" s="750"/>
      <c r="K10" s="750"/>
      <c r="L10" s="750"/>
      <c r="M10" s="750"/>
      <c r="N10" s="744"/>
      <c r="O10" s="744"/>
      <c r="P10" s="744"/>
      <c r="Q10" s="744"/>
      <c r="R10" s="744"/>
      <c r="S10" s="744"/>
      <c r="T10" s="744"/>
      <c r="U10" s="744"/>
      <c r="V10" s="751"/>
      <c r="W10" s="751"/>
      <c r="X10" s="745"/>
      <c r="Y10" s="751"/>
      <c r="Z10" s="740"/>
    </row>
    <row r="11" spans="1:32" s="36" customFormat="1" ht="15" customHeight="1">
      <c r="A11" s="741" t="s">
        <v>135</v>
      </c>
      <c r="B11" s="742"/>
      <c r="C11" s="71">
        <v>10714708</v>
      </c>
      <c r="D11" s="72">
        <v>131212</v>
      </c>
      <c r="E11" s="72">
        <v>33376</v>
      </c>
      <c r="F11" s="72">
        <v>10550120</v>
      </c>
      <c r="G11" s="72">
        <v>7934642</v>
      </c>
      <c r="H11" s="72">
        <v>2615478</v>
      </c>
      <c r="I11" s="72">
        <v>10476223</v>
      </c>
      <c r="J11" s="60">
        <v>6112</v>
      </c>
      <c r="K11" s="72">
        <v>66253</v>
      </c>
      <c r="L11" s="60">
        <v>35</v>
      </c>
      <c r="M11" s="72">
        <v>7644</v>
      </c>
      <c r="N11" s="72">
        <v>17462</v>
      </c>
      <c r="O11" s="72">
        <v>114192</v>
      </c>
      <c r="P11" s="72">
        <v>3002920</v>
      </c>
      <c r="Q11" s="72">
        <v>4800068</v>
      </c>
      <c r="R11" s="72">
        <v>39211</v>
      </c>
      <c r="S11" s="72">
        <v>359948</v>
      </c>
      <c r="T11" s="72">
        <v>2216319</v>
      </c>
      <c r="U11" s="72">
        <v>436880</v>
      </c>
      <c r="V11" s="72">
        <v>1031444</v>
      </c>
      <c r="W11" s="72">
        <v>9518676</v>
      </c>
      <c r="X11" s="72">
        <v>309129</v>
      </c>
      <c r="Y11" s="72">
        <v>1168733</v>
      </c>
      <c r="Z11" s="72">
        <v>8040814</v>
      </c>
      <c r="AA11" s="39"/>
      <c r="AB11" s="40"/>
      <c r="AC11" s="40"/>
      <c r="AD11" s="21"/>
      <c r="AE11" s="21"/>
      <c r="AF11" s="21"/>
    </row>
    <row r="12" spans="1:27" s="36" customFormat="1" ht="15" customHeight="1">
      <c r="A12" s="737"/>
      <c r="B12" s="737"/>
      <c r="C12" s="73"/>
      <c r="D12" s="74"/>
      <c r="E12" s="74"/>
      <c r="F12" s="74"/>
      <c r="G12" s="74"/>
      <c r="H12" s="74"/>
      <c r="I12" s="74"/>
      <c r="J12" s="75"/>
      <c r="K12" s="74"/>
      <c r="L12" s="75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1"/>
    </row>
    <row r="13" spans="1:27" s="36" customFormat="1" ht="15" customHeight="1">
      <c r="A13" s="735" t="s">
        <v>12</v>
      </c>
      <c r="B13" s="736"/>
      <c r="C13" s="543">
        <v>2175638</v>
      </c>
      <c r="D13" s="543">
        <v>19718</v>
      </c>
      <c r="E13" s="543">
        <v>1560</v>
      </c>
      <c r="F13" s="543">
        <v>2154360</v>
      </c>
      <c r="G13" s="543">
        <v>1800454</v>
      </c>
      <c r="H13" s="543">
        <v>353906</v>
      </c>
      <c r="I13" s="543">
        <v>2138137</v>
      </c>
      <c r="J13" s="544">
        <v>1384</v>
      </c>
      <c r="K13" s="543">
        <v>15236</v>
      </c>
      <c r="L13" s="545">
        <v>4</v>
      </c>
      <c r="M13" s="546">
        <v>987</v>
      </c>
      <c r="N13" s="543">
        <v>6672</v>
      </c>
      <c r="O13" s="543">
        <v>43632</v>
      </c>
      <c r="P13" s="543">
        <v>601107</v>
      </c>
      <c r="Q13" s="543">
        <v>1149043</v>
      </c>
      <c r="R13" s="543">
        <v>1209</v>
      </c>
      <c r="S13" s="543">
        <v>10983</v>
      </c>
      <c r="T13" s="543">
        <v>341714</v>
      </c>
      <c r="U13" s="543">
        <v>65738</v>
      </c>
      <c r="V13" s="543">
        <v>24771</v>
      </c>
      <c r="W13" s="547">
        <v>2129589</v>
      </c>
      <c r="X13" s="543">
        <v>157756</v>
      </c>
      <c r="Y13" s="543">
        <v>358756</v>
      </c>
      <c r="Z13" s="543">
        <v>1613077</v>
      </c>
      <c r="AA13" s="41"/>
    </row>
    <row r="14" spans="1:27" s="36" customFormat="1" ht="15" customHeight="1">
      <c r="A14" s="735" t="s">
        <v>13</v>
      </c>
      <c r="B14" s="736"/>
      <c r="C14" s="547">
        <v>981707</v>
      </c>
      <c r="D14" s="547">
        <v>9190</v>
      </c>
      <c r="E14" s="547">
        <v>2840</v>
      </c>
      <c r="F14" s="547">
        <v>969677</v>
      </c>
      <c r="G14" s="543">
        <v>615130</v>
      </c>
      <c r="H14" s="543">
        <v>354547</v>
      </c>
      <c r="I14" s="547">
        <v>965887</v>
      </c>
      <c r="J14" s="544">
        <v>456</v>
      </c>
      <c r="K14" s="547">
        <v>3671</v>
      </c>
      <c r="L14" s="544">
        <v>2</v>
      </c>
      <c r="M14" s="548">
        <v>119</v>
      </c>
      <c r="N14" s="547">
        <v>1049</v>
      </c>
      <c r="O14" s="547">
        <v>4077</v>
      </c>
      <c r="P14" s="547">
        <v>196083</v>
      </c>
      <c r="Q14" s="547">
        <v>413921</v>
      </c>
      <c r="R14" s="547">
        <v>2393</v>
      </c>
      <c r="S14" s="547">
        <v>29554</v>
      </c>
      <c r="T14" s="547">
        <v>322600</v>
      </c>
      <c r="U14" s="547">
        <v>30115</v>
      </c>
      <c r="V14" s="547">
        <v>238267</v>
      </c>
      <c r="W14" s="547">
        <v>731410</v>
      </c>
      <c r="X14" s="547">
        <v>13443</v>
      </c>
      <c r="Y14" s="547">
        <v>84070</v>
      </c>
      <c r="Z14" s="547">
        <v>633897</v>
      </c>
      <c r="AA14" s="41"/>
    </row>
    <row r="15" spans="1:27" s="36" customFormat="1" ht="15" customHeight="1">
      <c r="A15" s="735" t="s">
        <v>14</v>
      </c>
      <c r="B15" s="736"/>
      <c r="C15" s="543">
        <v>741508</v>
      </c>
      <c r="D15" s="547">
        <v>8579</v>
      </c>
      <c r="E15" s="543">
        <v>2951</v>
      </c>
      <c r="F15" s="543">
        <v>729978</v>
      </c>
      <c r="G15" s="543">
        <v>657839</v>
      </c>
      <c r="H15" s="543">
        <v>72139</v>
      </c>
      <c r="I15" s="543">
        <v>724051</v>
      </c>
      <c r="J15" s="544">
        <v>461</v>
      </c>
      <c r="K15" s="543">
        <v>5121</v>
      </c>
      <c r="L15" s="544">
        <v>2</v>
      </c>
      <c r="M15" s="546">
        <v>806</v>
      </c>
      <c r="N15" s="543">
        <v>1087</v>
      </c>
      <c r="O15" s="543">
        <v>6138</v>
      </c>
      <c r="P15" s="543">
        <v>312793</v>
      </c>
      <c r="Q15" s="543">
        <v>337821</v>
      </c>
      <c r="R15" s="543">
        <v>276</v>
      </c>
      <c r="S15" s="543">
        <v>2630</v>
      </c>
      <c r="T15" s="543">
        <v>69233</v>
      </c>
      <c r="U15" s="543">
        <v>14189</v>
      </c>
      <c r="V15" s="543">
        <v>45039</v>
      </c>
      <c r="W15" s="547">
        <v>684939</v>
      </c>
      <c r="X15" s="543">
        <v>7556</v>
      </c>
      <c r="Y15" s="543">
        <v>13749</v>
      </c>
      <c r="Z15" s="543">
        <v>663634</v>
      </c>
      <c r="AA15" s="41"/>
    </row>
    <row r="16" spans="1:27" s="36" customFormat="1" ht="15" customHeight="1">
      <c r="A16" s="735" t="s">
        <v>15</v>
      </c>
      <c r="B16" s="736"/>
      <c r="C16" s="547">
        <v>680544</v>
      </c>
      <c r="D16" s="547">
        <v>9618</v>
      </c>
      <c r="E16" s="547">
        <v>738</v>
      </c>
      <c r="F16" s="547">
        <v>670188</v>
      </c>
      <c r="G16" s="543">
        <v>467015</v>
      </c>
      <c r="H16" s="543">
        <v>203173</v>
      </c>
      <c r="I16" s="547">
        <v>663210</v>
      </c>
      <c r="J16" s="544">
        <v>440</v>
      </c>
      <c r="K16" s="547">
        <v>5465</v>
      </c>
      <c r="L16" s="544">
        <v>3</v>
      </c>
      <c r="M16" s="548">
        <v>1513</v>
      </c>
      <c r="N16" s="547">
        <v>203</v>
      </c>
      <c r="O16" s="547">
        <v>2285</v>
      </c>
      <c r="P16" s="547">
        <v>115236</v>
      </c>
      <c r="Q16" s="547">
        <v>349291</v>
      </c>
      <c r="R16" s="547">
        <v>2431</v>
      </c>
      <c r="S16" s="547">
        <v>16729</v>
      </c>
      <c r="T16" s="547">
        <v>184013</v>
      </c>
      <c r="U16" s="547">
        <v>59219</v>
      </c>
      <c r="V16" s="547">
        <v>82786</v>
      </c>
      <c r="W16" s="547">
        <v>587402</v>
      </c>
      <c r="X16" s="547">
        <v>28177</v>
      </c>
      <c r="Y16" s="547">
        <v>17895</v>
      </c>
      <c r="Z16" s="547">
        <v>541330</v>
      </c>
      <c r="AA16" s="41"/>
    </row>
    <row r="17" spans="1:27" s="36" customFormat="1" ht="15" customHeight="1">
      <c r="A17" s="735" t="s">
        <v>16</v>
      </c>
      <c r="B17" s="736"/>
      <c r="C17" s="543">
        <v>445258</v>
      </c>
      <c r="D17" s="543">
        <v>2108</v>
      </c>
      <c r="E17" s="543">
        <v>0</v>
      </c>
      <c r="F17" s="543">
        <v>443150</v>
      </c>
      <c r="G17" s="543">
        <v>304259</v>
      </c>
      <c r="H17" s="543">
        <v>138891</v>
      </c>
      <c r="I17" s="543">
        <v>440261</v>
      </c>
      <c r="J17" s="544">
        <v>169</v>
      </c>
      <c r="K17" s="543">
        <v>2431</v>
      </c>
      <c r="L17" s="544">
        <v>3</v>
      </c>
      <c r="M17" s="546">
        <v>458</v>
      </c>
      <c r="N17" s="543">
        <v>280</v>
      </c>
      <c r="O17" s="543">
        <v>3881</v>
      </c>
      <c r="P17" s="543">
        <v>119832</v>
      </c>
      <c r="Q17" s="543">
        <v>180266</v>
      </c>
      <c r="R17" s="546">
        <v>0</v>
      </c>
      <c r="S17" s="546">
        <v>0</v>
      </c>
      <c r="T17" s="543">
        <v>138891</v>
      </c>
      <c r="U17" s="543">
        <v>6126</v>
      </c>
      <c r="V17" s="543">
        <v>62884</v>
      </c>
      <c r="W17" s="547">
        <v>380266</v>
      </c>
      <c r="X17" s="543">
        <v>4457</v>
      </c>
      <c r="Y17" s="543">
        <v>13139</v>
      </c>
      <c r="Z17" s="543">
        <v>362670</v>
      </c>
      <c r="AA17" s="41"/>
    </row>
    <row r="18" spans="1:27" s="36" customFormat="1" ht="15" customHeight="1">
      <c r="A18" s="735" t="s">
        <v>17</v>
      </c>
      <c r="B18" s="736"/>
      <c r="C18" s="543">
        <v>694830</v>
      </c>
      <c r="D18" s="543">
        <v>9638</v>
      </c>
      <c r="E18" s="543">
        <v>11160</v>
      </c>
      <c r="F18" s="543">
        <v>674032</v>
      </c>
      <c r="G18" s="543">
        <v>433976</v>
      </c>
      <c r="H18" s="543">
        <v>240056</v>
      </c>
      <c r="I18" s="543">
        <v>667882</v>
      </c>
      <c r="J18" s="544">
        <v>357</v>
      </c>
      <c r="K18" s="543">
        <v>5917</v>
      </c>
      <c r="L18" s="544">
        <v>2</v>
      </c>
      <c r="M18" s="546">
        <v>233</v>
      </c>
      <c r="N18" s="543">
        <v>2013</v>
      </c>
      <c r="O18" s="543">
        <v>20396</v>
      </c>
      <c r="P18" s="543">
        <v>279867</v>
      </c>
      <c r="Q18" s="543">
        <v>131700</v>
      </c>
      <c r="R18" s="543">
        <v>17226</v>
      </c>
      <c r="S18" s="543">
        <v>130793</v>
      </c>
      <c r="T18" s="543">
        <v>92037</v>
      </c>
      <c r="U18" s="543">
        <v>28031</v>
      </c>
      <c r="V18" s="543">
        <v>98254</v>
      </c>
      <c r="W18" s="547">
        <v>575778</v>
      </c>
      <c r="X18" s="543">
        <v>10242</v>
      </c>
      <c r="Y18" s="543">
        <v>78675</v>
      </c>
      <c r="Z18" s="543">
        <v>486861</v>
      </c>
      <c r="AA18" s="41"/>
    </row>
    <row r="19" spans="1:27" s="36" customFormat="1" ht="15" customHeight="1">
      <c r="A19" s="735" t="s">
        <v>277</v>
      </c>
      <c r="B19" s="736"/>
      <c r="C19" s="543">
        <v>332631</v>
      </c>
      <c r="D19" s="543">
        <v>3002</v>
      </c>
      <c r="E19" s="549">
        <v>0</v>
      </c>
      <c r="F19" s="543">
        <v>329629</v>
      </c>
      <c r="G19" s="543">
        <v>290126</v>
      </c>
      <c r="H19" s="543">
        <v>39503</v>
      </c>
      <c r="I19" s="543">
        <v>325834</v>
      </c>
      <c r="J19" s="544">
        <v>162</v>
      </c>
      <c r="K19" s="543">
        <v>3030</v>
      </c>
      <c r="L19" s="544">
        <v>2</v>
      </c>
      <c r="M19" s="546">
        <v>765</v>
      </c>
      <c r="N19" s="543">
        <v>144</v>
      </c>
      <c r="O19" s="543">
        <v>1002</v>
      </c>
      <c r="P19" s="543">
        <v>80353</v>
      </c>
      <c r="Q19" s="543">
        <v>208627</v>
      </c>
      <c r="R19" s="546">
        <v>0</v>
      </c>
      <c r="S19" s="546">
        <v>0</v>
      </c>
      <c r="T19" s="543">
        <v>39503</v>
      </c>
      <c r="U19" s="543">
        <v>39503</v>
      </c>
      <c r="V19" s="543">
        <v>31320</v>
      </c>
      <c r="W19" s="547">
        <v>298309</v>
      </c>
      <c r="X19" s="543">
        <v>3740</v>
      </c>
      <c r="Y19" s="543">
        <v>12994</v>
      </c>
      <c r="Z19" s="543">
        <v>281575</v>
      </c>
      <c r="AA19" s="41"/>
    </row>
    <row r="20" spans="1:27" s="36" customFormat="1" ht="15" customHeight="1">
      <c r="A20" s="735" t="s">
        <v>278</v>
      </c>
      <c r="B20" s="736"/>
      <c r="C20" s="547">
        <v>300738</v>
      </c>
      <c r="D20" s="547">
        <v>4096</v>
      </c>
      <c r="E20" s="546">
        <v>236</v>
      </c>
      <c r="F20" s="547">
        <v>296406</v>
      </c>
      <c r="G20" s="543">
        <v>198558</v>
      </c>
      <c r="H20" s="543">
        <v>97848</v>
      </c>
      <c r="I20" s="547">
        <v>295418</v>
      </c>
      <c r="J20" s="544">
        <v>91</v>
      </c>
      <c r="K20" s="547">
        <v>988</v>
      </c>
      <c r="L20" s="549">
        <v>0</v>
      </c>
      <c r="M20" s="548">
        <v>0</v>
      </c>
      <c r="N20" s="547">
        <v>90</v>
      </c>
      <c r="O20" s="547">
        <v>943</v>
      </c>
      <c r="P20" s="547">
        <v>87961</v>
      </c>
      <c r="Q20" s="547">
        <v>109564</v>
      </c>
      <c r="R20" s="547">
        <v>1234</v>
      </c>
      <c r="S20" s="547">
        <v>32613</v>
      </c>
      <c r="T20" s="547">
        <v>64001</v>
      </c>
      <c r="U20" s="547">
        <v>8693</v>
      </c>
      <c r="V20" s="547">
        <v>17528</v>
      </c>
      <c r="W20" s="547">
        <v>278878</v>
      </c>
      <c r="X20" s="547">
        <v>3734</v>
      </c>
      <c r="Y20" s="547">
        <v>9244</v>
      </c>
      <c r="Z20" s="547">
        <v>265900</v>
      </c>
      <c r="AA20" s="41"/>
    </row>
    <row r="21" spans="1:27" s="36" customFormat="1" ht="15" customHeight="1">
      <c r="A21" s="735" t="s">
        <v>33</v>
      </c>
      <c r="B21" s="736"/>
      <c r="C21" s="547">
        <v>949863</v>
      </c>
      <c r="D21" s="547">
        <v>16504</v>
      </c>
      <c r="E21" s="547">
        <v>3865</v>
      </c>
      <c r="F21" s="547">
        <v>929494</v>
      </c>
      <c r="G21" s="543">
        <v>704242</v>
      </c>
      <c r="H21" s="543">
        <v>225252</v>
      </c>
      <c r="I21" s="547">
        <v>920643</v>
      </c>
      <c r="J21" s="544">
        <v>835</v>
      </c>
      <c r="K21" s="547">
        <v>7356</v>
      </c>
      <c r="L21" s="544">
        <v>7</v>
      </c>
      <c r="M21" s="548">
        <v>1495</v>
      </c>
      <c r="N21" s="547">
        <v>3025</v>
      </c>
      <c r="O21" s="547">
        <v>14032</v>
      </c>
      <c r="P21" s="547">
        <v>308791</v>
      </c>
      <c r="Q21" s="547">
        <v>378394</v>
      </c>
      <c r="R21" s="548">
        <v>0</v>
      </c>
      <c r="S21" s="547">
        <v>4692</v>
      </c>
      <c r="T21" s="547">
        <v>220560</v>
      </c>
      <c r="U21" s="547">
        <v>24669</v>
      </c>
      <c r="V21" s="547">
        <v>34206</v>
      </c>
      <c r="W21" s="547">
        <v>895288</v>
      </c>
      <c r="X21" s="547">
        <v>15365</v>
      </c>
      <c r="Y21" s="547">
        <v>132640</v>
      </c>
      <c r="Z21" s="547">
        <v>747283</v>
      </c>
      <c r="AA21" s="41"/>
    </row>
    <row r="22" spans="1:27" s="36" customFormat="1" ht="15" customHeight="1">
      <c r="A22" s="735" t="s">
        <v>279</v>
      </c>
      <c r="B22" s="736"/>
      <c r="C22" s="550">
        <v>488712</v>
      </c>
      <c r="D22" s="550">
        <v>5560</v>
      </c>
      <c r="E22" s="550">
        <v>1559</v>
      </c>
      <c r="F22" s="550">
        <v>481593</v>
      </c>
      <c r="G22" s="543">
        <v>417258</v>
      </c>
      <c r="H22" s="543">
        <v>64335</v>
      </c>
      <c r="I22" s="550">
        <v>479550</v>
      </c>
      <c r="J22" s="544">
        <v>252</v>
      </c>
      <c r="K22" s="550">
        <v>2043</v>
      </c>
      <c r="L22" s="549">
        <v>0</v>
      </c>
      <c r="M22" s="551">
        <v>0</v>
      </c>
      <c r="N22" s="550">
        <v>967</v>
      </c>
      <c r="O22" s="550">
        <v>7143</v>
      </c>
      <c r="P22" s="550">
        <v>162004</v>
      </c>
      <c r="Q22" s="550">
        <v>247144</v>
      </c>
      <c r="R22" s="551">
        <v>6</v>
      </c>
      <c r="S22" s="550">
        <v>737</v>
      </c>
      <c r="T22" s="550">
        <v>63592</v>
      </c>
      <c r="U22" s="550">
        <v>11605</v>
      </c>
      <c r="V22" s="550">
        <v>41058</v>
      </c>
      <c r="W22" s="547">
        <v>440535</v>
      </c>
      <c r="X22" s="550">
        <v>4881</v>
      </c>
      <c r="Y22" s="550">
        <v>84506</v>
      </c>
      <c r="Z22" s="550">
        <v>351148</v>
      </c>
      <c r="AA22" s="41"/>
    </row>
    <row r="23" spans="1:27" s="36" customFormat="1" ht="15" customHeight="1">
      <c r="A23" s="735" t="s">
        <v>348</v>
      </c>
      <c r="B23" s="736"/>
      <c r="C23" s="550">
        <v>262386</v>
      </c>
      <c r="D23" s="550">
        <v>8711</v>
      </c>
      <c r="E23" s="550">
        <v>224</v>
      </c>
      <c r="F23" s="550">
        <v>253451</v>
      </c>
      <c r="G23" s="543">
        <v>240362</v>
      </c>
      <c r="H23" s="543">
        <v>13089</v>
      </c>
      <c r="I23" s="550">
        <v>252121</v>
      </c>
      <c r="J23" s="544">
        <v>222</v>
      </c>
      <c r="K23" s="550">
        <v>1330</v>
      </c>
      <c r="L23" s="549">
        <v>0</v>
      </c>
      <c r="M23" s="551">
        <v>0</v>
      </c>
      <c r="N23" s="550">
        <v>415</v>
      </c>
      <c r="O23" s="550">
        <v>2905</v>
      </c>
      <c r="P23" s="550">
        <v>81311</v>
      </c>
      <c r="Q23" s="550">
        <v>155731</v>
      </c>
      <c r="R23" s="550">
        <v>112</v>
      </c>
      <c r="S23" s="550">
        <v>811</v>
      </c>
      <c r="T23" s="550">
        <v>12166</v>
      </c>
      <c r="U23" s="550">
        <v>1245</v>
      </c>
      <c r="V23" s="550">
        <v>1026</v>
      </c>
      <c r="W23" s="547">
        <v>252425</v>
      </c>
      <c r="X23" s="550">
        <v>2216</v>
      </c>
      <c r="Y23" s="550">
        <v>22694</v>
      </c>
      <c r="Z23" s="550">
        <v>227515</v>
      </c>
      <c r="AA23" s="41"/>
    </row>
    <row r="24" spans="1:27" s="36" customFormat="1" ht="15" customHeight="1">
      <c r="A24" s="737"/>
      <c r="B24" s="738"/>
      <c r="C24" s="552"/>
      <c r="D24" s="553"/>
      <c r="E24" s="553"/>
      <c r="F24" s="553"/>
      <c r="G24" s="553"/>
      <c r="H24" s="553"/>
      <c r="I24" s="553"/>
      <c r="J24" s="554"/>
      <c r="K24" s="553"/>
      <c r="L24" s="554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5"/>
      <c r="X24" s="553"/>
      <c r="Y24" s="553"/>
      <c r="Z24" s="553"/>
      <c r="AA24" s="41"/>
    </row>
    <row r="25" spans="1:27" s="36" customFormat="1" ht="15" customHeight="1">
      <c r="A25" s="735" t="s">
        <v>19</v>
      </c>
      <c r="B25" s="736"/>
      <c r="C25" s="556">
        <v>45564</v>
      </c>
      <c r="D25" s="557">
        <v>1216</v>
      </c>
      <c r="E25" s="557">
        <v>0</v>
      </c>
      <c r="F25" s="557">
        <v>44348</v>
      </c>
      <c r="G25" s="557">
        <v>44348</v>
      </c>
      <c r="H25" s="557">
        <v>0</v>
      </c>
      <c r="I25" s="557">
        <v>44187</v>
      </c>
      <c r="J25" s="558">
        <v>40</v>
      </c>
      <c r="K25" s="557">
        <v>161</v>
      </c>
      <c r="L25" s="558">
        <v>0</v>
      </c>
      <c r="M25" s="557">
        <v>0</v>
      </c>
      <c r="N25" s="557">
        <v>104</v>
      </c>
      <c r="O25" s="557">
        <v>165</v>
      </c>
      <c r="P25" s="557">
        <v>29235</v>
      </c>
      <c r="Q25" s="557">
        <v>14844</v>
      </c>
      <c r="R25" s="557">
        <v>0</v>
      </c>
      <c r="S25" s="557">
        <v>0</v>
      </c>
      <c r="T25" s="557">
        <v>0</v>
      </c>
      <c r="U25" s="557">
        <v>0</v>
      </c>
      <c r="V25" s="557">
        <v>0</v>
      </c>
      <c r="W25" s="557">
        <v>44348</v>
      </c>
      <c r="X25" s="557">
        <v>249</v>
      </c>
      <c r="Y25" s="557">
        <v>44099</v>
      </c>
      <c r="Z25" s="557">
        <v>0</v>
      </c>
      <c r="AA25" s="41"/>
    </row>
    <row r="26" spans="1:27" ht="15" customHeight="1">
      <c r="A26" s="559"/>
      <c r="B26" s="560" t="s">
        <v>20</v>
      </c>
      <c r="C26" s="561">
        <v>45564</v>
      </c>
      <c r="D26" s="561">
        <v>1216</v>
      </c>
      <c r="E26" s="561">
        <v>0</v>
      </c>
      <c r="F26" s="561">
        <v>44348</v>
      </c>
      <c r="G26" s="562">
        <v>44348</v>
      </c>
      <c r="H26" s="562">
        <v>0</v>
      </c>
      <c r="I26" s="561">
        <v>44187</v>
      </c>
      <c r="J26" s="563">
        <v>40</v>
      </c>
      <c r="K26" s="561">
        <v>161</v>
      </c>
      <c r="L26" s="563">
        <v>0</v>
      </c>
      <c r="M26" s="561">
        <v>0</v>
      </c>
      <c r="N26" s="561">
        <v>104</v>
      </c>
      <c r="O26" s="561">
        <v>165</v>
      </c>
      <c r="P26" s="561">
        <v>29235</v>
      </c>
      <c r="Q26" s="561">
        <v>14844</v>
      </c>
      <c r="R26" s="561">
        <v>0</v>
      </c>
      <c r="S26" s="561">
        <v>0</v>
      </c>
      <c r="T26" s="561">
        <v>0</v>
      </c>
      <c r="U26" s="561">
        <v>0</v>
      </c>
      <c r="V26" s="561">
        <v>0</v>
      </c>
      <c r="W26" s="561">
        <v>44348</v>
      </c>
      <c r="X26" s="561">
        <v>249</v>
      </c>
      <c r="Y26" s="561">
        <v>44099</v>
      </c>
      <c r="Z26" s="561">
        <v>0</v>
      </c>
      <c r="AA26" s="564"/>
    </row>
    <row r="27" spans="1:27" ht="15" customHeight="1">
      <c r="A27" s="559"/>
      <c r="B27" s="560"/>
      <c r="C27" s="565"/>
      <c r="D27" s="566"/>
      <c r="E27" s="566"/>
      <c r="F27" s="566"/>
      <c r="G27" s="566"/>
      <c r="H27" s="566"/>
      <c r="I27" s="566"/>
      <c r="J27" s="567"/>
      <c r="K27" s="566"/>
      <c r="L27" s="567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55"/>
      <c r="X27" s="566"/>
      <c r="Y27" s="566"/>
      <c r="Z27" s="566"/>
      <c r="AA27" s="564"/>
    </row>
    <row r="28" spans="1:40" s="36" customFormat="1" ht="15" customHeight="1">
      <c r="A28" s="735" t="s">
        <v>21</v>
      </c>
      <c r="B28" s="736"/>
      <c r="C28" s="568">
        <v>495346</v>
      </c>
      <c r="D28" s="569">
        <v>5828</v>
      </c>
      <c r="E28" s="569">
        <v>725</v>
      </c>
      <c r="F28" s="569">
        <v>488793</v>
      </c>
      <c r="G28" s="569">
        <v>350658</v>
      </c>
      <c r="H28" s="570">
        <v>138135</v>
      </c>
      <c r="I28" s="569">
        <v>485597</v>
      </c>
      <c r="J28" s="571">
        <v>199</v>
      </c>
      <c r="K28" s="569">
        <v>2990</v>
      </c>
      <c r="L28" s="571">
        <v>1</v>
      </c>
      <c r="M28" s="569">
        <v>206</v>
      </c>
      <c r="N28" s="569">
        <v>551</v>
      </c>
      <c r="O28" s="569">
        <v>2839</v>
      </c>
      <c r="P28" s="569">
        <v>153234</v>
      </c>
      <c r="Q28" s="569">
        <v>194034</v>
      </c>
      <c r="R28" s="569">
        <v>2359</v>
      </c>
      <c r="S28" s="569">
        <v>30583</v>
      </c>
      <c r="T28" s="569">
        <v>105193</v>
      </c>
      <c r="U28" s="569">
        <v>52380</v>
      </c>
      <c r="V28" s="569">
        <v>68656</v>
      </c>
      <c r="W28" s="570">
        <v>420137</v>
      </c>
      <c r="X28" s="569">
        <v>26303</v>
      </c>
      <c r="Y28" s="569">
        <v>154470</v>
      </c>
      <c r="Z28" s="569">
        <v>239364</v>
      </c>
      <c r="AA28" s="39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5" customHeight="1">
      <c r="A29" s="559"/>
      <c r="B29" s="560" t="s">
        <v>22</v>
      </c>
      <c r="C29" s="572">
        <v>342076</v>
      </c>
      <c r="D29" s="572">
        <v>4004</v>
      </c>
      <c r="E29" s="572">
        <v>0</v>
      </c>
      <c r="F29" s="572">
        <v>338072</v>
      </c>
      <c r="G29" s="562">
        <v>210590</v>
      </c>
      <c r="H29" s="562">
        <v>127482</v>
      </c>
      <c r="I29" s="572">
        <v>335056</v>
      </c>
      <c r="J29" s="563">
        <v>193</v>
      </c>
      <c r="K29" s="572">
        <v>2810</v>
      </c>
      <c r="L29" s="563">
        <v>1</v>
      </c>
      <c r="M29" s="572">
        <v>206</v>
      </c>
      <c r="N29" s="572">
        <v>106</v>
      </c>
      <c r="O29" s="572">
        <v>530</v>
      </c>
      <c r="P29" s="572">
        <v>105434</v>
      </c>
      <c r="Q29" s="572">
        <v>104520</v>
      </c>
      <c r="R29" s="572">
        <v>2351</v>
      </c>
      <c r="S29" s="572">
        <v>30422</v>
      </c>
      <c r="T29" s="572">
        <v>94709</v>
      </c>
      <c r="U29" s="572">
        <v>47932</v>
      </c>
      <c r="V29" s="572">
        <v>66801</v>
      </c>
      <c r="W29" s="561">
        <v>271271</v>
      </c>
      <c r="X29" s="572">
        <v>23875</v>
      </c>
      <c r="Y29" s="572">
        <v>151318</v>
      </c>
      <c r="Z29" s="572">
        <v>96078</v>
      </c>
      <c r="AA29" s="57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27" ht="15" customHeight="1">
      <c r="A30" s="559"/>
      <c r="B30" s="560" t="s">
        <v>23</v>
      </c>
      <c r="C30" s="562">
        <v>153270</v>
      </c>
      <c r="D30" s="562">
        <v>1824</v>
      </c>
      <c r="E30" s="562">
        <v>725</v>
      </c>
      <c r="F30" s="562">
        <v>150721</v>
      </c>
      <c r="G30" s="562">
        <v>140068</v>
      </c>
      <c r="H30" s="562">
        <v>10653</v>
      </c>
      <c r="I30" s="562">
        <v>150541</v>
      </c>
      <c r="J30" s="563">
        <v>6</v>
      </c>
      <c r="K30" s="562">
        <v>180</v>
      </c>
      <c r="L30" s="563">
        <v>0</v>
      </c>
      <c r="M30" s="562">
        <v>0</v>
      </c>
      <c r="N30" s="562">
        <v>445</v>
      </c>
      <c r="O30" s="562">
        <v>2309</v>
      </c>
      <c r="P30" s="562">
        <v>47800</v>
      </c>
      <c r="Q30" s="562">
        <v>89514</v>
      </c>
      <c r="R30" s="562">
        <v>8</v>
      </c>
      <c r="S30" s="562">
        <v>161</v>
      </c>
      <c r="T30" s="562">
        <v>10484</v>
      </c>
      <c r="U30" s="562">
        <v>4448</v>
      </c>
      <c r="V30" s="562">
        <v>1855</v>
      </c>
      <c r="W30" s="561">
        <v>148866</v>
      </c>
      <c r="X30" s="562">
        <v>2428</v>
      </c>
      <c r="Y30" s="562">
        <v>3152</v>
      </c>
      <c r="Z30" s="562">
        <v>143286</v>
      </c>
      <c r="AA30" s="564"/>
    </row>
    <row r="31" spans="1:32" ht="15" customHeight="1">
      <c r="A31" s="559"/>
      <c r="B31" s="560"/>
      <c r="C31" s="565"/>
      <c r="D31" s="566"/>
      <c r="E31" s="566"/>
      <c r="F31" s="566"/>
      <c r="G31" s="566"/>
      <c r="H31" s="566"/>
      <c r="I31" s="566"/>
      <c r="J31" s="567"/>
      <c r="K31" s="566"/>
      <c r="L31" s="567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55"/>
      <c r="X31" s="566"/>
      <c r="Y31" s="566"/>
      <c r="Z31" s="566"/>
      <c r="AA31" s="573"/>
      <c r="AB31" s="2"/>
      <c r="AC31" s="2"/>
      <c r="AD31" s="2"/>
      <c r="AE31" s="2"/>
      <c r="AF31" s="2"/>
    </row>
    <row r="32" spans="1:32" s="36" customFormat="1" ht="15" customHeight="1">
      <c r="A32" s="735" t="s">
        <v>24</v>
      </c>
      <c r="B32" s="736"/>
      <c r="C32" s="568">
        <v>884989</v>
      </c>
      <c r="D32" s="569">
        <v>10569</v>
      </c>
      <c r="E32" s="569">
        <v>1546</v>
      </c>
      <c r="F32" s="569">
        <v>872874</v>
      </c>
      <c r="G32" s="569">
        <v>489183</v>
      </c>
      <c r="H32" s="570">
        <v>383691</v>
      </c>
      <c r="I32" s="569">
        <v>868165</v>
      </c>
      <c r="J32" s="571">
        <v>404</v>
      </c>
      <c r="K32" s="569">
        <v>4604</v>
      </c>
      <c r="L32" s="571">
        <v>1</v>
      </c>
      <c r="M32" s="569">
        <v>105</v>
      </c>
      <c r="N32" s="569">
        <v>307</v>
      </c>
      <c r="O32" s="569">
        <v>2087</v>
      </c>
      <c r="P32" s="569">
        <v>202195</v>
      </c>
      <c r="Q32" s="569">
        <v>284594</v>
      </c>
      <c r="R32" s="569">
        <v>10217</v>
      </c>
      <c r="S32" s="569">
        <v>85606</v>
      </c>
      <c r="T32" s="569">
        <v>287868</v>
      </c>
      <c r="U32" s="569">
        <v>60488</v>
      </c>
      <c r="V32" s="569">
        <v>109228</v>
      </c>
      <c r="W32" s="570">
        <v>763646</v>
      </c>
      <c r="X32" s="569">
        <v>12119</v>
      </c>
      <c r="Y32" s="569">
        <v>22990</v>
      </c>
      <c r="Z32" s="569">
        <v>728537</v>
      </c>
      <c r="AA32" s="39"/>
      <c r="AB32" s="21"/>
      <c r="AC32" s="21"/>
      <c r="AD32" s="21"/>
      <c r="AE32" s="21"/>
      <c r="AF32" s="21"/>
    </row>
    <row r="33" spans="1:32" ht="15" customHeight="1">
      <c r="A33" s="43"/>
      <c r="B33" s="560" t="s">
        <v>40</v>
      </c>
      <c r="C33" s="561">
        <v>623413</v>
      </c>
      <c r="D33" s="561">
        <v>6538</v>
      </c>
      <c r="E33" s="561">
        <v>1280</v>
      </c>
      <c r="F33" s="561">
        <v>615595</v>
      </c>
      <c r="G33" s="562">
        <v>276093</v>
      </c>
      <c r="H33" s="562">
        <v>339502</v>
      </c>
      <c r="I33" s="561">
        <v>612332</v>
      </c>
      <c r="J33" s="563">
        <v>271</v>
      </c>
      <c r="K33" s="561">
        <v>3158</v>
      </c>
      <c r="L33" s="563">
        <v>1</v>
      </c>
      <c r="M33" s="561">
        <v>105</v>
      </c>
      <c r="N33" s="561">
        <v>307</v>
      </c>
      <c r="O33" s="561">
        <v>1519</v>
      </c>
      <c r="P33" s="561">
        <v>148094</v>
      </c>
      <c r="Q33" s="561">
        <v>126173</v>
      </c>
      <c r="R33" s="561">
        <v>10140</v>
      </c>
      <c r="S33" s="561">
        <v>80613</v>
      </c>
      <c r="T33" s="561">
        <v>248749</v>
      </c>
      <c r="U33" s="561">
        <v>60488</v>
      </c>
      <c r="V33" s="561">
        <v>85070</v>
      </c>
      <c r="W33" s="561">
        <v>530525</v>
      </c>
      <c r="X33" s="561">
        <v>10205</v>
      </c>
      <c r="Y33" s="561">
        <v>22445</v>
      </c>
      <c r="Z33" s="561">
        <v>497875</v>
      </c>
      <c r="AA33" s="573"/>
      <c r="AB33" s="2"/>
      <c r="AC33" s="2"/>
      <c r="AD33" s="2"/>
      <c r="AE33" s="2"/>
      <c r="AF33" s="2"/>
    </row>
    <row r="34" spans="1:32" ht="15" customHeight="1">
      <c r="A34" s="559"/>
      <c r="B34" s="560" t="s">
        <v>154</v>
      </c>
      <c r="C34" s="561">
        <v>261576</v>
      </c>
      <c r="D34" s="561">
        <v>4031</v>
      </c>
      <c r="E34" s="561">
        <v>266</v>
      </c>
      <c r="F34" s="561">
        <v>257279</v>
      </c>
      <c r="G34" s="562">
        <v>213090</v>
      </c>
      <c r="H34" s="562">
        <v>44189</v>
      </c>
      <c r="I34" s="561">
        <v>255833</v>
      </c>
      <c r="J34" s="563">
        <v>133</v>
      </c>
      <c r="K34" s="561">
        <v>1446</v>
      </c>
      <c r="L34" s="563">
        <v>0</v>
      </c>
      <c r="M34" s="561">
        <v>0</v>
      </c>
      <c r="N34" s="561">
        <v>0</v>
      </c>
      <c r="O34" s="561">
        <v>568</v>
      </c>
      <c r="P34" s="561">
        <v>54101</v>
      </c>
      <c r="Q34" s="561">
        <v>158421</v>
      </c>
      <c r="R34" s="561">
        <v>77</v>
      </c>
      <c r="S34" s="561">
        <v>4993</v>
      </c>
      <c r="T34" s="561">
        <v>39119</v>
      </c>
      <c r="U34" s="561">
        <v>0</v>
      </c>
      <c r="V34" s="561">
        <v>24158</v>
      </c>
      <c r="W34" s="561">
        <v>233121</v>
      </c>
      <c r="X34" s="561">
        <v>1914</v>
      </c>
      <c r="Y34" s="561">
        <v>545</v>
      </c>
      <c r="Z34" s="561">
        <v>230662</v>
      </c>
      <c r="AA34" s="573"/>
      <c r="AB34" s="2"/>
      <c r="AC34" s="2"/>
      <c r="AD34" s="2"/>
      <c r="AE34" s="2"/>
      <c r="AF34" s="2"/>
    </row>
    <row r="35" spans="1:32" ht="15" customHeight="1">
      <c r="A35" s="559"/>
      <c r="B35" s="560"/>
      <c r="C35" s="565"/>
      <c r="D35" s="566"/>
      <c r="E35" s="566"/>
      <c r="F35" s="566"/>
      <c r="G35" s="566"/>
      <c r="H35" s="566"/>
      <c r="I35" s="566"/>
      <c r="J35" s="567"/>
      <c r="K35" s="566"/>
      <c r="L35" s="567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55"/>
      <c r="X35" s="566"/>
      <c r="Y35" s="566"/>
      <c r="Z35" s="566"/>
      <c r="AA35" s="573"/>
      <c r="AB35" s="2"/>
      <c r="AC35" s="2"/>
      <c r="AD35" s="2"/>
      <c r="AE35" s="2"/>
      <c r="AF35" s="2"/>
    </row>
    <row r="36" spans="1:32" s="36" customFormat="1" ht="15" customHeight="1">
      <c r="A36" s="735" t="s">
        <v>25</v>
      </c>
      <c r="B36" s="736"/>
      <c r="C36" s="568">
        <v>406494</v>
      </c>
      <c r="D36" s="569">
        <v>8419</v>
      </c>
      <c r="E36" s="569">
        <v>127</v>
      </c>
      <c r="F36" s="569">
        <v>397948</v>
      </c>
      <c r="G36" s="569">
        <v>284920</v>
      </c>
      <c r="H36" s="570">
        <v>113028</v>
      </c>
      <c r="I36" s="569">
        <v>396271</v>
      </c>
      <c r="J36" s="574">
        <v>250</v>
      </c>
      <c r="K36" s="569">
        <v>1677</v>
      </c>
      <c r="L36" s="575">
        <v>0</v>
      </c>
      <c r="M36" s="576">
        <v>0</v>
      </c>
      <c r="N36" s="569">
        <v>87</v>
      </c>
      <c r="O36" s="569">
        <v>542</v>
      </c>
      <c r="P36" s="569">
        <v>69488</v>
      </c>
      <c r="Q36" s="569">
        <v>214803</v>
      </c>
      <c r="R36" s="569">
        <v>291</v>
      </c>
      <c r="S36" s="569">
        <v>2646</v>
      </c>
      <c r="T36" s="569">
        <v>110091</v>
      </c>
      <c r="U36" s="569">
        <v>9200</v>
      </c>
      <c r="V36" s="569">
        <v>70981</v>
      </c>
      <c r="W36" s="570">
        <v>326967</v>
      </c>
      <c r="X36" s="569">
        <v>3067</v>
      </c>
      <c r="Y36" s="569">
        <v>4389</v>
      </c>
      <c r="Z36" s="569">
        <v>319511</v>
      </c>
      <c r="AA36" s="39"/>
      <c r="AB36" s="21"/>
      <c r="AC36" s="21"/>
      <c r="AD36" s="21"/>
      <c r="AE36" s="21"/>
      <c r="AF36" s="21"/>
    </row>
    <row r="37" spans="1:32" ht="15" customHeight="1">
      <c r="A37" s="559"/>
      <c r="B37" s="560" t="s">
        <v>155</v>
      </c>
      <c r="C37" s="562">
        <v>406494</v>
      </c>
      <c r="D37" s="562">
        <v>8419</v>
      </c>
      <c r="E37" s="562">
        <v>127</v>
      </c>
      <c r="F37" s="562">
        <v>397948</v>
      </c>
      <c r="G37" s="562">
        <v>284920</v>
      </c>
      <c r="H37" s="562">
        <v>113028</v>
      </c>
      <c r="I37" s="562">
        <v>396271</v>
      </c>
      <c r="J37" s="563">
        <v>250</v>
      </c>
      <c r="K37" s="562">
        <v>1677</v>
      </c>
      <c r="L37" s="563">
        <v>0</v>
      </c>
      <c r="M37" s="562">
        <v>0</v>
      </c>
      <c r="N37" s="562">
        <v>87</v>
      </c>
      <c r="O37" s="562">
        <v>542</v>
      </c>
      <c r="P37" s="562">
        <v>69488</v>
      </c>
      <c r="Q37" s="562">
        <v>214803</v>
      </c>
      <c r="R37" s="562">
        <v>291</v>
      </c>
      <c r="S37" s="562">
        <v>2646</v>
      </c>
      <c r="T37" s="562">
        <v>110091</v>
      </c>
      <c r="U37" s="562">
        <v>9200</v>
      </c>
      <c r="V37" s="562">
        <v>70981</v>
      </c>
      <c r="W37" s="561">
        <v>326967</v>
      </c>
      <c r="X37" s="562">
        <v>3067</v>
      </c>
      <c r="Y37" s="562">
        <v>4389</v>
      </c>
      <c r="Z37" s="562">
        <v>319511</v>
      </c>
      <c r="AA37" s="573"/>
      <c r="AB37" s="2"/>
      <c r="AC37" s="2"/>
      <c r="AD37" s="2"/>
      <c r="AE37" s="2"/>
      <c r="AF37" s="2"/>
    </row>
    <row r="38" spans="1:32" ht="15" customHeight="1">
      <c r="A38" s="559"/>
      <c r="B38" s="560"/>
      <c r="C38" s="565"/>
      <c r="D38" s="566"/>
      <c r="E38" s="566"/>
      <c r="F38" s="566"/>
      <c r="G38" s="566"/>
      <c r="H38" s="566"/>
      <c r="I38" s="566"/>
      <c r="J38" s="567"/>
      <c r="K38" s="566"/>
      <c r="L38" s="567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55"/>
      <c r="X38" s="566"/>
      <c r="Y38" s="566"/>
      <c r="Z38" s="566"/>
      <c r="AA38" s="573"/>
      <c r="AB38" s="2"/>
      <c r="AC38" s="2"/>
      <c r="AD38" s="2"/>
      <c r="AE38" s="2"/>
      <c r="AF38" s="2"/>
    </row>
    <row r="39" spans="1:33" s="36" customFormat="1" ht="15" customHeight="1">
      <c r="A39" s="735" t="s">
        <v>280</v>
      </c>
      <c r="B39" s="736"/>
      <c r="C39" s="568">
        <v>828500</v>
      </c>
      <c r="D39" s="569">
        <v>8456</v>
      </c>
      <c r="E39" s="569">
        <v>5845</v>
      </c>
      <c r="F39" s="569">
        <v>814199</v>
      </c>
      <c r="G39" s="569">
        <v>636314</v>
      </c>
      <c r="H39" s="570">
        <v>177885</v>
      </c>
      <c r="I39" s="569">
        <v>809009</v>
      </c>
      <c r="J39" s="571">
        <v>390</v>
      </c>
      <c r="K39" s="569">
        <v>4233</v>
      </c>
      <c r="L39" s="571">
        <v>8</v>
      </c>
      <c r="M39" s="569">
        <v>957</v>
      </c>
      <c r="N39" s="569">
        <v>468</v>
      </c>
      <c r="O39" s="569">
        <v>2125</v>
      </c>
      <c r="P39" s="569">
        <v>203430</v>
      </c>
      <c r="Q39" s="569">
        <v>430291</v>
      </c>
      <c r="R39" s="569">
        <v>1457</v>
      </c>
      <c r="S39" s="569">
        <v>11571</v>
      </c>
      <c r="T39" s="569">
        <v>164857</v>
      </c>
      <c r="U39" s="569">
        <v>25679</v>
      </c>
      <c r="V39" s="569">
        <v>105440</v>
      </c>
      <c r="W39" s="570">
        <v>708759</v>
      </c>
      <c r="X39" s="569">
        <v>15824</v>
      </c>
      <c r="Y39" s="569">
        <v>114423</v>
      </c>
      <c r="Z39" s="569">
        <v>578512</v>
      </c>
      <c r="AA39" s="42"/>
      <c r="AB39" s="42"/>
      <c r="AC39" s="42"/>
      <c r="AD39" s="42"/>
      <c r="AE39" s="42"/>
      <c r="AF39" s="42"/>
      <c r="AG39" s="42"/>
    </row>
    <row r="40" spans="1:27" ht="15" customHeight="1">
      <c r="A40" s="559"/>
      <c r="B40" s="560" t="s">
        <v>26</v>
      </c>
      <c r="C40" s="562">
        <v>247993</v>
      </c>
      <c r="D40" s="562">
        <v>1171</v>
      </c>
      <c r="E40" s="562">
        <v>3108</v>
      </c>
      <c r="F40" s="562">
        <v>243714</v>
      </c>
      <c r="G40" s="562">
        <v>208909</v>
      </c>
      <c r="H40" s="562">
        <v>34805</v>
      </c>
      <c r="I40" s="562">
        <v>242703</v>
      </c>
      <c r="J40" s="563">
        <v>91</v>
      </c>
      <c r="K40" s="562">
        <v>1011</v>
      </c>
      <c r="L40" s="563">
        <v>0</v>
      </c>
      <c r="M40" s="562">
        <v>0</v>
      </c>
      <c r="N40" s="562">
        <v>168</v>
      </c>
      <c r="O40" s="562">
        <v>271</v>
      </c>
      <c r="P40" s="562">
        <v>58420</v>
      </c>
      <c r="Q40" s="562">
        <v>150050</v>
      </c>
      <c r="R40" s="562">
        <v>1052</v>
      </c>
      <c r="S40" s="562">
        <v>7847</v>
      </c>
      <c r="T40" s="562">
        <v>25906</v>
      </c>
      <c r="U40" s="562">
        <v>5619</v>
      </c>
      <c r="V40" s="562">
        <v>22291</v>
      </c>
      <c r="W40" s="561">
        <v>221423</v>
      </c>
      <c r="X40" s="562">
        <v>1397</v>
      </c>
      <c r="Y40" s="562">
        <v>51802</v>
      </c>
      <c r="Z40" s="562">
        <v>168224</v>
      </c>
      <c r="AA40" s="564"/>
    </row>
    <row r="41" spans="1:27" ht="15" customHeight="1">
      <c r="A41" s="559"/>
      <c r="B41" s="560" t="s">
        <v>38</v>
      </c>
      <c r="C41" s="577">
        <v>580507</v>
      </c>
      <c r="D41" s="578">
        <v>7285</v>
      </c>
      <c r="E41" s="578">
        <v>2737</v>
      </c>
      <c r="F41" s="578">
        <v>570485</v>
      </c>
      <c r="G41" s="579">
        <v>427405</v>
      </c>
      <c r="H41" s="579">
        <v>143080</v>
      </c>
      <c r="I41" s="578">
        <v>566306</v>
      </c>
      <c r="J41" s="580">
        <v>299</v>
      </c>
      <c r="K41" s="578">
        <v>3222</v>
      </c>
      <c r="L41" s="580">
        <v>8</v>
      </c>
      <c r="M41" s="578">
        <v>957</v>
      </c>
      <c r="N41" s="578">
        <v>300</v>
      </c>
      <c r="O41" s="578">
        <v>1854</v>
      </c>
      <c r="P41" s="578">
        <v>145010</v>
      </c>
      <c r="Q41" s="578">
        <v>280241</v>
      </c>
      <c r="R41" s="578">
        <v>405</v>
      </c>
      <c r="S41" s="578">
        <v>3724</v>
      </c>
      <c r="T41" s="578">
        <v>138951</v>
      </c>
      <c r="U41" s="578">
        <v>20060</v>
      </c>
      <c r="V41" s="578">
        <v>83149</v>
      </c>
      <c r="W41" s="581">
        <v>487336</v>
      </c>
      <c r="X41" s="578">
        <v>14427</v>
      </c>
      <c r="Y41" s="578">
        <v>62621</v>
      </c>
      <c r="Z41" s="578">
        <v>410288</v>
      </c>
      <c r="AA41" s="564"/>
    </row>
    <row r="42" spans="1:26" ht="15" customHeight="1">
      <c r="A42" s="582" t="s">
        <v>136</v>
      </c>
      <c r="B42" s="582"/>
      <c r="C42" s="583"/>
      <c r="D42" s="583"/>
      <c r="E42" s="583"/>
      <c r="F42" s="583"/>
      <c r="G42" s="583"/>
      <c r="H42" s="583"/>
      <c r="I42" s="583"/>
      <c r="J42" s="583"/>
      <c r="K42" s="583"/>
      <c r="L42" s="584" t="s">
        <v>572</v>
      </c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4" t="s">
        <v>572</v>
      </c>
      <c r="Z42" s="583"/>
    </row>
    <row r="43" spans="1:6" ht="15" customHeight="1">
      <c r="A43" s="2" t="s">
        <v>137</v>
      </c>
      <c r="B43" s="2"/>
      <c r="C43" s="585"/>
      <c r="D43" s="585"/>
      <c r="E43" s="585"/>
      <c r="F43" s="585"/>
    </row>
    <row r="44" ht="16.5" customHeight="1"/>
  </sheetData>
  <sheetProtection/>
  <mergeCells count="56">
    <mergeCell ref="E5:E10"/>
    <mergeCell ref="F5:F10"/>
    <mergeCell ref="G5:H7"/>
    <mergeCell ref="I5:M6"/>
    <mergeCell ref="N5:U5"/>
    <mergeCell ref="I7:I10"/>
    <mergeCell ref="J7:K8"/>
    <mergeCell ref="L7:M8"/>
    <mergeCell ref="N7:N10"/>
    <mergeCell ref="O7:O10"/>
    <mergeCell ref="A2:Z2"/>
    <mergeCell ref="A3:Z3"/>
    <mergeCell ref="A5:B10"/>
    <mergeCell ref="C5:C10"/>
    <mergeCell ref="D5:D10"/>
    <mergeCell ref="T7:T10"/>
    <mergeCell ref="W7:W10"/>
    <mergeCell ref="V5:Z5"/>
    <mergeCell ref="N6:Q6"/>
    <mergeCell ref="R6:U6"/>
    <mergeCell ref="V6:V10"/>
    <mergeCell ref="W6:Z6"/>
    <mergeCell ref="U8:U10"/>
    <mergeCell ref="J9:J10"/>
    <mergeCell ref="K9:K10"/>
    <mergeCell ref="L9:L10"/>
    <mergeCell ref="M9:M10"/>
    <mergeCell ref="Y9:Y10"/>
    <mergeCell ref="P7:P10"/>
    <mergeCell ref="Q7:Q10"/>
    <mergeCell ref="R7:R10"/>
    <mergeCell ref="S7:S10"/>
    <mergeCell ref="Z9:Z10"/>
    <mergeCell ref="A11:B11"/>
    <mergeCell ref="A12:B12"/>
    <mergeCell ref="A13:B13"/>
    <mergeCell ref="A14:B14"/>
    <mergeCell ref="A15:B15"/>
    <mergeCell ref="X7:X10"/>
    <mergeCell ref="Y7:Z8"/>
    <mergeCell ref="G8:G10"/>
    <mergeCell ref="H8:H10"/>
    <mergeCell ref="A16:B16"/>
    <mergeCell ref="A17:B17"/>
    <mergeCell ref="A18:B18"/>
    <mergeCell ref="A19:B19"/>
    <mergeCell ref="A20:B20"/>
    <mergeCell ref="A21:B21"/>
    <mergeCell ref="A36:B36"/>
    <mergeCell ref="A39:B39"/>
    <mergeCell ref="A22:B22"/>
    <mergeCell ref="A23:B23"/>
    <mergeCell ref="A24:B24"/>
    <mergeCell ref="A25:B25"/>
    <mergeCell ref="A28:B28"/>
    <mergeCell ref="A32:B32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G4" sqref="G4"/>
    </sheetView>
  </sheetViews>
  <sheetFormatPr defaultColWidth="10.59765625" defaultRowHeight="15"/>
  <cols>
    <col min="1" max="1" width="2.59765625" style="11" customWidth="1"/>
    <col min="2" max="2" width="11.09765625" style="11" customWidth="1"/>
    <col min="3" max="3" width="10.09765625" style="11" customWidth="1"/>
    <col min="4" max="14" width="9.09765625" style="11" customWidth="1"/>
    <col min="15" max="15" width="9.3984375" style="11" customWidth="1"/>
    <col min="16" max="16" width="9" style="11" customWidth="1"/>
    <col min="17" max="17" width="10.09765625" style="11" customWidth="1"/>
    <col min="18" max="18" width="9.8984375" style="11" customWidth="1"/>
    <col min="19" max="19" width="9.09765625" style="11" customWidth="1"/>
    <col min="20" max="21" width="9.59765625" style="11" customWidth="1"/>
    <col min="22" max="27" width="9.09765625" style="11" customWidth="1"/>
    <col min="28" max="16384" width="10.59765625" style="11" customWidth="1"/>
  </cols>
  <sheetData>
    <row r="1" spans="1:28" s="7" customFormat="1" ht="19.5" customHeight="1">
      <c r="A1" s="5" t="s">
        <v>538</v>
      </c>
      <c r="B1" s="6"/>
      <c r="C1" s="6"/>
      <c r="D1" s="6"/>
      <c r="E1" s="6"/>
      <c r="F1" s="6"/>
      <c r="G1" s="33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 t="s">
        <v>41</v>
      </c>
      <c r="AB1" s="6"/>
    </row>
    <row r="2" spans="1:28" s="35" customFormat="1" ht="19.5" customHeight="1">
      <c r="A2" s="792" t="s">
        <v>547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12"/>
    </row>
    <row r="3" spans="1:28" s="35" customFormat="1" ht="19.5" customHeight="1">
      <c r="A3" s="782" t="s">
        <v>469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12"/>
    </row>
    <row r="4" spans="1:28" s="35" customFormat="1" ht="18" customHeight="1" thickBot="1">
      <c r="A4" s="12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41" t="s">
        <v>331</v>
      </c>
      <c r="AB4" s="12"/>
    </row>
    <row r="5" spans="1:28" s="35" customFormat="1" ht="15" customHeight="1">
      <c r="A5" s="793" t="s">
        <v>42</v>
      </c>
      <c r="B5" s="717"/>
      <c r="C5" s="796" t="s">
        <v>2</v>
      </c>
      <c r="D5" s="787" t="s">
        <v>3</v>
      </c>
      <c r="E5" s="788"/>
      <c r="F5" s="788"/>
      <c r="G5" s="788"/>
      <c r="H5" s="788"/>
      <c r="I5" s="788"/>
      <c r="J5" s="788"/>
      <c r="K5" s="789"/>
      <c r="L5" s="787" t="s">
        <v>4</v>
      </c>
      <c r="M5" s="788"/>
      <c r="N5" s="789"/>
      <c r="O5" s="787" t="s">
        <v>332</v>
      </c>
      <c r="P5" s="788"/>
      <c r="Q5" s="788"/>
      <c r="R5" s="788"/>
      <c r="S5" s="788"/>
      <c r="T5" s="788"/>
      <c r="U5" s="789"/>
      <c r="V5" s="787" t="s">
        <v>5</v>
      </c>
      <c r="W5" s="788"/>
      <c r="X5" s="788"/>
      <c r="Y5" s="788"/>
      <c r="Z5" s="789"/>
      <c r="AA5" s="342" t="s">
        <v>333</v>
      </c>
      <c r="AB5" s="12"/>
    </row>
    <row r="6" spans="1:28" s="35" customFormat="1" ht="15" customHeight="1">
      <c r="A6" s="794"/>
      <c r="B6" s="795"/>
      <c r="C6" s="797"/>
      <c r="D6" s="783" t="s">
        <v>6</v>
      </c>
      <c r="E6" s="784"/>
      <c r="F6" s="785"/>
      <c r="G6" s="783" t="s">
        <v>7</v>
      </c>
      <c r="H6" s="784"/>
      <c r="I6" s="785"/>
      <c r="J6" s="780" t="s">
        <v>27</v>
      </c>
      <c r="K6" s="780" t="s">
        <v>28</v>
      </c>
      <c r="L6" s="783" t="s">
        <v>8</v>
      </c>
      <c r="M6" s="784"/>
      <c r="N6" s="785"/>
      <c r="O6" s="783" t="s">
        <v>6</v>
      </c>
      <c r="P6" s="784"/>
      <c r="Q6" s="785"/>
      <c r="R6" s="783" t="s">
        <v>7</v>
      </c>
      <c r="S6" s="784"/>
      <c r="T6" s="785"/>
      <c r="U6" s="780" t="s">
        <v>29</v>
      </c>
      <c r="V6" s="783" t="s">
        <v>9</v>
      </c>
      <c r="W6" s="784"/>
      <c r="X6" s="785"/>
      <c r="Y6" s="780" t="s">
        <v>153</v>
      </c>
      <c r="Z6" s="780" t="s">
        <v>28</v>
      </c>
      <c r="AA6" s="790" t="s">
        <v>30</v>
      </c>
      <c r="AB6" s="12"/>
    </row>
    <row r="7" spans="1:28" s="35" customFormat="1" ht="15" customHeight="1">
      <c r="A7" s="794"/>
      <c r="B7" s="795"/>
      <c r="C7" s="797"/>
      <c r="D7" s="786"/>
      <c r="E7" s="708"/>
      <c r="F7" s="709"/>
      <c r="G7" s="786"/>
      <c r="H7" s="708"/>
      <c r="I7" s="709"/>
      <c r="J7" s="781"/>
      <c r="K7" s="781"/>
      <c r="L7" s="786"/>
      <c r="M7" s="708"/>
      <c r="N7" s="709"/>
      <c r="O7" s="786"/>
      <c r="P7" s="708"/>
      <c r="Q7" s="709"/>
      <c r="R7" s="786"/>
      <c r="S7" s="708"/>
      <c r="T7" s="709"/>
      <c r="U7" s="781"/>
      <c r="V7" s="786"/>
      <c r="W7" s="708"/>
      <c r="X7" s="709"/>
      <c r="Y7" s="781"/>
      <c r="Z7" s="781"/>
      <c r="AA7" s="791"/>
      <c r="AB7" s="12"/>
    </row>
    <row r="8" spans="1:28" s="35" customFormat="1" ht="15" customHeight="1">
      <c r="A8" s="718"/>
      <c r="B8" s="719"/>
      <c r="C8" s="691"/>
      <c r="D8" s="345" t="s">
        <v>10</v>
      </c>
      <c r="E8" s="345" t="s">
        <v>31</v>
      </c>
      <c r="F8" s="346" t="s">
        <v>11</v>
      </c>
      <c r="G8" s="345" t="s">
        <v>10</v>
      </c>
      <c r="H8" s="345" t="s">
        <v>31</v>
      </c>
      <c r="I8" s="347" t="s">
        <v>11</v>
      </c>
      <c r="J8" s="702"/>
      <c r="K8" s="702"/>
      <c r="L8" s="345" t="s">
        <v>10</v>
      </c>
      <c r="M8" s="345" t="s">
        <v>31</v>
      </c>
      <c r="N8" s="346" t="s">
        <v>11</v>
      </c>
      <c r="O8" s="345" t="s">
        <v>10</v>
      </c>
      <c r="P8" s="345" t="s">
        <v>31</v>
      </c>
      <c r="Q8" s="346" t="s">
        <v>11</v>
      </c>
      <c r="R8" s="345" t="s">
        <v>10</v>
      </c>
      <c r="S8" s="345" t="s">
        <v>31</v>
      </c>
      <c r="T8" s="347" t="s">
        <v>11</v>
      </c>
      <c r="U8" s="702"/>
      <c r="V8" s="345" t="s">
        <v>10</v>
      </c>
      <c r="W8" s="345" t="s">
        <v>31</v>
      </c>
      <c r="X8" s="347" t="s">
        <v>11</v>
      </c>
      <c r="Y8" s="702"/>
      <c r="Z8" s="702"/>
      <c r="AA8" s="721"/>
      <c r="AB8" s="12"/>
    </row>
    <row r="9" spans="1:28" s="35" customFormat="1" ht="15" customHeight="1">
      <c r="A9" s="782" t="s">
        <v>467</v>
      </c>
      <c r="B9" s="707"/>
      <c r="C9" s="348">
        <v>890292</v>
      </c>
      <c r="D9" s="25">
        <v>13817</v>
      </c>
      <c r="E9" s="25">
        <v>8921</v>
      </c>
      <c r="F9" s="25">
        <v>22738</v>
      </c>
      <c r="G9" s="25">
        <v>39404</v>
      </c>
      <c r="H9" s="25">
        <v>771</v>
      </c>
      <c r="I9" s="25">
        <v>40175</v>
      </c>
      <c r="J9" s="25">
        <v>592</v>
      </c>
      <c r="K9" s="25">
        <v>87273</v>
      </c>
      <c r="L9" s="25">
        <v>1502</v>
      </c>
      <c r="M9" s="25">
        <v>1213</v>
      </c>
      <c r="N9" s="25">
        <v>2715</v>
      </c>
      <c r="O9" s="25">
        <v>180010</v>
      </c>
      <c r="P9" s="25">
        <v>335</v>
      </c>
      <c r="Q9" s="25">
        <v>180345</v>
      </c>
      <c r="R9" s="25">
        <v>267595</v>
      </c>
      <c r="S9" s="25">
        <v>1831</v>
      </c>
      <c r="T9" s="25">
        <v>269426</v>
      </c>
      <c r="U9" s="25">
        <v>247822</v>
      </c>
      <c r="V9" s="25">
        <v>8644</v>
      </c>
      <c r="W9" s="25">
        <v>3305</v>
      </c>
      <c r="X9" s="25">
        <v>11949</v>
      </c>
      <c r="Y9" s="25">
        <v>4580</v>
      </c>
      <c r="Z9" s="25">
        <v>1674</v>
      </c>
      <c r="AA9" s="25">
        <v>21003</v>
      </c>
      <c r="AB9" s="12"/>
    </row>
    <row r="10" spans="1:28" s="35" customFormat="1" ht="15" customHeight="1">
      <c r="A10" s="688" t="s">
        <v>389</v>
      </c>
      <c r="B10" s="689"/>
      <c r="C10" s="348">
        <v>895282</v>
      </c>
      <c r="D10" s="25">
        <v>13917</v>
      </c>
      <c r="E10" s="25">
        <v>8928</v>
      </c>
      <c r="F10" s="25">
        <v>22845</v>
      </c>
      <c r="G10" s="25">
        <v>39033</v>
      </c>
      <c r="H10" s="25">
        <v>749</v>
      </c>
      <c r="I10" s="25">
        <v>39782</v>
      </c>
      <c r="J10" s="25">
        <v>595</v>
      </c>
      <c r="K10" s="25">
        <v>85632</v>
      </c>
      <c r="L10" s="25">
        <v>1508</v>
      </c>
      <c r="M10" s="25">
        <v>1221</v>
      </c>
      <c r="N10" s="25">
        <v>2729</v>
      </c>
      <c r="O10" s="25">
        <v>183081</v>
      </c>
      <c r="P10" s="25">
        <v>379</v>
      </c>
      <c r="Q10" s="25">
        <v>183460</v>
      </c>
      <c r="R10" s="25">
        <v>262822</v>
      </c>
      <c r="S10" s="25">
        <v>1764</v>
      </c>
      <c r="T10" s="25">
        <v>264586</v>
      </c>
      <c r="U10" s="25">
        <v>256261</v>
      </c>
      <c r="V10" s="25">
        <v>8640</v>
      </c>
      <c r="W10" s="25">
        <v>3331</v>
      </c>
      <c r="X10" s="25">
        <v>11971</v>
      </c>
      <c r="Y10" s="25">
        <v>4635</v>
      </c>
      <c r="Z10" s="25">
        <v>1652</v>
      </c>
      <c r="AA10" s="25">
        <v>21134</v>
      </c>
      <c r="AB10" s="12"/>
    </row>
    <row r="11" spans="1:28" s="35" customFormat="1" ht="15" customHeight="1">
      <c r="A11" s="688" t="s">
        <v>417</v>
      </c>
      <c r="B11" s="689"/>
      <c r="C11" s="348">
        <v>898965</v>
      </c>
      <c r="D11" s="25">
        <v>13897</v>
      </c>
      <c r="E11" s="25">
        <v>9024</v>
      </c>
      <c r="F11" s="25">
        <v>22921</v>
      </c>
      <c r="G11" s="25">
        <v>38712</v>
      </c>
      <c r="H11" s="25">
        <v>754</v>
      </c>
      <c r="I11" s="25">
        <v>39466</v>
      </c>
      <c r="J11" s="25">
        <v>602</v>
      </c>
      <c r="K11" s="25">
        <v>84450</v>
      </c>
      <c r="L11" s="25">
        <v>1520</v>
      </c>
      <c r="M11" s="25">
        <v>1243</v>
      </c>
      <c r="N11" s="186">
        <v>2763</v>
      </c>
      <c r="O11" s="25">
        <v>187530</v>
      </c>
      <c r="P11" s="25">
        <v>450</v>
      </c>
      <c r="Q11" s="25">
        <v>187980</v>
      </c>
      <c r="R11" s="25">
        <v>258538</v>
      </c>
      <c r="S11" s="25">
        <v>1657</v>
      </c>
      <c r="T11" s="186">
        <v>260195</v>
      </c>
      <c r="U11" s="25">
        <v>261014</v>
      </c>
      <c r="V11" s="25">
        <v>8658</v>
      </c>
      <c r="W11" s="25">
        <v>3430</v>
      </c>
      <c r="X11" s="25">
        <v>12088</v>
      </c>
      <c r="Y11" s="25">
        <v>4646</v>
      </c>
      <c r="Z11" s="25">
        <v>1607</v>
      </c>
      <c r="AA11" s="25">
        <v>21233</v>
      </c>
      <c r="AB11" s="12"/>
    </row>
    <row r="12" spans="1:28" s="35" customFormat="1" ht="15" customHeight="1">
      <c r="A12" s="688" t="s">
        <v>428</v>
      </c>
      <c r="B12" s="689"/>
      <c r="C12" s="348">
        <v>904715</v>
      </c>
      <c r="D12" s="25">
        <v>13931</v>
      </c>
      <c r="E12" s="25">
        <v>9105</v>
      </c>
      <c r="F12" s="25">
        <v>23036</v>
      </c>
      <c r="G12" s="25">
        <v>38562</v>
      </c>
      <c r="H12" s="25">
        <v>765</v>
      </c>
      <c r="I12" s="25">
        <v>39327</v>
      </c>
      <c r="J12" s="25">
        <v>618</v>
      </c>
      <c r="K12" s="25">
        <v>83445</v>
      </c>
      <c r="L12" s="25">
        <v>1546</v>
      </c>
      <c r="M12" s="25">
        <v>1250</v>
      </c>
      <c r="N12" s="25">
        <v>2796</v>
      </c>
      <c r="O12" s="25">
        <v>193445</v>
      </c>
      <c r="P12" s="25">
        <v>503</v>
      </c>
      <c r="Q12" s="25">
        <v>193948</v>
      </c>
      <c r="R12" s="25">
        <v>256140</v>
      </c>
      <c r="S12" s="25">
        <v>1560</v>
      </c>
      <c r="T12" s="25">
        <v>257700</v>
      </c>
      <c r="U12" s="25">
        <v>264146</v>
      </c>
      <c r="V12" s="25">
        <v>8664</v>
      </c>
      <c r="W12" s="25">
        <v>3470</v>
      </c>
      <c r="X12" s="25">
        <v>12134</v>
      </c>
      <c r="Y12" s="25">
        <v>4693</v>
      </c>
      <c r="Z12" s="25">
        <v>1596</v>
      </c>
      <c r="AA12" s="25">
        <v>21276</v>
      </c>
      <c r="AB12" s="12"/>
    </row>
    <row r="13" spans="1:27" s="28" customFormat="1" ht="15" customHeight="1">
      <c r="A13" s="673" t="s">
        <v>468</v>
      </c>
      <c r="B13" s="674"/>
      <c r="C13" s="349">
        <f>F13+I13+J13+K13+N13+Q13+T13+U13+X13+Y13+Z13+AA13</f>
        <v>909866</v>
      </c>
      <c r="D13" s="26">
        <v>13979</v>
      </c>
      <c r="E13" s="26">
        <v>9177</v>
      </c>
      <c r="F13" s="26">
        <f>SUM(D13:E13)</f>
        <v>23156</v>
      </c>
      <c r="G13" s="26">
        <v>38499</v>
      </c>
      <c r="H13" s="26">
        <v>778</v>
      </c>
      <c r="I13" s="26">
        <f>SUM(G13:H13)</f>
        <v>39277</v>
      </c>
      <c r="J13" s="26">
        <v>617</v>
      </c>
      <c r="K13" s="26">
        <v>82729</v>
      </c>
      <c r="L13" s="26">
        <v>1526</v>
      </c>
      <c r="M13" s="26">
        <v>1259</v>
      </c>
      <c r="N13" s="26">
        <f>SUM(L13:M13)</f>
        <v>2785</v>
      </c>
      <c r="O13" s="350">
        <v>200074</v>
      </c>
      <c r="P13" s="26">
        <v>533</v>
      </c>
      <c r="Q13" s="26">
        <f>SUM(O13:P13)</f>
        <v>200607</v>
      </c>
      <c r="R13" s="26">
        <v>251888</v>
      </c>
      <c r="S13" s="26">
        <v>1468</v>
      </c>
      <c r="T13" s="26">
        <f>SUM(R13:S13)</f>
        <v>253356</v>
      </c>
      <c r="U13" s="350">
        <v>267360</v>
      </c>
      <c r="V13" s="26">
        <v>8692</v>
      </c>
      <c r="W13" s="26">
        <v>3572</v>
      </c>
      <c r="X13" s="26">
        <f>SUM(V13:W13)</f>
        <v>12264</v>
      </c>
      <c r="Y13" s="26">
        <v>4721</v>
      </c>
      <c r="Z13" s="26">
        <v>1578</v>
      </c>
      <c r="AA13" s="26">
        <v>21416</v>
      </c>
    </row>
    <row r="14" spans="1:28" ht="15" customHeight="1">
      <c r="A14" s="351"/>
      <c r="B14" s="352"/>
      <c r="C14" s="349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4"/>
      <c r="O14" s="353"/>
      <c r="P14" s="353"/>
      <c r="Q14" s="26"/>
      <c r="R14" s="353"/>
      <c r="S14" s="353"/>
      <c r="T14" s="355"/>
      <c r="U14" s="356"/>
      <c r="V14" s="353"/>
      <c r="W14" s="353"/>
      <c r="X14" s="26"/>
      <c r="Y14" s="353"/>
      <c r="Z14" s="353"/>
      <c r="AA14" s="353"/>
      <c r="AB14" s="12"/>
    </row>
    <row r="15" spans="1:43" s="36" customFormat="1" ht="15" customHeight="1">
      <c r="A15" s="735" t="s">
        <v>12</v>
      </c>
      <c r="B15" s="736"/>
      <c r="C15" s="349">
        <f>F15+I15+J15+K15+N15+Q15+T15+U15+X15+Y15+Z15+AA15</f>
        <v>346944</v>
      </c>
      <c r="D15" s="26">
        <v>5098</v>
      </c>
      <c r="E15" s="26">
        <v>3703</v>
      </c>
      <c r="F15" s="26">
        <f>SUM(D15:E15)</f>
        <v>8801</v>
      </c>
      <c r="G15" s="26">
        <v>18634</v>
      </c>
      <c r="H15" s="26">
        <v>359</v>
      </c>
      <c r="I15" s="26">
        <f>SUM(G15:H15)</f>
        <v>18993</v>
      </c>
      <c r="J15" s="26">
        <v>285</v>
      </c>
      <c r="K15" s="26">
        <v>21357</v>
      </c>
      <c r="L15" s="26">
        <v>455</v>
      </c>
      <c r="M15" s="26">
        <v>545</v>
      </c>
      <c r="N15" s="26">
        <f>SUM(L15:M15)</f>
        <v>1000</v>
      </c>
      <c r="O15" s="26">
        <v>84246</v>
      </c>
      <c r="P15" s="26">
        <v>350</v>
      </c>
      <c r="Q15" s="26">
        <f>SUM(O15:P15)</f>
        <v>84596</v>
      </c>
      <c r="R15" s="26">
        <v>101463</v>
      </c>
      <c r="S15" s="26">
        <v>912</v>
      </c>
      <c r="T15" s="350">
        <f>SUM(R15:S15)</f>
        <v>102375</v>
      </c>
      <c r="U15" s="350">
        <v>94484</v>
      </c>
      <c r="V15" s="26">
        <v>3426</v>
      </c>
      <c r="W15" s="26">
        <v>1539</v>
      </c>
      <c r="X15" s="26">
        <f>SUM(V15:W15)</f>
        <v>4965</v>
      </c>
      <c r="Y15" s="26">
        <v>1429</v>
      </c>
      <c r="Z15" s="26">
        <v>649</v>
      </c>
      <c r="AA15" s="26">
        <v>8010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s="36" customFormat="1" ht="15" customHeight="1">
      <c r="A16" s="735" t="s">
        <v>13</v>
      </c>
      <c r="B16" s="736"/>
      <c r="C16" s="349">
        <f aca="true" t="shared" si="0" ref="C16:C25">F16+I16+J16+K16+N16+Q16+T16+U16+X16+Y16+Z16+AA16</f>
        <v>44849</v>
      </c>
      <c r="D16" s="26">
        <v>884</v>
      </c>
      <c r="E16" s="26">
        <v>335</v>
      </c>
      <c r="F16" s="26">
        <f aca="true" t="shared" si="1" ref="F16:F25">SUM(D16:E16)</f>
        <v>1219</v>
      </c>
      <c r="G16" s="26">
        <v>1734</v>
      </c>
      <c r="H16" s="26">
        <v>56</v>
      </c>
      <c r="I16" s="26">
        <f aca="true" t="shared" si="2" ref="I16:I25">SUM(G16:H16)</f>
        <v>1790</v>
      </c>
      <c r="J16" s="26">
        <v>36</v>
      </c>
      <c r="K16" s="26">
        <v>6600</v>
      </c>
      <c r="L16" s="26">
        <v>122</v>
      </c>
      <c r="M16" s="26">
        <v>137</v>
      </c>
      <c r="N16" s="26">
        <f aca="true" t="shared" si="3" ref="N16:N25">SUM(L16:M16)</f>
        <v>259</v>
      </c>
      <c r="O16" s="26">
        <v>7944</v>
      </c>
      <c r="P16" s="26">
        <v>14</v>
      </c>
      <c r="Q16" s="26">
        <f aca="true" t="shared" si="4" ref="Q16:Q25">SUM(O16:P16)</f>
        <v>7958</v>
      </c>
      <c r="R16" s="26">
        <v>11387</v>
      </c>
      <c r="S16" s="26">
        <v>72</v>
      </c>
      <c r="T16" s="350">
        <f aca="true" t="shared" si="5" ref="T16:T25">SUM(R16:S16)</f>
        <v>11459</v>
      </c>
      <c r="U16" s="26">
        <v>13493</v>
      </c>
      <c r="V16" s="26">
        <v>564</v>
      </c>
      <c r="W16" s="26">
        <v>241</v>
      </c>
      <c r="X16" s="26">
        <f aca="true" t="shared" si="6" ref="X16:X25">SUM(V16:W16)</f>
        <v>805</v>
      </c>
      <c r="Y16" s="26">
        <v>359</v>
      </c>
      <c r="Z16" s="26">
        <v>83</v>
      </c>
      <c r="AA16" s="26">
        <v>788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s="36" customFormat="1" ht="15" customHeight="1">
      <c r="A17" s="735" t="s">
        <v>14</v>
      </c>
      <c r="B17" s="736"/>
      <c r="C17" s="349">
        <f t="shared" si="0"/>
        <v>89299</v>
      </c>
      <c r="D17" s="26">
        <v>1541</v>
      </c>
      <c r="E17" s="26">
        <v>963</v>
      </c>
      <c r="F17" s="26">
        <f t="shared" si="1"/>
        <v>2504</v>
      </c>
      <c r="G17" s="26">
        <v>3360</v>
      </c>
      <c r="H17" s="26">
        <v>44</v>
      </c>
      <c r="I17" s="26">
        <f t="shared" si="2"/>
        <v>3404</v>
      </c>
      <c r="J17" s="26">
        <v>64</v>
      </c>
      <c r="K17" s="26">
        <v>7583</v>
      </c>
      <c r="L17" s="26">
        <v>175</v>
      </c>
      <c r="M17" s="26">
        <v>73</v>
      </c>
      <c r="N17" s="26">
        <f t="shared" si="3"/>
        <v>248</v>
      </c>
      <c r="O17" s="26">
        <v>19999</v>
      </c>
      <c r="P17" s="26">
        <v>32</v>
      </c>
      <c r="Q17" s="26">
        <f t="shared" si="4"/>
        <v>20031</v>
      </c>
      <c r="R17" s="26">
        <v>25141</v>
      </c>
      <c r="S17" s="26">
        <v>129</v>
      </c>
      <c r="T17" s="350">
        <f t="shared" si="5"/>
        <v>25270</v>
      </c>
      <c r="U17" s="26">
        <v>26310</v>
      </c>
      <c r="V17" s="26">
        <v>817</v>
      </c>
      <c r="W17" s="26">
        <v>153</v>
      </c>
      <c r="X17" s="26">
        <f t="shared" si="6"/>
        <v>970</v>
      </c>
      <c r="Y17" s="26">
        <v>511</v>
      </c>
      <c r="Z17" s="26">
        <v>98</v>
      </c>
      <c r="AA17" s="26">
        <v>2306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s="36" customFormat="1" ht="15" customHeight="1">
      <c r="A18" s="735" t="s">
        <v>15</v>
      </c>
      <c r="B18" s="736"/>
      <c r="C18" s="349">
        <f t="shared" si="0"/>
        <v>20825</v>
      </c>
      <c r="D18" s="26">
        <v>286</v>
      </c>
      <c r="E18" s="26">
        <v>106</v>
      </c>
      <c r="F18" s="26">
        <f t="shared" si="1"/>
        <v>392</v>
      </c>
      <c r="G18" s="26">
        <v>675</v>
      </c>
      <c r="H18" s="26">
        <v>22</v>
      </c>
      <c r="I18" s="26">
        <f t="shared" si="2"/>
        <v>697</v>
      </c>
      <c r="J18" s="26">
        <v>14</v>
      </c>
      <c r="K18" s="26">
        <v>4127</v>
      </c>
      <c r="L18" s="26">
        <v>57</v>
      </c>
      <c r="M18" s="26">
        <v>49</v>
      </c>
      <c r="N18" s="26">
        <f t="shared" si="3"/>
        <v>106</v>
      </c>
      <c r="O18" s="26">
        <v>3184</v>
      </c>
      <c r="P18" s="26">
        <v>13</v>
      </c>
      <c r="Q18" s="26">
        <f t="shared" si="4"/>
        <v>3197</v>
      </c>
      <c r="R18" s="26">
        <v>5045</v>
      </c>
      <c r="S18" s="26">
        <v>30</v>
      </c>
      <c r="T18" s="350">
        <f t="shared" si="5"/>
        <v>5075</v>
      </c>
      <c r="U18" s="26">
        <v>6287</v>
      </c>
      <c r="V18" s="26">
        <v>257</v>
      </c>
      <c r="W18" s="26">
        <v>58</v>
      </c>
      <c r="X18" s="26">
        <f t="shared" si="6"/>
        <v>315</v>
      </c>
      <c r="Y18" s="26">
        <v>183</v>
      </c>
      <c r="Z18" s="26">
        <v>41</v>
      </c>
      <c r="AA18" s="26">
        <v>391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36" customFormat="1" ht="15" customHeight="1">
      <c r="A19" s="735" t="s">
        <v>16</v>
      </c>
      <c r="B19" s="736"/>
      <c r="C19" s="349">
        <f t="shared" si="0"/>
        <v>12249</v>
      </c>
      <c r="D19" s="26">
        <v>217</v>
      </c>
      <c r="E19" s="26">
        <v>113</v>
      </c>
      <c r="F19" s="26">
        <f t="shared" si="1"/>
        <v>330</v>
      </c>
      <c r="G19" s="26">
        <v>430</v>
      </c>
      <c r="H19" s="26">
        <v>10</v>
      </c>
      <c r="I19" s="26">
        <f t="shared" si="2"/>
        <v>440</v>
      </c>
      <c r="J19" s="26">
        <v>1</v>
      </c>
      <c r="K19" s="26">
        <v>2924</v>
      </c>
      <c r="L19" s="26">
        <v>32</v>
      </c>
      <c r="M19" s="26">
        <v>20</v>
      </c>
      <c r="N19" s="26">
        <f t="shared" si="3"/>
        <v>52</v>
      </c>
      <c r="O19" s="26">
        <v>1851</v>
      </c>
      <c r="P19" s="26">
        <v>2</v>
      </c>
      <c r="Q19" s="26">
        <f t="shared" si="4"/>
        <v>1853</v>
      </c>
      <c r="R19" s="26">
        <v>2596</v>
      </c>
      <c r="S19" s="26">
        <v>11</v>
      </c>
      <c r="T19" s="350">
        <f t="shared" si="5"/>
        <v>2607</v>
      </c>
      <c r="U19" s="26">
        <v>3468</v>
      </c>
      <c r="V19" s="26">
        <v>138</v>
      </c>
      <c r="W19" s="26">
        <v>43</v>
      </c>
      <c r="X19" s="26">
        <f t="shared" si="6"/>
        <v>181</v>
      </c>
      <c r="Y19" s="26">
        <v>143</v>
      </c>
      <c r="Z19" s="26">
        <v>20</v>
      </c>
      <c r="AA19" s="26">
        <v>230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s="36" customFormat="1" ht="15" customHeight="1">
      <c r="A20" s="735" t="s">
        <v>17</v>
      </c>
      <c r="B20" s="736"/>
      <c r="C20" s="349">
        <f t="shared" si="0"/>
        <v>56899</v>
      </c>
      <c r="D20" s="26">
        <v>760</v>
      </c>
      <c r="E20" s="26">
        <v>426</v>
      </c>
      <c r="F20" s="26">
        <f t="shared" si="1"/>
        <v>1186</v>
      </c>
      <c r="G20" s="26">
        <v>1751</v>
      </c>
      <c r="H20" s="26">
        <v>17</v>
      </c>
      <c r="I20" s="26">
        <f t="shared" si="2"/>
        <v>1768</v>
      </c>
      <c r="J20" s="26">
        <v>24</v>
      </c>
      <c r="K20" s="26">
        <v>6541</v>
      </c>
      <c r="L20" s="26">
        <v>118</v>
      </c>
      <c r="M20" s="26">
        <v>79</v>
      </c>
      <c r="N20" s="26">
        <f t="shared" si="3"/>
        <v>197</v>
      </c>
      <c r="O20" s="26">
        <v>11566</v>
      </c>
      <c r="P20" s="26">
        <v>17</v>
      </c>
      <c r="Q20" s="26">
        <f t="shared" si="4"/>
        <v>11583</v>
      </c>
      <c r="R20" s="26">
        <v>15158</v>
      </c>
      <c r="S20" s="26">
        <v>65</v>
      </c>
      <c r="T20" s="350">
        <f t="shared" si="5"/>
        <v>15223</v>
      </c>
      <c r="U20" s="26">
        <v>17940</v>
      </c>
      <c r="V20" s="26">
        <v>498</v>
      </c>
      <c r="W20" s="26">
        <v>50</v>
      </c>
      <c r="X20" s="26">
        <f t="shared" si="6"/>
        <v>548</v>
      </c>
      <c r="Y20" s="26">
        <v>250</v>
      </c>
      <c r="Z20" s="26">
        <v>83</v>
      </c>
      <c r="AA20" s="26">
        <v>1556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s="36" customFormat="1" ht="15" customHeight="1">
      <c r="A21" s="735" t="s">
        <v>18</v>
      </c>
      <c r="B21" s="736"/>
      <c r="C21" s="349">
        <f t="shared" si="0"/>
        <v>18484</v>
      </c>
      <c r="D21" s="26">
        <v>309</v>
      </c>
      <c r="E21" s="26">
        <v>208</v>
      </c>
      <c r="F21" s="26">
        <f t="shared" si="1"/>
        <v>517</v>
      </c>
      <c r="G21" s="26">
        <v>692</v>
      </c>
      <c r="H21" s="26">
        <v>15</v>
      </c>
      <c r="I21" s="26">
        <f t="shared" si="2"/>
        <v>707</v>
      </c>
      <c r="J21" s="26">
        <v>3</v>
      </c>
      <c r="K21" s="26">
        <v>2539</v>
      </c>
      <c r="L21" s="26">
        <v>42</v>
      </c>
      <c r="M21" s="26">
        <v>25</v>
      </c>
      <c r="N21" s="26">
        <f t="shared" si="3"/>
        <v>67</v>
      </c>
      <c r="O21" s="26">
        <v>3402</v>
      </c>
      <c r="P21" s="26">
        <v>2</v>
      </c>
      <c r="Q21" s="26">
        <f t="shared" si="4"/>
        <v>3404</v>
      </c>
      <c r="R21" s="26">
        <v>5073</v>
      </c>
      <c r="S21" s="26">
        <v>17</v>
      </c>
      <c r="T21" s="350">
        <f t="shared" si="5"/>
        <v>5090</v>
      </c>
      <c r="U21" s="26">
        <v>5298</v>
      </c>
      <c r="V21" s="26">
        <v>233</v>
      </c>
      <c r="W21" s="26">
        <v>77</v>
      </c>
      <c r="X21" s="26">
        <f t="shared" si="6"/>
        <v>310</v>
      </c>
      <c r="Y21" s="26">
        <v>137</v>
      </c>
      <c r="Z21" s="26">
        <v>34</v>
      </c>
      <c r="AA21" s="26">
        <v>378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6" customFormat="1" ht="15" customHeight="1">
      <c r="A22" s="735" t="s">
        <v>334</v>
      </c>
      <c r="B22" s="736"/>
      <c r="C22" s="349">
        <f t="shared" si="0"/>
        <v>27180</v>
      </c>
      <c r="D22" s="26">
        <v>416</v>
      </c>
      <c r="E22" s="26">
        <v>241</v>
      </c>
      <c r="F22" s="26">
        <f t="shared" si="1"/>
        <v>657</v>
      </c>
      <c r="G22" s="26">
        <v>829</v>
      </c>
      <c r="H22" s="26">
        <v>15</v>
      </c>
      <c r="I22" s="26">
        <f t="shared" si="2"/>
        <v>844</v>
      </c>
      <c r="J22" s="26">
        <v>7</v>
      </c>
      <c r="K22" s="26">
        <v>2370</v>
      </c>
      <c r="L22" s="26">
        <v>63</v>
      </c>
      <c r="M22" s="357">
        <v>3</v>
      </c>
      <c r="N22" s="26">
        <f t="shared" si="3"/>
        <v>66</v>
      </c>
      <c r="O22" s="26">
        <v>5752</v>
      </c>
      <c r="P22" s="26">
        <v>4</v>
      </c>
      <c r="Q22" s="26">
        <f t="shared" si="4"/>
        <v>5756</v>
      </c>
      <c r="R22" s="26">
        <v>7407</v>
      </c>
      <c r="S22" s="26">
        <v>16</v>
      </c>
      <c r="T22" s="350">
        <f t="shared" si="5"/>
        <v>7423</v>
      </c>
      <c r="U22" s="26">
        <v>9073</v>
      </c>
      <c r="V22" s="26">
        <v>200</v>
      </c>
      <c r="W22" s="26">
        <v>67</v>
      </c>
      <c r="X22" s="26">
        <f t="shared" si="6"/>
        <v>267</v>
      </c>
      <c r="Y22" s="26">
        <v>91</v>
      </c>
      <c r="Z22" s="26">
        <v>54</v>
      </c>
      <c r="AA22" s="26">
        <v>572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43" s="36" customFormat="1" ht="15" customHeight="1">
      <c r="A23" s="735" t="s">
        <v>33</v>
      </c>
      <c r="B23" s="736"/>
      <c r="C23" s="349">
        <f t="shared" si="0"/>
        <v>93703</v>
      </c>
      <c r="D23" s="26">
        <v>1605</v>
      </c>
      <c r="E23" s="26">
        <v>1494</v>
      </c>
      <c r="F23" s="26">
        <f t="shared" si="1"/>
        <v>3099</v>
      </c>
      <c r="G23" s="26">
        <v>3822</v>
      </c>
      <c r="H23" s="26">
        <v>91</v>
      </c>
      <c r="I23" s="26">
        <f t="shared" si="2"/>
        <v>3913</v>
      </c>
      <c r="J23" s="26">
        <v>103</v>
      </c>
      <c r="K23" s="26">
        <v>7190</v>
      </c>
      <c r="L23" s="26">
        <v>154</v>
      </c>
      <c r="M23" s="26">
        <v>130</v>
      </c>
      <c r="N23" s="26">
        <f t="shared" si="3"/>
        <v>284</v>
      </c>
      <c r="O23" s="26">
        <v>19911</v>
      </c>
      <c r="P23" s="26">
        <v>52</v>
      </c>
      <c r="Q23" s="26">
        <f t="shared" si="4"/>
        <v>19963</v>
      </c>
      <c r="R23" s="26">
        <v>25183</v>
      </c>
      <c r="S23" s="26">
        <v>69</v>
      </c>
      <c r="T23" s="350">
        <f t="shared" si="5"/>
        <v>25252</v>
      </c>
      <c r="U23" s="26">
        <v>29143</v>
      </c>
      <c r="V23" s="26">
        <v>872</v>
      </c>
      <c r="W23" s="26">
        <v>901</v>
      </c>
      <c r="X23" s="26">
        <f t="shared" si="6"/>
        <v>1773</v>
      </c>
      <c r="Y23" s="26">
        <v>558</v>
      </c>
      <c r="Z23" s="26">
        <v>181</v>
      </c>
      <c r="AA23" s="26">
        <v>2244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43" s="36" customFormat="1" ht="15" customHeight="1">
      <c r="A24" s="735" t="s">
        <v>34</v>
      </c>
      <c r="B24" s="736"/>
      <c r="C24" s="349">
        <f t="shared" si="0"/>
        <v>38892</v>
      </c>
      <c r="D24" s="26">
        <v>508</v>
      </c>
      <c r="E24" s="26">
        <v>478</v>
      </c>
      <c r="F24" s="26">
        <f t="shared" si="1"/>
        <v>986</v>
      </c>
      <c r="G24" s="26">
        <v>1123</v>
      </c>
      <c r="H24" s="26">
        <v>20</v>
      </c>
      <c r="I24" s="26">
        <f t="shared" si="2"/>
        <v>1143</v>
      </c>
      <c r="J24" s="26">
        <v>13</v>
      </c>
      <c r="K24" s="26">
        <v>3144</v>
      </c>
      <c r="L24" s="26">
        <v>53</v>
      </c>
      <c r="M24" s="357">
        <v>3</v>
      </c>
      <c r="N24" s="26">
        <f t="shared" si="3"/>
        <v>56</v>
      </c>
      <c r="O24" s="26">
        <v>8753</v>
      </c>
      <c r="P24" s="357" t="s">
        <v>45</v>
      </c>
      <c r="Q24" s="26">
        <f t="shared" si="4"/>
        <v>8753</v>
      </c>
      <c r="R24" s="26">
        <v>10883</v>
      </c>
      <c r="S24" s="26">
        <v>6</v>
      </c>
      <c r="T24" s="350">
        <f t="shared" si="5"/>
        <v>10889</v>
      </c>
      <c r="U24" s="26">
        <v>12424</v>
      </c>
      <c r="V24" s="26">
        <v>240</v>
      </c>
      <c r="W24" s="26">
        <v>35</v>
      </c>
      <c r="X24" s="26">
        <f t="shared" si="6"/>
        <v>275</v>
      </c>
      <c r="Y24" s="26">
        <v>136</v>
      </c>
      <c r="Z24" s="26">
        <v>53</v>
      </c>
      <c r="AA24" s="26">
        <v>1020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7" ht="15" customHeight="1">
      <c r="A25" s="735" t="s">
        <v>348</v>
      </c>
      <c r="B25" s="736"/>
      <c r="C25" s="349">
        <f t="shared" si="0"/>
        <v>39581</v>
      </c>
      <c r="D25" s="26">
        <v>577</v>
      </c>
      <c r="E25" s="26">
        <v>252</v>
      </c>
      <c r="F25" s="26">
        <f t="shared" si="1"/>
        <v>829</v>
      </c>
      <c r="G25" s="26">
        <v>1539</v>
      </c>
      <c r="H25" s="26">
        <v>25</v>
      </c>
      <c r="I25" s="26">
        <f t="shared" si="2"/>
        <v>1564</v>
      </c>
      <c r="J25" s="26">
        <v>21</v>
      </c>
      <c r="K25" s="26">
        <v>2217</v>
      </c>
      <c r="L25" s="26">
        <v>39</v>
      </c>
      <c r="M25" s="26">
        <v>104</v>
      </c>
      <c r="N25" s="26">
        <f t="shared" si="3"/>
        <v>143</v>
      </c>
      <c r="O25" s="26">
        <v>9550</v>
      </c>
      <c r="P25" s="26">
        <v>8</v>
      </c>
      <c r="Q25" s="26">
        <f t="shared" si="4"/>
        <v>9558</v>
      </c>
      <c r="R25" s="26">
        <v>10843</v>
      </c>
      <c r="S25" s="26">
        <v>59</v>
      </c>
      <c r="T25" s="350">
        <f t="shared" si="5"/>
        <v>10902</v>
      </c>
      <c r="U25" s="26">
        <v>12650</v>
      </c>
      <c r="V25" s="26">
        <v>313</v>
      </c>
      <c r="W25" s="26">
        <v>179</v>
      </c>
      <c r="X25" s="26">
        <f t="shared" si="6"/>
        <v>492</v>
      </c>
      <c r="Y25" s="26">
        <v>104</v>
      </c>
      <c r="Z25" s="26">
        <v>73</v>
      </c>
      <c r="AA25" s="26">
        <v>1028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3" s="36" customFormat="1" ht="15" customHeight="1">
      <c r="A26" s="737"/>
      <c r="B26" s="738"/>
      <c r="C26" s="349" t="s">
        <v>344</v>
      </c>
      <c r="D26" s="26" t="s">
        <v>344</v>
      </c>
      <c r="E26" s="26" t="s">
        <v>344</v>
      </c>
      <c r="F26" s="26" t="s">
        <v>344</v>
      </c>
      <c r="G26" s="26" t="s">
        <v>344</v>
      </c>
      <c r="H26" s="26" t="s">
        <v>344</v>
      </c>
      <c r="I26" s="26" t="s">
        <v>344</v>
      </c>
      <c r="J26" s="26" t="s">
        <v>344</v>
      </c>
      <c r="K26" s="26" t="s">
        <v>344</v>
      </c>
      <c r="L26" s="26" t="s">
        <v>344</v>
      </c>
      <c r="M26" s="26" t="s">
        <v>344</v>
      </c>
      <c r="N26" s="26" t="s">
        <v>344</v>
      </c>
      <c r="O26" s="26" t="s">
        <v>344</v>
      </c>
      <c r="P26" s="26" t="s">
        <v>344</v>
      </c>
      <c r="Q26" s="26" t="s">
        <v>392</v>
      </c>
      <c r="R26" s="26" t="s">
        <v>344</v>
      </c>
      <c r="S26" s="26" t="s">
        <v>366</v>
      </c>
      <c r="T26" s="26" t="s">
        <v>344</v>
      </c>
      <c r="U26" s="26" t="s">
        <v>344</v>
      </c>
      <c r="V26" s="26" t="s">
        <v>344</v>
      </c>
      <c r="W26" s="26" t="s">
        <v>344</v>
      </c>
      <c r="X26" s="26" t="s">
        <v>344</v>
      </c>
      <c r="Y26" s="26" t="s">
        <v>344</v>
      </c>
      <c r="Z26" s="26" t="s">
        <v>366</v>
      </c>
      <c r="AA26" s="26" t="s">
        <v>344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35" s="36" customFormat="1" ht="15" customHeight="1">
      <c r="A27" s="735" t="s">
        <v>19</v>
      </c>
      <c r="B27" s="736"/>
      <c r="C27" s="26">
        <f>SUM(C28)</f>
        <v>5306</v>
      </c>
      <c r="D27" s="26">
        <f>SUM(D28)</f>
        <v>111</v>
      </c>
      <c r="E27" s="26">
        <f>SUM(E28)</f>
        <v>114</v>
      </c>
      <c r="F27" s="26">
        <f>SUM(F28)</f>
        <v>225</v>
      </c>
      <c r="G27" s="26">
        <f aca="true" t="shared" si="7" ref="G27:AA27">SUM(G28)</f>
        <v>188</v>
      </c>
      <c r="H27" s="26">
        <f t="shared" si="7"/>
        <v>14</v>
      </c>
      <c r="I27" s="26">
        <f t="shared" si="7"/>
        <v>202</v>
      </c>
      <c r="J27" s="26">
        <f t="shared" si="7"/>
        <v>6</v>
      </c>
      <c r="K27" s="26">
        <f t="shared" si="7"/>
        <v>620</v>
      </c>
      <c r="L27" s="26">
        <f t="shared" si="7"/>
        <v>9</v>
      </c>
      <c r="M27" s="172" t="s">
        <v>45</v>
      </c>
      <c r="N27" s="26">
        <f t="shared" si="7"/>
        <v>9</v>
      </c>
      <c r="O27" s="26">
        <f t="shared" si="7"/>
        <v>1088</v>
      </c>
      <c r="P27" s="172" t="s">
        <v>45</v>
      </c>
      <c r="Q27" s="26">
        <f t="shared" si="7"/>
        <v>1088</v>
      </c>
      <c r="R27" s="26">
        <f t="shared" si="7"/>
        <v>1321</v>
      </c>
      <c r="S27" s="26">
        <f t="shared" si="7"/>
        <v>2</v>
      </c>
      <c r="T27" s="26">
        <f t="shared" si="7"/>
        <v>1323</v>
      </c>
      <c r="U27" s="26">
        <f t="shared" si="7"/>
        <v>1555</v>
      </c>
      <c r="V27" s="26">
        <f t="shared" si="7"/>
        <v>53</v>
      </c>
      <c r="W27" s="26">
        <f t="shared" si="7"/>
        <v>43</v>
      </c>
      <c r="X27" s="26">
        <f t="shared" si="7"/>
        <v>96</v>
      </c>
      <c r="Y27" s="26">
        <f t="shared" si="7"/>
        <v>77</v>
      </c>
      <c r="Z27" s="26">
        <f t="shared" si="7"/>
        <v>8</v>
      </c>
      <c r="AA27" s="26">
        <f t="shared" si="7"/>
        <v>97</v>
      </c>
      <c r="AB27" s="28"/>
      <c r="AC27" s="28"/>
      <c r="AD27" s="28"/>
      <c r="AE27" s="28"/>
      <c r="AF27" s="28"/>
      <c r="AG27" s="28"/>
      <c r="AH27" s="28"/>
      <c r="AI27" s="28"/>
    </row>
    <row r="28" spans="1:28" ht="15" customHeight="1">
      <c r="A28" s="14"/>
      <c r="B28" s="338" t="s">
        <v>20</v>
      </c>
      <c r="C28" s="348">
        <f>F28+I28+J28+K28+N28+Q28+T28+U28+X28+Y28+Z28+AA28</f>
        <v>5306</v>
      </c>
      <c r="D28" s="25">
        <v>111</v>
      </c>
      <c r="E28" s="25">
        <v>114</v>
      </c>
      <c r="F28" s="25">
        <f>SUM(D28:E28)</f>
        <v>225</v>
      </c>
      <c r="G28" s="25">
        <v>188</v>
      </c>
      <c r="H28" s="25">
        <v>14</v>
      </c>
      <c r="I28" s="25">
        <f>SUM(G28:H28)</f>
        <v>202</v>
      </c>
      <c r="J28" s="25">
        <v>6</v>
      </c>
      <c r="K28" s="25">
        <v>620</v>
      </c>
      <c r="L28" s="25">
        <v>9</v>
      </c>
      <c r="M28" s="172" t="s">
        <v>45</v>
      </c>
      <c r="N28" s="25">
        <f>SUM(L28:M28)</f>
        <v>9</v>
      </c>
      <c r="O28" s="25">
        <v>1088</v>
      </c>
      <c r="P28" s="172" t="s">
        <v>45</v>
      </c>
      <c r="Q28" s="25">
        <f>SUM(O28:P28)</f>
        <v>1088</v>
      </c>
      <c r="R28" s="25">
        <v>1321</v>
      </c>
      <c r="S28" s="25">
        <v>2</v>
      </c>
      <c r="T28" s="25">
        <f>SUM(R28:S28)</f>
        <v>1323</v>
      </c>
      <c r="U28" s="25">
        <v>1555</v>
      </c>
      <c r="V28" s="25">
        <v>53</v>
      </c>
      <c r="W28" s="25">
        <v>43</v>
      </c>
      <c r="X28" s="25">
        <f>SUM(V28:W28)</f>
        <v>96</v>
      </c>
      <c r="Y28" s="25">
        <v>77</v>
      </c>
      <c r="Z28" s="25">
        <v>8</v>
      </c>
      <c r="AA28" s="25">
        <v>97</v>
      </c>
      <c r="AB28" s="12"/>
    </row>
    <row r="29" spans="1:28" ht="15" customHeight="1">
      <c r="A29" s="20"/>
      <c r="B29" s="338"/>
      <c r="C29" s="349" t="s">
        <v>344</v>
      </c>
      <c r="D29" s="26" t="s">
        <v>344</v>
      </c>
      <c r="E29" s="26"/>
      <c r="F29" s="26" t="s">
        <v>344</v>
      </c>
      <c r="G29" s="26" t="s">
        <v>344</v>
      </c>
      <c r="H29" s="26" t="s">
        <v>344</v>
      </c>
      <c r="I29" s="26" t="s">
        <v>344</v>
      </c>
      <c r="J29" s="26" t="s">
        <v>344</v>
      </c>
      <c r="K29" s="26" t="s">
        <v>344</v>
      </c>
      <c r="L29" s="26" t="s">
        <v>344</v>
      </c>
      <c r="M29" s="26" t="s">
        <v>344</v>
      </c>
      <c r="N29" s="26"/>
      <c r="O29" s="26" t="s">
        <v>344</v>
      </c>
      <c r="P29" s="26"/>
      <c r="Q29" s="26" t="s">
        <v>344</v>
      </c>
      <c r="R29" s="26" t="s">
        <v>344</v>
      </c>
      <c r="S29" s="26" t="s">
        <v>366</v>
      </c>
      <c r="T29" s="26" t="s">
        <v>344</v>
      </c>
      <c r="U29" s="26" t="s">
        <v>344</v>
      </c>
      <c r="V29" s="26" t="s">
        <v>344</v>
      </c>
      <c r="W29" s="26" t="s">
        <v>344</v>
      </c>
      <c r="X29" s="26" t="s">
        <v>344</v>
      </c>
      <c r="Y29" s="26" t="s">
        <v>344</v>
      </c>
      <c r="Z29" s="26" t="s">
        <v>366</v>
      </c>
      <c r="AA29" s="26" t="s">
        <v>344</v>
      </c>
      <c r="AB29" s="12"/>
    </row>
    <row r="30" spans="1:29" s="2" customFormat="1" ht="15" customHeight="1">
      <c r="A30" s="735" t="s">
        <v>21</v>
      </c>
      <c r="B30" s="735"/>
      <c r="C30" s="349">
        <f>F30+I30+J30+K30+N30+Q30+T30+U30+X30+Y30+Z30+AA30</f>
        <v>48482</v>
      </c>
      <c r="D30" s="354">
        <f aca="true" t="shared" si="8" ref="D30:Z30">SUM(D31+D32)</f>
        <v>515</v>
      </c>
      <c r="E30" s="354">
        <f t="shared" si="8"/>
        <v>176</v>
      </c>
      <c r="F30" s="354">
        <f t="shared" si="8"/>
        <v>691</v>
      </c>
      <c r="G30" s="354">
        <f t="shared" si="8"/>
        <v>1413</v>
      </c>
      <c r="H30" s="354">
        <f t="shared" si="8"/>
        <v>29</v>
      </c>
      <c r="I30" s="354">
        <f t="shared" si="8"/>
        <v>1442</v>
      </c>
      <c r="J30" s="354">
        <f t="shared" si="8"/>
        <v>9</v>
      </c>
      <c r="K30" s="354">
        <f t="shared" si="8"/>
        <v>3593</v>
      </c>
      <c r="L30" s="354">
        <f t="shared" si="8"/>
        <v>44</v>
      </c>
      <c r="M30" s="26">
        <v>4</v>
      </c>
      <c r="N30" s="354">
        <f t="shared" si="8"/>
        <v>48</v>
      </c>
      <c r="O30" s="354">
        <v>10747</v>
      </c>
      <c r="P30" s="354">
        <f t="shared" si="8"/>
        <v>12</v>
      </c>
      <c r="Q30" s="354">
        <v>10759</v>
      </c>
      <c r="R30" s="354">
        <v>13497</v>
      </c>
      <c r="S30" s="354">
        <f t="shared" si="8"/>
        <v>31</v>
      </c>
      <c r="T30" s="354">
        <v>13528</v>
      </c>
      <c r="U30" s="354">
        <f t="shared" si="8"/>
        <v>16414</v>
      </c>
      <c r="V30" s="354">
        <f t="shared" si="8"/>
        <v>320</v>
      </c>
      <c r="W30" s="354">
        <f t="shared" si="8"/>
        <v>54</v>
      </c>
      <c r="X30" s="354">
        <f t="shared" si="8"/>
        <v>374</v>
      </c>
      <c r="Y30" s="354">
        <v>170</v>
      </c>
      <c r="Z30" s="354">
        <f t="shared" si="8"/>
        <v>84</v>
      </c>
      <c r="AA30" s="354">
        <v>1370</v>
      </c>
      <c r="AB30" s="22"/>
      <c r="AC30" s="22"/>
    </row>
    <row r="31" spans="1:28" ht="15" customHeight="1">
      <c r="A31" s="20"/>
      <c r="B31" s="338" t="s">
        <v>22</v>
      </c>
      <c r="C31" s="348">
        <f>F31+I31+J31+K31+N31+Q31+T31+U31+X31+Y31+Z31+AA31</f>
        <v>29110</v>
      </c>
      <c r="D31" s="25">
        <v>322</v>
      </c>
      <c r="E31" s="25">
        <v>94</v>
      </c>
      <c r="F31" s="25">
        <f>SUM(D31:E31)</f>
        <v>416</v>
      </c>
      <c r="G31" s="25">
        <v>855</v>
      </c>
      <c r="H31" s="25">
        <v>19</v>
      </c>
      <c r="I31" s="25">
        <f>SUM(G31:H31)</f>
        <v>874</v>
      </c>
      <c r="J31" s="25">
        <v>2</v>
      </c>
      <c r="K31" s="25">
        <v>2635</v>
      </c>
      <c r="L31" s="25">
        <v>30</v>
      </c>
      <c r="M31" s="172" t="s">
        <v>45</v>
      </c>
      <c r="N31" s="25">
        <f>SUM(L31:M31)</f>
        <v>30</v>
      </c>
      <c r="O31" s="25">
        <v>6154</v>
      </c>
      <c r="P31" s="25">
        <v>5</v>
      </c>
      <c r="Q31" s="25">
        <f>SUM(O31:P31)</f>
        <v>6159</v>
      </c>
      <c r="R31" s="25">
        <v>8004</v>
      </c>
      <c r="S31" s="25">
        <v>23</v>
      </c>
      <c r="T31" s="358">
        <f>SUM(R31:S31)</f>
        <v>8027</v>
      </c>
      <c r="U31" s="25">
        <v>9747</v>
      </c>
      <c r="V31" s="25">
        <v>207</v>
      </c>
      <c r="W31" s="25">
        <v>40</v>
      </c>
      <c r="X31" s="25">
        <f>SUM(V31:W31)</f>
        <v>247</v>
      </c>
      <c r="Y31" s="25">
        <v>113</v>
      </c>
      <c r="Z31" s="25">
        <v>45</v>
      </c>
      <c r="AA31" s="25">
        <v>815</v>
      </c>
      <c r="AB31" s="12"/>
    </row>
    <row r="32" spans="1:28" ht="15" customHeight="1">
      <c r="A32" s="20"/>
      <c r="B32" s="338" t="s">
        <v>23</v>
      </c>
      <c r="C32" s="348">
        <f>F32+I32+J32+K32+N32+Q32+T32+U32+X32+Y32+Z32+AA32</f>
        <v>19355</v>
      </c>
      <c r="D32" s="25">
        <v>193</v>
      </c>
      <c r="E32" s="25">
        <v>82</v>
      </c>
      <c r="F32" s="25">
        <f>SUM(D32:E32)</f>
        <v>275</v>
      </c>
      <c r="G32" s="25">
        <v>558</v>
      </c>
      <c r="H32" s="25">
        <v>10</v>
      </c>
      <c r="I32" s="25">
        <f>SUM(G32:H32)</f>
        <v>568</v>
      </c>
      <c r="J32" s="25">
        <v>7</v>
      </c>
      <c r="K32" s="25">
        <v>958</v>
      </c>
      <c r="L32" s="25">
        <v>14</v>
      </c>
      <c r="M32" s="172">
        <v>4</v>
      </c>
      <c r="N32" s="25">
        <f>SUM(L32:M32)</f>
        <v>18</v>
      </c>
      <c r="O32" s="25">
        <v>4589</v>
      </c>
      <c r="P32" s="25">
        <v>7</v>
      </c>
      <c r="Q32" s="25">
        <f>SUM(O32:P32)</f>
        <v>4596</v>
      </c>
      <c r="R32" s="25">
        <v>5491</v>
      </c>
      <c r="S32" s="25">
        <v>8</v>
      </c>
      <c r="T32" s="358">
        <f>SUM(R32:S32)</f>
        <v>5499</v>
      </c>
      <c r="U32" s="25">
        <v>6667</v>
      </c>
      <c r="V32" s="25">
        <v>113</v>
      </c>
      <c r="W32" s="25">
        <v>14</v>
      </c>
      <c r="X32" s="25">
        <f>SUM(V32:W32)</f>
        <v>127</v>
      </c>
      <c r="Y32" s="25">
        <v>47</v>
      </c>
      <c r="Z32" s="25">
        <v>39</v>
      </c>
      <c r="AA32" s="25">
        <v>554</v>
      </c>
      <c r="AB32" s="12"/>
    </row>
    <row r="33" spans="1:28" ht="15" customHeight="1">
      <c r="A33" s="20"/>
      <c r="B33" s="338"/>
      <c r="C33" s="349" t="s">
        <v>344</v>
      </c>
      <c r="D33" s="26" t="s">
        <v>344</v>
      </c>
      <c r="E33" s="26" t="s">
        <v>344</v>
      </c>
      <c r="F33" s="26" t="s">
        <v>344</v>
      </c>
      <c r="G33" s="26" t="s">
        <v>344</v>
      </c>
      <c r="H33" s="26" t="s">
        <v>344</v>
      </c>
      <c r="I33" s="26" t="s">
        <v>344</v>
      </c>
      <c r="J33" s="26" t="s">
        <v>344</v>
      </c>
      <c r="K33" s="26" t="s">
        <v>344</v>
      </c>
      <c r="L33" s="26" t="s">
        <v>344</v>
      </c>
      <c r="M33" s="26" t="s">
        <v>344</v>
      </c>
      <c r="N33" s="26" t="s">
        <v>344</v>
      </c>
      <c r="O33" s="26" t="s">
        <v>344</v>
      </c>
      <c r="P33" s="26"/>
      <c r="Q33" s="26" t="s">
        <v>344</v>
      </c>
      <c r="R33" s="26" t="s">
        <v>344</v>
      </c>
      <c r="S33" s="26" t="s">
        <v>366</v>
      </c>
      <c r="T33" s="26" t="s">
        <v>344</v>
      </c>
      <c r="U33" s="26" t="s">
        <v>344</v>
      </c>
      <c r="V33" s="26" t="s">
        <v>344</v>
      </c>
      <c r="W33" s="26" t="s">
        <v>344</v>
      </c>
      <c r="X33" s="26" t="s">
        <v>344</v>
      </c>
      <c r="Y33" s="26" t="s">
        <v>344</v>
      </c>
      <c r="Z33" s="26" t="s">
        <v>366</v>
      </c>
      <c r="AA33" s="26" t="s">
        <v>344</v>
      </c>
      <c r="AB33" s="12"/>
    </row>
    <row r="34" spans="1:57" ht="15" customHeight="1">
      <c r="A34" s="735" t="s">
        <v>24</v>
      </c>
      <c r="B34" s="736"/>
      <c r="C34" s="349">
        <f>F34+I34+J34+K34+N34+Q34+T34+U34+X34+Y34+Z34+AA34</f>
        <v>31244</v>
      </c>
      <c r="D34" s="26">
        <f>SUM(D35+D36)</f>
        <v>579</v>
      </c>
      <c r="E34" s="26">
        <f aca="true" t="shared" si="9" ref="E34:AA34">SUM(E35+E36)</f>
        <v>281</v>
      </c>
      <c r="F34" s="26">
        <f t="shared" si="9"/>
        <v>860</v>
      </c>
      <c r="G34" s="26">
        <f t="shared" si="9"/>
        <v>1159</v>
      </c>
      <c r="H34" s="26">
        <f t="shared" si="9"/>
        <v>25</v>
      </c>
      <c r="I34" s="26">
        <f t="shared" si="9"/>
        <v>1184</v>
      </c>
      <c r="J34" s="26">
        <f t="shared" si="9"/>
        <v>21</v>
      </c>
      <c r="K34" s="26">
        <f t="shared" si="9"/>
        <v>5486</v>
      </c>
      <c r="L34" s="26">
        <f t="shared" si="9"/>
        <v>77</v>
      </c>
      <c r="M34" s="26">
        <f t="shared" si="9"/>
        <v>42</v>
      </c>
      <c r="N34" s="26">
        <f t="shared" si="9"/>
        <v>119</v>
      </c>
      <c r="O34" s="26">
        <f t="shared" si="9"/>
        <v>5780</v>
      </c>
      <c r="P34" s="26">
        <f t="shared" si="9"/>
        <v>13</v>
      </c>
      <c r="Q34" s="26">
        <f t="shared" si="9"/>
        <v>5793</v>
      </c>
      <c r="R34" s="26">
        <v>7959</v>
      </c>
      <c r="S34" s="26">
        <f t="shared" si="9"/>
        <v>15</v>
      </c>
      <c r="T34" s="26">
        <v>7974</v>
      </c>
      <c r="U34" s="26">
        <f t="shared" si="9"/>
        <v>8323</v>
      </c>
      <c r="V34" s="26">
        <f t="shared" si="9"/>
        <v>387</v>
      </c>
      <c r="W34" s="26">
        <f t="shared" si="9"/>
        <v>54</v>
      </c>
      <c r="X34" s="26">
        <f t="shared" si="9"/>
        <v>441</v>
      </c>
      <c r="Y34" s="26">
        <v>290</v>
      </c>
      <c r="Z34" s="26">
        <f t="shared" si="9"/>
        <v>71</v>
      </c>
      <c r="AA34" s="26">
        <f t="shared" si="9"/>
        <v>682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28" ht="15" customHeight="1">
      <c r="A35" s="14"/>
      <c r="B35" s="338" t="s">
        <v>40</v>
      </c>
      <c r="C35" s="348">
        <f>F35+I35+J35+K35+N35+Q35+T35+U35+X35+Y35+Z35+AA35</f>
        <v>19399</v>
      </c>
      <c r="D35" s="25">
        <v>365</v>
      </c>
      <c r="E35" s="25">
        <v>187</v>
      </c>
      <c r="F35" s="25">
        <f>SUM(D35:E35)</f>
        <v>552</v>
      </c>
      <c r="G35" s="25">
        <v>760</v>
      </c>
      <c r="H35" s="25">
        <v>21</v>
      </c>
      <c r="I35" s="25">
        <f>SUM(G35:H35)</f>
        <v>781</v>
      </c>
      <c r="J35" s="25">
        <v>18</v>
      </c>
      <c r="K35" s="25">
        <v>3684</v>
      </c>
      <c r="L35" s="25">
        <v>47</v>
      </c>
      <c r="M35" s="25">
        <v>41</v>
      </c>
      <c r="N35" s="25">
        <f>SUM(L35:M35)</f>
        <v>88</v>
      </c>
      <c r="O35" s="25">
        <v>3504</v>
      </c>
      <c r="P35" s="25">
        <v>10</v>
      </c>
      <c r="Q35" s="25">
        <f>SUM(O35:P35)</f>
        <v>3514</v>
      </c>
      <c r="R35" s="25">
        <v>4805</v>
      </c>
      <c r="S35" s="25">
        <v>10</v>
      </c>
      <c r="T35" s="358">
        <f>SUM(R35:S35)</f>
        <v>4815</v>
      </c>
      <c r="U35" s="25">
        <v>5014</v>
      </c>
      <c r="V35" s="25">
        <v>274</v>
      </c>
      <c r="W35" s="25">
        <v>35</v>
      </c>
      <c r="X35" s="25">
        <f>SUM(V35:W35)</f>
        <v>309</v>
      </c>
      <c r="Y35" s="25">
        <v>207</v>
      </c>
      <c r="Z35" s="25">
        <v>34</v>
      </c>
      <c r="AA35" s="25">
        <v>383</v>
      </c>
      <c r="AB35" s="12"/>
    </row>
    <row r="36" spans="1:28" ht="15" customHeight="1">
      <c r="A36" s="14"/>
      <c r="B36" s="338" t="s">
        <v>35</v>
      </c>
      <c r="C36" s="348">
        <f>F36+I36+J36+K36+N36+Q36+T36+U36+X36+Y36+Z36+AA36</f>
        <v>11841</v>
      </c>
      <c r="D36" s="25">
        <v>214</v>
      </c>
      <c r="E36" s="25">
        <v>94</v>
      </c>
      <c r="F36" s="25">
        <f>SUM(D36:E36)</f>
        <v>308</v>
      </c>
      <c r="G36" s="25">
        <v>399</v>
      </c>
      <c r="H36" s="25">
        <v>4</v>
      </c>
      <c r="I36" s="25">
        <f>SUM(G36:H36)</f>
        <v>403</v>
      </c>
      <c r="J36" s="25">
        <v>3</v>
      </c>
      <c r="K36" s="25">
        <v>1802</v>
      </c>
      <c r="L36" s="25">
        <v>30</v>
      </c>
      <c r="M36" s="172">
        <v>1</v>
      </c>
      <c r="N36" s="25">
        <f>SUM(L36:M36)</f>
        <v>31</v>
      </c>
      <c r="O36" s="25">
        <v>2276</v>
      </c>
      <c r="P36" s="25">
        <v>3</v>
      </c>
      <c r="Q36" s="25">
        <f>SUM(O36:P36)</f>
        <v>2279</v>
      </c>
      <c r="R36" s="25">
        <v>3152</v>
      </c>
      <c r="S36" s="25">
        <v>5</v>
      </c>
      <c r="T36" s="358">
        <f>SUM(R36:S36)</f>
        <v>3157</v>
      </c>
      <c r="U36" s="25">
        <v>3309</v>
      </c>
      <c r="V36" s="25">
        <v>113</v>
      </c>
      <c r="W36" s="25">
        <v>19</v>
      </c>
      <c r="X36" s="25">
        <f>SUM(V36:W36)</f>
        <v>132</v>
      </c>
      <c r="Y36" s="25">
        <v>81</v>
      </c>
      <c r="Z36" s="25">
        <v>37</v>
      </c>
      <c r="AA36" s="25">
        <v>299</v>
      </c>
      <c r="AB36" s="12"/>
    </row>
    <row r="37" spans="1:28" ht="15" customHeight="1">
      <c r="A37" s="14"/>
      <c r="B37" s="338"/>
      <c r="C37" s="349"/>
      <c r="D37" s="26" t="s">
        <v>344</v>
      </c>
      <c r="E37" s="26" t="s">
        <v>344</v>
      </c>
      <c r="F37" s="26" t="s">
        <v>344</v>
      </c>
      <c r="G37" s="26" t="s">
        <v>344</v>
      </c>
      <c r="H37" s="26" t="s">
        <v>344</v>
      </c>
      <c r="I37" s="26"/>
      <c r="J37" s="26" t="s">
        <v>344</v>
      </c>
      <c r="K37" s="26" t="s">
        <v>344</v>
      </c>
      <c r="L37" s="26" t="s">
        <v>344</v>
      </c>
      <c r="M37" s="26" t="s">
        <v>344</v>
      </c>
      <c r="N37" s="26" t="s">
        <v>344</v>
      </c>
      <c r="O37" s="26" t="s">
        <v>344</v>
      </c>
      <c r="P37" s="26" t="s">
        <v>344</v>
      </c>
      <c r="Q37" s="26" t="s">
        <v>344</v>
      </c>
      <c r="R37" s="26" t="s">
        <v>344</v>
      </c>
      <c r="S37" s="26" t="s">
        <v>344</v>
      </c>
      <c r="T37" s="26" t="s">
        <v>344</v>
      </c>
      <c r="U37" s="26" t="s">
        <v>344</v>
      </c>
      <c r="V37" s="26" t="s">
        <v>344</v>
      </c>
      <c r="W37" s="26" t="s">
        <v>344</v>
      </c>
      <c r="X37" s="26" t="s">
        <v>344</v>
      </c>
      <c r="Y37" s="26" t="s">
        <v>344</v>
      </c>
      <c r="Z37" s="26" t="s">
        <v>366</v>
      </c>
      <c r="AA37" s="26" t="s">
        <v>344</v>
      </c>
      <c r="AB37" s="12"/>
    </row>
    <row r="38" spans="1:63" ht="15" customHeight="1">
      <c r="A38" s="735" t="s">
        <v>25</v>
      </c>
      <c r="B38" s="736"/>
      <c r="C38" s="349">
        <f>F38+I38+J38+K38+N38+Q38+T38+U38+X38+Y38+Z38+AA38</f>
        <v>13884</v>
      </c>
      <c r="D38" s="26">
        <f>D39</f>
        <v>121</v>
      </c>
      <c r="E38" s="26">
        <f aca="true" t="shared" si="10" ref="E38:AA38">E39</f>
        <v>174</v>
      </c>
      <c r="F38" s="26">
        <f t="shared" si="10"/>
        <v>295</v>
      </c>
      <c r="G38" s="26">
        <f t="shared" si="10"/>
        <v>340</v>
      </c>
      <c r="H38" s="26">
        <f t="shared" si="10"/>
        <v>13</v>
      </c>
      <c r="I38" s="26">
        <f t="shared" si="10"/>
        <v>353</v>
      </c>
      <c r="J38" s="26">
        <f t="shared" si="10"/>
        <v>3</v>
      </c>
      <c r="K38" s="26">
        <f t="shared" si="10"/>
        <v>1967</v>
      </c>
      <c r="L38" s="26">
        <f t="shared" si="10"/>
        <v>25</v>
      </c>
      <c r="M38" s="26">
        <f t="shared" si="10"/>
        <v>2</v>
      </c>
      <c r="N38" s="26">
        <f t="shared" si="10"/>
        <v>27</v>
      </c>
      <c r="O38" s="26">
        <f t="shared" si="10"/>
        <v>2706</v>
      </c>
      <c r="P38" s="26">
        <f t="shared" si="10"/>
        <v>2</v>
      </c>
      <c r="Q38" s="26">
        <f t="shared" si="10"/>
        <v>2708</v>
      </c>
      <c r="R38" s="26">
        <f t="shared" si="10"/>
        <v>3678</v>
      </c>
      <c r="S38" s="26">
        <f t="shared" si="10"/>
        <v>7</v>
      </c>
      <c r="T38" s="26">
        <f t="shared" si="10"/>
        <v>3685</v>
      </c>
      <c r="U38" s="26">
        <f t="shared" si="10"/>
        <v>4359</v>
      </c>
      <c r="V38" s="26">
        <f t="shared" si="10"/>
        <v>84</v>
      </c>
      <c r="W38" s="26">
        <f t="shared" si="10"/>
        <v>12</v>
      </c>
      <c r="X38" s="26">
        <f t="shared" si="10"/>
        <v>96</v>
      </c>
      <c r="Y38" s="26">
        <f t="shared" si="10"/>
        <v>53</v>
      </c>
      <c r="Z38" s="26">
        <f t="shared" si="10"/>
        <v>15</v>
      </c>
      <c r="AA38" s="26">
        <f t="shared" si="10"/>
        <v>323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</row>
    <row r="39" spans="1:28" ht="15" customHeight="1">
      <c r="A39" s="20"/>
      <c r="B39" s="338" t="s">
        <v>36</v>
      </c>
      <c r="C39" s="348">
        <f>F39+I39+J39+K39+N39+Q39+T39+U39+X39+Y39+Z39+AA39</f>
        <v>13884</v>
      </c>
      <c r="D39" s="25">
        <v>121</v>
      </c>
      <c r="E39" s="25">
        <v>174</v>
      </c>
      <c r="F39" s="25">
        <f>SUM(D39:E39)</f>
        <v>295</v>
      </c>
      <c r="G39" s="25">
        <v>340</v>
      </c>
      <c r="H39" s="25">
        <v>13</v>
      </c>
      <c r="I39" s="25">
        <f>SUM(G39:H39)</f>
        <v>353</v>
      </c>
      <c r="J39" s="25">
        <v>3</v>
      </c>
      <c r="K39" s="25">
        <v>1967</v>
      </c>
      <c r="L39" s="25">
        <v>25</v>
      </c>
      <c r="M39" s="25">
        <v>2</v>
      </c>
      <c r="N39" s="25">
        <f>SUM(L39:M39)</f>
        <v>27</v>
      </c>
      <c r="O39" s="25">
        <v>2706</v>
      </c>
      <c r="P39" s="25">
        <v>2</v>
      </c>
      <c r="Q39" s="25">
        <f>SUM(O39:P39)</f>
        <v>2708</v>
      </c>
      <c r="R39" s="25">
        <v>3678</v>
      </c>
      <c r="S39" s="25">
        <v>7</v>
      </c>
      <c r="T39" s="358">
        <f>SUM(R39:S39)</f>
        <v>3685</v>
      </c>
      <c r="U39" s="25">
        <v>4359</v>
      </c>
      <c r="V39" s="25">
        <v>84</v>
      </c>
      <c r="W39" s="25">
        <v>12</v>
      </c>
      <c r="X39" s="25">
        <f>SUM(V39:W39)</f>
        <v>96</v>
      </c>
      <c r="Y39" s="25">
        <v>53</v>
      </c>
      <c r="Z39" s="25">
        <v>15</v>
      </c>
      <c r="AA39" s="25">
        <v>323</v>
      </c>
      <c r="AB39" s="12"/>
    </row>
    <row r="40" spans="1:28" ht="15" customHeight="1">
      <c r="A40" s="20"/>
      <c r="B40" s="338"/>
      <c r="C40" s="349" t="s">
        <v>344</v>
      </c>
      <c r="D40" s="26" t="s">
        <v>344</v>
      </c>
      <c r="E40" s="26" t="s">
        <v>344</v>
      </c>
      <c r="F40" s="26" t="s">
        <v>344</v>
      </c>
      <c r="G40" s="26" t="s">
        <v>344</v>
      </c>
      <c r="H40" s="26" t="s">
        <v>344</v>
      </c>
      <c r="I40" s="26" t="s">
        <v>344</v>
      </c>
      <c r="J40" s="26" t="s">
        <v>344</v>
      </c>
      <c r="K40" s="26" t="s">
        <v>344</v>
      </c>
      <c r="L40" s="26" t="s">
        <v>344</v>
      </c>
      <c r="M40" s="26"/>
      <c r="N40" s="26" t="s">
        <v>344</v>
      </c>
      <c r="O40" s="26" t="s">
        <v>344</v>
      </c>
      <c r="P40" s="26" t="s">
        <v>344</v>
      </c>
      <c r="Q40" s="26" t="s">
        <v>344</v>
      </c>
      <c r="R40" s="26" t="s">
        <v>344</v>
      </c>
      <c r="S40" s="26" t="s">
        <v>366</v>
      </c>
      <c r="T40" s="26" t="s">
        <v>344</v>
      </c>
      <c r="U40" s="26" t="s">
        <v>344</v>
      </c>
      <c r="V40" s="26" t="s">
        <v>344</v>
      </c>
      <c r="W40" s="26" t="s">
        <v>344</v>
      </c>
      <c r="X40" s="26" t="s">
        <v>344</v>
      </c>
      <c r="Y40" s="26" t="s">
        <v>344</v>
      </c>
      <c r="Z40" s="26" t="s">
        <v>366</v>
      </c>
      <c r="AA40" s="26" t="s">
        <v>344</v>
      </c>
      <c r="AB40" s="12"/>
    </row>
    <row r="41" spans="1:29" ht="15" customHeight="1">
      <c r="A41" s="735" t="s">
        <v>37</v>
      </c>
      <c r="B41" s="736"/>
      <c r="C41" s="349">
        <f>F41+I41+J41+K41+N41+Q41+T41+U41+X41+Y41+Z41+AA41</f>
        <v>21865</v>
      </c>
      <c r="D41" s="26">
        <v>452</v>
      </c>
      <c r="E41" s="26">
        <f aca="true" t="shared" si="11" ref="E41:AA41">SUM(E42+E43)</f>
        <v>113</v>
      </c>
      <c r="F41" s="26">
        <v>565</v>
      </c>
      <c r="G41" s="26">
        <f t="shared" si="11"/>
        <v>810</v>
      </c>
      <c r="H41" s="26">
        <f t="shared" si="11"/>
        <v>23</v>
      </c>
      <c r="I41" s="26">
        <f t="shared" si="11"/>
        <v>833</v>
      </c>
      <c r="J41" s="26">
        <f t="shared" si="11"/>
        <v>7</v>
      </c>
      <c r="K41" s="26">
        <f t="shared" si="11"/>
        <v>4385</v>
      </c>
      <c r="L41" s="26">
        <f t="shared" si="11"/>
        <v>61</v>
      </c>
      <c r="M41" s="26">
        <f t="shared" si="11"/>
        <v>43</v>
      </c>
      <c r="N41" s="26">
        <f t="shared" si="11"/>
        <v>104</v>
      </c>
      <c r="O41" s="26">
        <f t="shared" si="11"/>
        <v>3595</v>
      </c>
      <c r="P41" s="26">
        <f t="shared" si="11"/>
        <v>12</v>
      </c>
      <c r="Q41" s="26">
        <f t="shared" si="11"/>
        <v>3607</v>
      </c>
      <c r="R41" s="26">
        <v>5254</v>
      </c>
      <c r="S41" s="26">
        <f t="shared" si="11"/>
        <v>27</v>
      </c>
      <c r="T41" s="26">
        <v>5281</v>
      </c>
      <c r="U41" s="26">
        <f t="shared" si="11"/>
        <v>6045</v>
      </c>
      <c r="V41" s="26">
        <f t="shared" si="11"/>
        <v>290</v>
      </c>
      <c r="W41" s="26">
        <f t="shared" si="11"/>
        <v>66</v>
      </c>
      <c r="X41" s="26">
        <f t="shared" si="11"/>
        <v>356</v>
      </c>
      <c r="Y41" s="26">
        <v>230</v>
      </c>
      <c r="Z41" s="26">
        <f t="shared" si="11"/>
        <v>31</v>
      </c>
      <c r="AA41" s="26">
        <f t="shared" si="11"/>
        <v>421</v>
      </c>
      <c r="AB41" s="36"/>
      <c r="AC41" s="17"/>
    </row>
    <row r="42" spans="1:28" ht="15" customHeight="1">
      <c r="A42" s="20"/>
      <c r="B42" s="338" t="s">
        <v>26</v>
      </c>
      <c r="C42" s="348">
        <f>F42+I42+J42+K42+N42+Q42+T42+U42+X42+Y42+Z42+AA42</f>
        <v>7167</v>
      </c>
      <c r="D42" s="25">
        <v>168</v>
      </c>
      <c r="E42" s="25">
        <v>34</v>
      </c>
      <c r="F42" s="25">
        <f>SUM(D42:E42)</f>
        <v>202</v>
      </c>
      <c r="G42" s="25">
        <v>315</v>
      </c>
      <c r="H42" s="25">
        <v>8</v>
      </c>
      <c r="I42" s="25">
        <f>SUM(G42:H42)</f>
        <v>323</v>
      </c>
      <c r="J42" s="25">
        <v>2</v>
      </c>
      <c r="K42" s="25">
        <v>1505</v>
      </c>
      <c r="L42" s="25">
        <v>14</v>
      </c>
      <c r="M42" s="25">
        <v>19</v>
      </c>
      <c r="N42" s="25">
        <f>SUM(L42:M42)</f>
        <v>33</v>
      </c>
      <c r="O42" s="25">
        <v>1215</v>
      </c>
      <c r="P42" s="25">
        <v>2</v>
      </c>
      <c r="Q42" s="25">
        <f>SUM(O42:P42)</f>
        <v>1217</v>
      </c>
      <c r="R42" s="25">
        <v>1755</v>
      </c>
      <c r="S42" s="25">
        <v>10</v>
      </c>
      <c r="T42" s="358">
        <f>SUM(R42:S42)</f>
        <v>1765</v>
      </c>
      <c r="U42" s="25">
        <v>1822</v>
      </c>
      <c r="V42" s="25">
        <v>90</v>
      </c>
      <c r="W42" s="25">
        <v>28</v>
      </c>
      <c r="X42" s="25">
        <f>SUM(V42:W42)</f>
        <v>118</v>
      </c>
      <c r="Y42" s="25">
        <v>61</v>
      </c>
      <c r="Z42" s="25">
        <v>12</v>
      </c>
      <c r="AA42" s="25">
        <v>107</v>
      </c>
      <c r="AB42" s="12"/>
    </row>
    <row r="43" spans="1:28" ht="15" customHeight="1">
      <c r="A43" s="359"/>
      <c r="B43" s="360" t="s">
        <v>38</v>
      </c>
      <c r="C43" s="361">
        <f>F43+I43+J43+K43+N43+Q43+T43+U43+X43+Y43+Z43+AA43</f>
        <v>14684</v>
      </c>
      <c r="D43" s="242">
        <v>283</v>
      </c>
      <c r="E43" s="242">
        <v>79</v>
      </c>
      <c r="F43" s="246">
        <f>SUM(D43:E43)</f>
        <v>362</v>
      </c>
      <c r="G43" s="242">
        <v>495</v>
      </c>
      <c r="H43" s="242">
        <v>15</v>
      </c>
      <c r="I43" s="246">
        <f>SUM(G43:H43)</f>
        <v>510</v>
      </c>
      <c r="J43" s="246">
        <v>5</v>
      </c>
      <c r="K43" s="246">
        <v>2880</v>
      </c>
      <c r="L43" s="246">
        <v>47</v>
      </c>
      <c r="M43" s="246">
        <v>24</v>
      </c>
      <c r="N43" s="246">
        <f>SUM(L43:M43)</f>
        <v>71</v>
      </c>
      <c r="O43" s="246">
        <v>2380</v>
      </c>
      <c r="P43" s="246">
        <v>10</v>
      </c>
      <c r="Q43" s="246">
        <f>SUM(O43:P43)</f>
        <v>2390</v>
      </c>
      <c r="R43" s="246">
        <v>3498</v>
      </c>
      <c r="S43" s="246">
        <v>17</v>
      </c>
      <c r="T43" s="362">
        <f>SUM(R43:S43)</f>
        <v>3515</v>
      </c>
      <c r="U43" s="246">
        <v>4223</v>
      </c>
      <c r="V43" s="246">
        <v>200</v>
      </c>
      <c r="W43" s="246">
        <v>38</v>
      </c>
      <c r="X43" s="246">
        <f>SUM(V43:W43)</f>
        <v>238</v>
      </c>
      <c r="Y43" s="246">
        <v>157</v>
      </c>
      <c r="Z43" s="246">
        <v>19</v>
      </c>
      <c r="AA43" s="246">
        <v>314</v>
      </c>
      <c r="AB43" s="12"/>
    </row>
    <row r="44" spans="1:28" ht="15" customHeight="1">
      <c r="A44" s="10" t="s">
        <v>39</v>
      </c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 t="s">
        <v>47</v>
      </c>
      <c r="S44" s="9"/>
      <c r="T44" s="9"/>
      <c r="U44" s="9" t="s">
        <v>344</v>
      </c>
      <c r="V44" s="9"/>
      <c r="W44" s="9"/>
      <c r="X44" s="9"/>
      <c r="Y44" s="9"/>
      <c r="Z44" s="9" t="s">
        <v>387</v>
      </c>
      <c r="AA44" s="9"/>
      <c r="AB44" s="12"/>
    </row>
    <row r="45" spans="1:28" ht="15" customHeight="1">
      <c r="A45" s="12" t="s">
        <v>32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 t="s">
        <v>387</v>
      </c>
      <c r="AA45" s="12"/>
      <c r="AB45" s="12"/>
    </row>
    <row r="46" spans="1:28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 t="s">
        <v>387</v>
      </c>
      <c r="AA46" s="12"/>
      <c r="AB46" s="12"/>
    </row>
    <row r="47" spans="1:28" ht="14.25">
      <c r="A47" s="12"/>
      <c r="B47" s="12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 t="s">
        <v>47</v>
      </c>
      <c r="AA47" s="309"/>
      <c r="AB47" s="12"/>
    </row>
  </sheetData>
  <sheetProtection/>
  <mergeCells count="42"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A17:B17"/>
    <mergeCell ref="A20:B20"/>
    <mergeCell ref="A21:B21"/>
    <mergeCell ref="A26:B26"/>
    <mergeCell ref="A22:B22"/>
    <mergeCell ref="A23:B23"/>
    <mergeCell ref="A24:B24"/>
    <mergeCell ref="A34:B34"/>
    <mergeCell ref="A38:B38"/>
    <mergeCell ref="A41:B41"/>
    <mergeCell ref="A27:B27"/>
    <mergeCell ref="A25:B25"/>
    <mergeCell ref="A30:B30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F14" sqref="F14"/>
    </sheetView>
  </sheetViews>
  <sheetFormatPr defaultColWidth="10.59765625" defaultRowHeight="15"/>
  <cols>
    <col min="1" max="1" width="16.09765625" style="12" customWidth="1"/>
    <col min="2" max="6" width="15.59765625" style="12" customWidth="1"/>
    <col min="7" max="7" width="14.09765625" style="12" customWidth="1"/>
    <col min="8" max="8" width="14.59765625" style="12" customWidth="1"/>
    <col min="9" max="10" width="11.59765625" style="12" customWidth="1"/>
    <col min="11" max="11" width="13.09765625" style="12" customWidth="1"/>
    <col min="12" max="12" width="11.59765625" style="12" customWidth="1"/>
    <col min="13" max="13" width="12.59765625" style="12" customWidth="1"/>
    <col min="14" max="14" width="12.5" style="12" customWidth="1"/>
    <col min="15" max="15" width="11.59765625" style="12" customWidth="1"/>
    <col min="16" max="16" width="12.8984375" style="12" customWidth="1"/>
    <col min="17" max="17" width="12.59765625" style="12" customWidth="1"/>
    <col min="18" max="18" width="11.59765625" style="12" bestFit="1" customWidth="1"/>
    <col min="19" max="16384" width="10.59765625" style="12" customWidth="1"/>
  </cols>
  <sheetData>
    <row r="1" spans="1:16" s="6" customFormat="1" ht="19.5" customHeight="1">
      <c r="A1" s="5" t="s">
        <v>43</v>
      </c>
      <c r="P1" s="8" t="s">
        <v>53</v>
      </c>
    </row>
    <row r="2" spans="1:18" ht="19.5" customHeight="1">
      <c r="A2" s="698" t="s">
        <v>548</v>
      </c>
      <c r="B2" s="698"/>
      <c r="C2" s="698"/>
      <c r="D2" s="698"/>
      <c r="E2" s="698"/>
      <c r="F2" s="363"/>
      <c r="G2" s="363"/>
      <c r="H2" s="696" t="s">
        <v>549</v>
      </c>
      <c r="I2" s="697"/>
      <c r="J2" s="697"/>
      <c r="K2" s="697"/>
      <c r="L2" s="697"/>
      <c r="M2" s="697"/>
      <c r="N2" s="697"/>
      <c r="O2" s="697"/>
      <c r="P2" s="697"/>
      <c r="Q2" s="23"/>
      <c r="R2" s="23"/>
    </row>
    <row r="3" spans="1:18" ht="19.5" customHeight="1">
      <c r="A3" s="706" t="s">
        <v>73</v>
      </c>
      <c r="B3" s="706"/>
      <c r="C3" s="706"/>
      <c r="D3" s="706"/>
      <c r="E3" s="706"/>
      <c r="F3" s="15"/>
      <c r="G3" s="257"/>
      <c r="H3" s="706" t="s">
        <v>550</v>
      </c>
      <c r="I3" s="706"/>
      <c r="J3" s="706"/>
      <c r="K3" s="706"/>
      <c r="L3" s="706"/>
      <c r="M3" s="706"/>
      <c r="N3" s="706"/>
      <c r="O3" s="706"/>
      <c r="P3" s="706"/>
      <c r="Q3" s="23"/>
      <c r="R3" s="23"/>
    </row>
    <row r="4" spans="1:17" ht="18" customHeight="1" thickBot="1">
      <c r="A4" s="364"/>
      <c r="B4" s="364"/>
      <c r="C4" s="364"/>
      <c r="D4" s="364"/>
      <c r="E4" s="365" t="s">
        <v>74</v>
      </c>
      <c r="H4" s="182"/>
      <c r="I4" s="366"/>
      <c r="J4" s="366"/>
      <c r="K4" s="366"/>
      <c r="L4" s="366"/>
      <c r="M4" s="366"/>
      <c r="N4" s="366"/>
      <c r="O4" s="366"/>
      <c r="P4" s="13" t="s">
        <v>54</v>
      </c>
      <c r="Q4" s="13"/>
    </row>
    <row r="5" spans="1:16" ht="15.75" customHeight="1">
      <c r="A5" s="704" t="s">
        <v>75</v>
      </c>
      <c r="B5" s="657" t="s">
        <v>442</v>
      </c>
      <c r="C5" s="658"/>
      <c r="D5" s="658"/>
      <c r="E5" s="658"/>
      <c r="G5" s="15"/>
      <c r="H5" s="704" t="s">
        <v>76</v>
      </c>
      <c r="I5" s="705"/>
      <c r="J5" s="834" t="s">
        <v>77</v>
      </c>
      <c r="K5" s="705"/>
      <c r="L5" s="690" t="s">
        <v>78</v>
      </c>
      <c r="M5" s="657" t="s">
        <v>55</v>
      </c>
      <c r="N5" s="658"/>
      <c r="O5" s="657" t="s">
        <v>79</v>
      </c>
      <c r="P5" s="658"/>
    </row>
    <row r="6" spans="1:16" ht="15.75" customHeight="1">
      <c r="A6" s="665"/>
      <c r="B6" s="815" t="s">
        <v>80</v>
      </c>
      <c r="C6" s="830" t="s">
        <v>81</v>
      </c>
      <c r="D6" s="830" t="s">
        <v>56</v>
      </c>
      <c r="E6" s="831" t="s">
        <v>82</v>
      </c>
      <c r="H6" s="708"/>
      <c r="I6" s="709"/>
      <c r="J6" s="786"/>
      <c r="K6" s="709"/>
      <c r="L6" s="691"/>
      <c r="M6" s="368" t="s">
        <v>57</v>
      </c>
      <c r="N6" s="369" t="s">
        <v>58</v>
      </c>
      <c r="O6" s="344" t="s">
        <v>57</v>
      </c>
      <c r="P6" s="344" t="s">
        <v>58</v>
      </c>
    </row>
    <row r="7" spans="1:18" ht="15.75" customHeight="1">
      <c r="A7" s="708"/>
      <c r="B7" s="702"/>
      <c r="C7" s="691"/>
      <c r="D7" s="691"/>
      <c r="E7" s="786"/>
      <c r="H7" s="826" t="s">
        <v>83</v>
      </c>
      <c r="I7" s="827"/>
      <c r="J7" s="831" t="s">
        <v>84</v>
      </c>
      <c r="K7" s="785"/>
      <c r="L7" s="270" t="s">
        <v>85</v>
      </c>
      <c r="M7" s="370">
        <f>O7+J23+L23+N23</f>
        <v>28693</v>
      </c>
      <c r="N7" s="25">
        <f>P7+K23+M23+O23</f>
        <v>8659584</v>
      </c>
      <c r="O7" s="25">
        <v>526</v>
      </c>
      <c r="P7" s="25">
        <v>5880509</v>
      </c>
      <c r="Q7" s="32"/>
      <c r="R7" s="32"/>
    </row>
    <row r="8" spans="1:18" ht="15.75" customHeight="1">
      <c r="A8" s="371" t="s">
        <v>467</v>
      </c>
      <c r="B8" s="372">
        <v>585</v>
      </c>
      <c r="C8" s="373">
        <v>22857039</v>
      </c>
      <c r="D8" s="373">
        <v>3348372</v>
      </c>
      <c r="E8" s="373">
        <v>5534380</v>
      </c>
      <c r="H8" s="812" t="s">
        <v>86</v>
      </c>
      <c r="I8" s="813"/>
      <c r="J8" s="828" t="s">
        <v>84</v>
      </c>
      <c r="K8" s="706"/>
      <c r="L8" s="374" t="s">
        <v>87</v>
      </c>
      <c r="M8" s="370">
        <f>O8+J24+L24+N24</f>
        <v>932</v>
      </c>
      <c r="N8" s="25">
        <f>P8+K24+M24+O24</f>
        <v>3820847</v>
      </c>
      <c r="O8" s="25">
        <v>170</v>
      </c>
      <c r="P8" s="25">
        <v>3192745</v>
      </c>
      <c r="Q8" s="32"/>
      <c r="R8" s="32"/>
    </row>
    <row r="9" spans="1:18" ht="15.75" customHeight="1">
      <c r="A9" s="279" t="s">
        <v>389</v>
      </c>
      <c r="B9" s="372">
        <v>593</v>
      </c>
      <c r="C9" s="373">
        <v>22828349</v>
      </c>
      <c r="D9" s="373">
        <v>3376776</v>
      </c>
      <c r="E9" s="373">
        <v>6089255</v>
      </c>
      <c r="H9" s="812" t="s">
        <v>88</v>
      </c>
      <c r="I9" s="813"/>
      <c r="J9" s="828" t="s">
        <v>89</v>
      </c>
      <c r="K9" s="665"/>
      <c r="L9" s="374" t="s">
        <v>90</v>
      </c>
      <c r="M9" s="370">
        <f>L25</f>
        <v>2459</v>
      </c>
      <c r="N9" s="25">
        <f>M25</f>
        <v>22673</v>
      </c>
      <c r="O9" s="172" t="s">
        <v>45</v>
      </c>
      <c r="P9" s="172" t="s">
        <v>45</v>
      </c>
      <c r="Q9" s="32"/>
      <c r="R9" s="32"/>
    </row>
    <row r="10" spans="1:18" ht="15.75" customHeight="1">
      <c r="A10" s="279" t="s">
        <v>450</v>
      </c>
      <c r="B10" s="372">
        <v>596</v>
      </c>
      <c r="C10" s="373">
        <v>20367228</v>
      </c>
      <c r="D10" s="373">
        <v>3128808</v>
      </c>
      <c r="E10" s="373">
        <v>7111713</v>
      </c>
      <c r="H10" s="812" t="s">
        <v>59</v>
      </c>
      <c r="I10" s="813"/>
      <c r="J10" s="828" t="s">
        <v>89</v>
      </c>
      <c r="K10" s="665"/>
      <c r="L10" s="374" t="s">
        <v>91</v>
      </c>
      <c r="M10" s="370">
        <f>L26+N26</f>
        <v>2097</v>
      </c>
      <c r="N10" s="25">
        <f>M26+O26</f>
        <v>6844</v>
      </c>
      <c r="O10" s="172" t="s">
        <v>45</v>
      </c>
      <c r="P10" s="172" t="s">
        <v>45</v>
      </c>
      <c r="Q10" s="32"/>
      <c r="R10" s="32"/>
    </row>
    <row r="11" spans="1:18" ht="15.75" customHeight="1">
      <c r="A11" s="279" t="s">
        <v>470</v>
      </c>
      <c r="B11" s="19">
        <v>608</v>
      </c>
      <c r="C11" s="375">
        <v>17178225</v>
      </c>
      <c r="D11" s="376">
        <v>2851866</v>
      </c>
      <c r="E11" s="376">
        <v>6520520</v>
      </c>
      <c r="H11" s="812" t="s">
        <v>231</v>
      </c>
      <c r="I11" s="813"/>
      <c r="J11" s="828" t="s">
        <v>89</v>
      </c>
      <c r="K11" s="665"/>
      <c r="L11" s="374" t="s">
        <v>232</v>
      </c>
      <c r="M11" s="370">
        <f>L27+N27</f>
        <v>1527</v>
      </c>
      <c r="N11" s="25">
        <f>M27+O27</f>
        <v>703635</v>
      </c>
      <c r="O11" s="172" t="s">
        <v>45</v>
      </c>
      <c r="P11" s="172" t="s">
        <v>45</v>
      </c>
      <c r="Q11" s="32"/>
      <c r="R11" s="32"/>
    </row>
    <row r="12" spans="1:18" ht="15.75" customHeight="1">
      <c r="A12" s="377" t="s">
        <v>468</v>
      </c>
      <c r="B12" s="378">
        <v>603</v>
      </c>
      <c r="C12" s="379">
        <v>17436658</v>
      </c>
      <c r="D12" s="380">
        <v>3003117</v>
      </c>
      <c r="E12" s="380">
        <v>6937780</v>
      </c>
      <c r="H12" s="812" t="s">
        <v>233</v>
      </c>
      <c r="I12" s="813"/>
      <c r="J12" s="828" t="s">
        <v>89</v>
      </c>
      <c r="K12" s="665"/>
      <c r="L12" s="374" t="s">
        <v>234</v>
      </c>
      <c r="M12" s="370">
        <f>J28+L28+N28</f>
        <v>17748</v>
      </c>
      <c r="N12" s="25">
        <f>K28+M28+O28</f>
        <v>195254</v>
      </c>
      <c r="O12" s="172" t="s">
        <v>45</v>
      </c>
      <c r="P12" s="172" t="s">
        <v>45</v>
      </c>
      <c r="Q12" s="32"/>
      <c r="R12" s="32"/>
    </row>
    <row r="13" spans="3:18" ht="15.75" customHeight="1">
      <c r="C13" s="19"/>
      <c r="D13" s="15"/>
      <c r="E13" s="15"/>
      <c r="F13" s="15"/>
      <c r="G13" s="15"/>
      <c r="H13" s="812" t="s">
        <v>93</v>
      </c>
      <c r="I13" s="813"/>
      <c r="J13" s="828" t="s">
        <v>89</v>
      </c>
      <c r="K13" s="665"/>
      <c r="L13" s="374" t="s">
        <v>94</v>
      </c>
      <c r="M13" s="370">
        <f>N29</f>
        <v>3</v>
      </c>
      <c r="N13" s="25">
        <f>O29</f>
        <v>564</v>
      </c>
      <c r="O13" s="172" t="s">
        <v>45</v>
      </c>
      <c r="P13" s="172" t="s">
        <v>45</v>
      </c>
      <c r="Q13" s="32"/>
      <c r="R13" s="32"/>
    </row>
    <row r="14" spans="3:18" ht="15.75" customHeight="1">
      <c r="C14" s="19"/>
      <c r="D14" s="19"/>
      <c r="E14" s="19"/>
      <c r="F14" s="19"/>
      <c r="G14" s="19"/>
      <c r="H14" s="812" t="s">
        <v>238</v>
      </c>
      <c r="I14" s="813"/>
      <c r="J14" s="828" t="s">
        <v>89</v>
      </c>
      <c r="K14" s="665"/>
      <c r="L14" s="374" t="s">
        <v>239</v>
      </c>
      <c r="M14" s="370">
        <f>J30+L30+N30</f>
        <v>9097</v>
      </c>
      <c r="N14" s="25">
        <f>K30+M30+O30</f>
        <v>121377</v>
      </c>
      <c r="O14" s="172" t="s">
        <v>45</v>
      </c>
      <c r="P14" s="172" t="s">
        <v>45</v>
      </c>
      <c r="Q14" s="32"/>
      <c r="R14" s="32"/>
    </row>
    <row r="15" spans="3:18" ht="15.75" customHeight="1" thickBot="1">
      <c r="C15" s="19"/>
      <c r="D15" s="19"/>
      <c r="E15" s="19"/>
      <c r="F15" s="19"/>
      <c r="G15" s="19"/>
      <c r="H15" s="812" t="s">
        <v>240</v>
      </c>
      <c r="I15" s="813"/>
      <c r="J15" s="828" t="s">
        <v>89</v>
      </c>
      <c r="K15" s="665"/>
      <c r="L15" s="374" t="s">
        <v>239</v>
      </c>
      <c r="M15" s="370">
        <f>L31+N31</f>
        <v>4600</v>
      </c>
      <c r="N15" s="25">
        <f>M31+O31</f>
        <v>47700</v>
      </c>
      <c r="O15" s="172" t="s">
        <v>45</v>
      </c>
      <c r="P15" s="172" t="s">
        <v>45</v>
      </c>
      <c r="Q15" s="32"/>
      <c r="R15" s="32"/>
    </row>
    <row r="16" spans="1:18" ht="15.75" customHeight="1">
      <c r="A16" s="704" t="s">
        <v>241</v>
      </c>
      <c r="B16" s="657" t="s">
        <v>443</v>
      </c>
      <c r="C16" s="658"/>
      <c r="D16" s="658"/>
      <c r="E16" s="658"/>
      <c r="G16" s="15"/>
      <c r="H16" s="812" t="s">
        <v>100</v>
      </c>
      <c r="I16" s="813"/>
      <c r="J16" s="828" t="s">
        <v>89</v>
      </c>
      <c r="K16" s="665"/>
      <c r="L16" s="374" t="s">
        <v>101</v>
      </c>
      <c r="M16" s="370">
        <f>J32+L32+N32</f>
        <v>150</v>
      </c>
      <c r="N16" s="25">
        <f>K32+M32+O32</f>
        <v>27865</v>
      </c>
      <c r="O16" s="172" t="s">
        <v>45</v>
      </c>
      <c r="P16" s="172" t="s">
        <v>45</v>
      </c>
      <c r="Q16" s="32"/>
      <c r="R16" s="32"/>
    </row>
    <row r="17" spans="1:18" ht="15.75" customHeight="1">
      <c r="A17" s="665"/>
      <c r="B17" s="815" t="s">
        <v>243</v>
      </c>
      <c r="C17" s="830" t="s">
        <v>81</v>
      </c>
      <c r="D17" s="830" t="s">
        <v>56</v>
      </c>
      <c r="E17" s="831" t="s">
        <v>82</v>
      </c>
      <c r="G17" s="15"/>
      <c r="H17" s="812" t="s">
        <v>244</v>
      </c>
      <c r="I17" s="813"/>
      <c r="J17" s="828" t="s">
        <v>89</v>
      </c>
      <c r="K17" s="665"/>
      <c r="L17" s="374" t="s">
        <v>87</v>
      </c>
      <c r="M17" s="370">
        <f>J33</f>
        <v>5</v>
      </c>
      <c r="N17" s="25">
        <f>K33</f>
        <v>19</v>
      </c>
      <c r="O17" s="172" t="s">
        <v>45</v>
      </c>
      <c r="P17" s="172" t="s">
        <v>45</v>
      </c>
      <c r="Q17" s="32"/>
      <c r="R17" s="32"/>
    </row>
    <row r="18" spans="1:18" ht="15.75" customHeight="1">
      <c r="A18" s="708"/>
      <c r="B18" s="702"/>
      <c r="C18" s="691"/>
      <c r="D18" s="691"/>
      <c r="E18" s="786"/>
      <c r="H18" s="832" t="s">
        <v>245</v>
      </c>
      <c r="I18" s="833"/>
      <c r="J18" s="699" t="s">
        <v>364</v>
      </c>
      <c r="K18" s="700"/>
      <c r="L18" s="263" t="s">
        <v>173</v>
      </c>
      <c r="M18" s="381">
        <f>SUM(M7:M17)</f>
        <v>67311</v>
      </c>
      <c r="N18" s="382">
        <f>SUM(N7:N17)</f>
        <v>13606362</v>
      </c>
      <c r="O18" s="383">
        <f>SUM(O7:O17)</f>
        <v>696</v>
      </c>
      <c r="P18" s="383">
        <f>SUM(P7:P17)</f>
        <v>9073254</v>
      </c>
      <c r="Q18" s="32"/>
      <c r="R18" s="32"/>
    </row>
    <row r="19" spans="1:18" ht="15.75" customHeight="1">
      <c r="A19" s="371" t="s">
        <v>467</v>
      </c>
      <c r="B19" s="384">
        <v>2200</v>
      </c>
      <c r="C19" s="385">
        <v>72940159</v>
      </c>
      <c r="D19" s="385">
        <v>10731873</v>
      </c>
      <c r="E19" s="385">
        <v>9754512</v>
      </c>
      <c r="H19" s="829" t="s">
        <v>365</v>
      </c>
      <c r="I19" s="829"/>
      <c r="J19" s="386"/>
      <c r="K19" s="386"/>
      <c r="L19" s="275"/>
      <c r="M19" s="330" t="s">
        <v>47</v>
      </c>
      <c r="N19" s="330" t="s">
        <v>47</v>
      </c>
      <c r="O19" s="330" t="s">
        <v>47</v>
      </c>
      <c r="P19" s="330" t="s">
        <v>47</v>
      </c>
      <c r="Q19" s="32"/>
      <c r="R19" s="32"/>
    </row>
    <row r="20" spans="1:9" ht="15.75" customHeight="1" thickBot="1">
      <c r="A20" s="279" t="s">
        <v>421</v>
      </c>
      <c r="B20" s="384">
        <v>2198</v>
      </c>
      <c r="C20" s="385">
        <v>69559290</v>
      </c>
      <c r="D20" s="385">
        <v>10273075</v>
      </c>
      <c r="E20" s="385">
        <v>10469684</v>
      </c>
      <c r="H20" s="387"/>
      <c r="I20" s="387"/>
    </row>
    <row r="21" spans="1:15" ht="15.75" customHeight="1">
      <c r="A21" s="279" t="s">
        <v>450</v>
      </c>
      <c r="B21" s="388">
        <v>2168</v>
      </c>
      <c r="C21" s="47">
        <v>71115688</v>
      </c>
      <c r="D21" s="47">
        <v>11428572</v>
      </c>
      <c r="E21" s="47">
        <v>11327852</v>
      </c>
      <c r="H21" s="822" t="s">
        <v>246</v>
      </c>
      <c r="I21" s="823"/>
      <c r="J21" s="658" t="s">
        <v>247</v>
      </c>
      <c r="K21" s="658"/>
      <c r="L21" s="657" t="s">
        <v>60</v>
      </c>
      <c r="M21" s="659"/>
      <c r="N21" s="657" t="s">
        <v>61</v>
      </c>
      <c r="O21" s="658"/>
    </row>
    <row r="22" spans="1:15" ht="15.75" customHeight="1">
      <c r="A22" s="279" t="s">
        <v>470</v>
      </c>
      <c r="B22" s="389">
        <v>2122</v>
      </c>
      <c r="C22" s="47">
        <v>66970158</v>
      </c>
      <c r="D22" s="47">
        <v>10797781</v>
      </c>
      <c r="E22" s="47">
        <v>10693710</v>
      </c>
      <c r="H22" s="824"/>
      <c r="I22" s="825"/>
      <c r="J22" s="268" t="s">
        <v>57</v>
      </c>
      <c r="K22" s="262" t="s">
        <v>248</v>
      </c>
      <c r="L22" s="266" t="s">
        <v>57</v>
      </c>
      <c r="M22" s="265" t="s">
        <v>58</v>
      </c>
      <c r="N22" s="344" t="s">
        <v>57</v>
      </c>
      <c r="O22" s="344" t="s">
        <v>58</v>
      </c>
    </row>
    <row r="23" spans="1:15" ht="15.75" customHeight="1">
      <c r="A23" s="377" t="s">
        <v>468</v>
      </c>
      <c r="B23" s="390">
        <v>2105</v>
      </c>
      <c r="C23" s="391">
        <v>65926945</v>
      </c>
      <c r="D23" s="391">
        <v>10675358</v>
      </c>
      <c r="E23" s="391">
        <v>10689713</v>
      </c>
      <c r="H23" s="826" t="s">
        <v>83</v>
      </c>
      <c r="I23" s="827"/>
      <c r="J23" s="25">
        <v>821</v>
      </c>
      <c r="K23" s="25">
        <v>2165299</v>
      </c>
      <c r="L23" s="25">
        <v>27193</v>
      </c>
      <c r="M23" s="25">
        <v>536573</v>
      </c>
      <c r="N23" s="25">
        <v>153</v>
      </c>
      <c r="O23" s="25">
        <v>77203</v>
      </c>
    </row>
    <row r="24" spans="1:15" ht="15.75" customHeight="1">
      <c r="A24" s="272" t="s">
        <v>32</v>
      </c>
      <c r="D24" s="15"/>
      <c r="E24" s="15"/>
      <c r="F24" s="15"/>
      <c r="G24" s="15"/>
      <c r="H24" s="812" t="s">
        <v>86</v>
      </c>
      <c r="I24" s="813"/>
      <c r="J24" s="25">
        <v>309</v>
      </c>
      <c r="K24" s="25">
        <v>523640</v>
      </c>
      <c r="L24" s="25">
        <v>17</v>
      </c>
      <c r="M24" s="25">
        <v>4156</v>
      </c>
      <c r="N24" s="25">
        <v>436</v>
      </c>
      <c r="O24" s="25">
        <v>100306</v>
      </c>
    </row>
    <row r="25" spans="8:15" ht="15.75" customHeight="1">
      <c r="H25" s="812" t="s">
        <v>88</v>
      </c>
      <c r="I25" s="813"/>
      <c r="J25" s="172" t="s">
        <v>45</v>
      </c>
      <c r="K25" s="172" t="s">
        <v>45</v>
      </c>
      <c r="L25" s="25">
        <v>2459</v>
      </c>
      <c r="M25" s="25">
        <v>22673</v>
      </c>
      <c r="N25" s="172" t="s">
        <v>45</v>
      </c>
      <c r="O25" s="172" t="s">
        <v>45</v>
      </c>
    </row>
    <row r="26" spans="1:15" ht="15.75" customHeight="1">
      <c r="A26" s="84"/>
      <c r="B26" s="84"/>
      <c r="C26" s="84"/>
      <c r="D26" s="84"/>
      <c r="E26" s="84"/>
      <c r="F26" s="84"/>
      <c r="G26" s="84"/>
      <c r="H26" s="812" t="s">
        <v>59</v>
      </c>
      <c r="I26" s="813"/>
      <c r="J26" s="172" t="s">
        <v>45</v>
      </c>
      <c r="K26" s="172" t="s">
        <v>45</v>
      </c>
      <c r="L26" s="25">
        <v>2095</v>
      </c>
      <c r="M26" s="25">
        <v>6839</v>
      </c>
      <c r="N26" s="172">
        <v>2</v>
      </c>
      <c r="O26" s="172">
        <v>5</v>
      </c>
    </row>
    <row r="27" spans="8:15" ht="15.75" customHeight="1">
      <c r="H27" s="812" t="s">
        <v>231</v>
      </c>
      <c r="I27" s="813"/>
      <c r="J27" s="172" t="s">
        <v>45</v>
      </c>
      <c r="K27" s="172" t="s">
        <v>45</v>
      </c>
      <c r="L27" s="25">
        <v>1515</v>
      </c>
      <c r="M27" s="25">
        <v>703550</v>
      </c>
      <c r="N27" s="172">
        <v>12</v>
      </c>
      <c r="O27" s="172">
        <v>85</v>
      </c>
    </row>
    <row r="28" spans="8:15" ht="15.75" customHeight="1">
      <c r="H28" s="812" t="s">
        <v>233</v>
      </c>
      <c r="I28" s="813"/>
      <c r="J28" s="25">
        <v>212</v>
      </c>
      <c r="K28" s="25">
        <v>96978</v>
      </c>
      <c r="L28" s="25">
        <v>17500</v>
      </c>
      <c r="M28" s="25">
        <v>97000</v>
      </c>
      <c r="N28" s="172">
        <v>36</v>
      </c>
      <c r="O28" s="172">
        <v>1276</v>
      </c>
    </row>
    <row r="29" spans="1:15" ht="15.75" customHeight="1">
      <c r="A29" s="698" t="s">
        <v>548</v>
      </c>
      <c r="B29" s="698"/>
      <c r="C29" s="698"/>
      <c r="D29" s="698"/>
      <c r="E29" s="698"/>
      <c r="F29" s="698"/>
      <c r="G29" s="392"/>
      <c r="H29" s="812" t="s">
        <v>93</v>
      </c>
      <c r="I29" s="813"/>
      <c r="J29" s="172" t="s">
        <v>45</v>
      </c>
      <c r="K29" s="172" t="s">
        <v>45</v>
      </c>
      <c r="L29" s="172" t="s">
        <v>45</v>
      </c>
      <c r="M29" s="172" t="s">
        <v>45</v>
      </c>
      <c r="N29" s="172">
        <v>3</v>
      </c>
      <c r="O29" s="172">
        <v>564</v>
      </c>
    </row>
    <row r="30" spans="1:15" ht="15.75" customHeight="1">
      <c r="A30" s="706" t="s">
        <v>111</v>
      </c>
      <c r="B30" s="706"/>
      <c r="C30" s="706"/>
      <c r="D30" s="706"/>
      <c r="E30" s="706"/>
      <c r="F30" s="706"/>
      <c r="G30" s="393"/>
      <c r="H30" s="812" t="s">
        <v>238</v>
      </c>
      <c r="I30" s="813"/>
      <c r="J30" s="25">
        <v>218</v>
      </c>
      <c r="K30" s="25">
        <v>34783</v>
      </c>
      <c r="L30" s="25">
        <v>8855</v>
      </c>
      <c r="M30" s="25">
        <v>65194</v>
      </c>
      <c r="N30" s="25">
        <v>24</v>
      </c>
      <c r="O30" s="25">
        <v>21400</v>
      </c>
    </row>
    <row r="31" spans="2:15" ht="15.75" customHeight="1" thickBot="1">
      <c r="B31" s="394"/>
      <c r="C31" s="394"/>
      <c r="D31" s="394"/>
      <c r="E31" s="394"/>
      <c r="F31" s="365" t="s">
        <v>112</v>
      </c>
      <c r="H31" s="812" t="s">
        <v>240</v>
      </c>
      <c r="I31" s="813"/>
      <c r="J31" s="172" t="s">
        <v>45</v>
      </c>
      <c r="K31" s="172" t="s">
        <v>45</v>
      </c>
      <c r="L31" s="25">
        <v>4570</v>
      </c>
      <c r="M31" s="25">
        <v>47000</v>
      </c>
      <c r="N31" s="25">
        <v>30</v>
      </c>
      <c r="O31" s="25">
        <v>700</v>
      </c>
    </row>
    <row r="32" spans="1:15" ht="15.75" customHeight="1">
      <c r="A32" s="717" t="s">
        <v>533</v>
      </c>
      <c r="B32" s="367"/>
      <c r="C32" s="814" t="s">
        <v>113</v>
      </c>
      <c r="D32" s="814"/>
      <c r="E32" s="814"/>
      <c r="F32" s="258"/>
      <c r="G32" s="15"/>
      <c r="H32" s="812" t="s">
        <v>100</v>
      </c>
      <c r="I32" s="813"/>
      <c r="J32" s="25">
        <v>78</v>
      </c>
      <c r="K32" s="25">
        <v>22883</v>
      </c>
      <c r="L32" s="25">
        <v>59</v>
      </c>
      <c r="M32" s="25">
        <v>580</v>
      </c>
      <c r="N32" s="25">
        <v>13</v>
      </c>
      <c r="O32" s="25">
        <v>4402</v>
      </c>
    </row>
    <row r="33" spans="1:15" ht="15.75" customHeight="1">
      <c r="A33" s="795"/>
      <c r="B33" s="269" t="s">
        <v>62</v>
      </c>
      <c r="C33" s="815" t="s">
        <v>444</v>
      </c>
      <c r="D33" s="699" t="s">
        <v>445</v>
      </c>
      <c r="E33" s="700"/>
      <c r="F33" s="700"/>
      <c r="H33" s="812" t="s">
        <v>244</v>
      </c>
      <c r="I33" s="813"/>
      <c r="J33" s="25">
        <v>5</v>
      </c>
      <c r="K33" s="25">
        <v>19</v>
      </c>
      <c r="L33" s="172" t="s">
        <v>45</v>
      </c>
      <c r="M33" s="172" t="s">
        <v>45</v>
      </c>
      <c r="N33" s="172" t="s">
        <v>45</v>
      </c>
      <c r="O33" s="172" t="s">
        <v>45</v>
      </c>
    </row>
    <row r="34" spans="1:15" ht="15.75" customHeight="1">
      <c r="A34" s="719"/>
      <c r="B34" s="267" t="s">
        <v>114</v>
      </c>
      <c r="C34" s="702"/>
      <c r="D34" s="267" t="s">
        <v>63</v>
      </c>
      <c r="E34" s="265" t="s">
        <v>102</v>
      </c>
      <c r="F34" s="267" t="s">
        <v>103</v>
      </c>
      <c r="H34" s="820" t="s">
        <v>245</v>
      </c>
      <c r="I34" s="821"/>
      <c r="J34" s="383">
        <f aca="true" t="shared" si="0" ref="J34:O34">SUM(J23:J33)</f>
        <v>1643</v>
      </c>
      <c r="K34" s="383">
        <f t="shared" si="0"/>
        <v>2843602</v>
      </c>
      <c r="L34" s="383">
        <f t="shared" si="0"/>
        <v>64263</v>
      </c>
      <c r="M34" s="383">
        <f t="shared" si="0"/>
        <v>1483565</v>
      </c>
      <c r="N34" s="383">
        <f t="shared" si="0"/>
        <v>709</v>
      </c>
      <c r="O34" s="383">
        <f t="shared" si="0"/>
        <v>205941</v>
      </c>
    </row>
    <row r="35" spans="1:15" ht="15.75" customHeight="1">
      <c r="A35" s="371" t="s">
        <v>467</v>
      </c>
      <c r="B35" s="395">
        <v>490.6</v>
      </c>
      <c r="C35" s="396">
        <v>941</v>
      </c>
      <c r="D35" s="396">
        <v>1033661</v>
      </c>
      <c r="E35" s="396">
        <v>908665</v>
      </c>
      <c r="F35" s="396">
        <v>124996</v>
      </c>
      <c r="H35" s="19" t="s">
        <v>329</v>
      </c>
      <c r="I35" s="386"/>
      <c r="J35" s="330"/>
      <c r="K35" s="330"/>
      <c r="L35" s="330"/>
      <c r="M35" s="330"/>
      <c r="N35" s="330"/>
      <c r="O35" s="330"/>
    </row>
    <row r="36" spans="1:11" ht="15.75" customHeight="1">
      <c r="A36" s="279" t="s">
        <v>421</v>
      </c>
      <c r="B36" s="395">
        <v>500.8</v>
      </c>
      <c r="C36" s="396">
        <v>953</v>
      </c>
      <c r="D36" s="396">
        <v>828592</v>
      </c>
      <c r="E36" s="396">
        <v>666552</v>
      </c>
      <c r="F36" s="396">
        <v>162040</v>
      </c>
      <c r="H36" s="19" t="s">
        <v>422</v>
      </c>
      <c r="I36" s="19"/>
      <c r="J36" s="19"/>
      <c r="K36" s="19"/>
    </row>
    <row r="37" spans="1:16" ht="15.75" customHeight="1">
      <c r="A37" s="279" t="s">
        <v>450</v>
      </c>
      <c r="B37" s="397">
        <v>501</v>
      </c>
      <c r="C37" s="172">
        <v>1142</v>
      </c>
      <c r="D37" s="396">
        <v>1202014</v>
      </c>
      <c r="E37" s="25">
        <v>956336</v>
      </c>
      <c r="F37" s="25">
        <v>245678</v>
      </c>
      <c r="I37" s="15"/>
      <c r="J37" s="15"/>
      <c r="K37" s="15"/>
      <c r="L37" s="15"/>
      <c r="M37" s="15"/>
      <c r="N37" s="15"/>
      <c r="O37" s="15"/>
      <c r="P37" s="15"/>
    </row>
    <row r="38" spans="1:6" ht="15.75" customHeight="1">
      <c r="A38" s="279" t="s">
        <v>470</v>
      </c>
      <c r="B38" s="398">
        <v>509.1</v>
      </c>
      <c r="C38" s="113">
        <v>1179</v>
      </c>
      <c r="D38" s="113">
        <v>1251448</v>
      </c>
      <c r="E38" s="113">
        <v>985779</v>
      </c>
      <c r="F38" s="113">
        <v>265669</v>
      </c>
    </row>
    <row r="39" spans="1:16" ht="15.75" customHeight="1">
      <c r="A39" s="377" t="s">
        <v>468</v>
      </c>
      <c r="B39" s="399">
        <v>1111.5</v>
      </c>
      <c r="C39" s="400">
        <v>1259</v>
      </c>
      <c r="D39" s="400">
        <v>1336482</v>
      </c>
      <c r="E39" s="400">
        <v>1054816</v>
      </c>
      <c r="F39" s="400">
        <v>281666</v>
      </c>
      <c r="H39" s="696" t="s">
        <v>551</v>
      </c>
      <c r="I39" s="696"/>
      <c r="J39" s="696"/>
      <c r="K39" s="696"/>
      <c r="L39" s="696"/>
      <c r="M39" s="696"/>
      <c r="N39" s="696"/>
      <c r="O39" s="696"/>
      <c r="P39" s="696"/>
    </row>
    <row r="40" spans="1:16" ht="15.75" customHeight="1">
      <c r="A40" s="19"/>
      <c r="B40" s="15"/>
      <c r="C40" s="15"/>
      <c r="D40" s="15"/>
      <c r="E40" s="15"/>
      <c r="F40" s="15"/>
      <c r="H40" s="706" t="s">
        <v>104</v>
      </c>
      <c r="I40" s="706"/>
      <c r="J40" s="706"/>
      <c r="K40" s="706"/>
      <c r="L40" s="706"/>
      <c r="M40" s="706"/>
      <c r="N40" s="706"/>
      <c r="O40" s="706"/>
      <c r="P40" s="706"/>
    </row>
    <row r="41" spans="1:16" ht="15.75" customHeight="1" thickBot="1">
      <c r="A41" s="283"/>
      <c r="B41" s="401"/>
      <c r="C41" s="402"/>
      <c r="D41" s="402"/>
      <c r="E41" s="402"/>
      <c r="F41" s="402"/>
      <c r="G41" s="19"/>
      <c r="H41" s="403"/>
      <c r="I41" s="403"/>
      <c r="J41" s="403"/>
      <c r="P41" s="13" t="s">
        <v>54</v>
      </c>
    </row>
    <row r="42" spans="1:16" ht="15.75" customHeight="1">
      <c r="A42" s="283"/>
      <c r="B42" s="404"/>
      <c r="C42" s="208"/>
      <c r="D42" s="208"/>
      <c r="E42" s="208"/>
      <c r="F42" s="208"/>
      <c r="G42" s="19"/>
      <c r="H42" s="801" t="s">
        <v>349</v>
      </c>
      <c r="I42" s="800" t="s">
        <v>394</v>
      </c>
      <c r="J42" s="816"/>
      <c r="K42" s="800" t="s">
        <v>395</v>
      </c>
      <c r="L42" s="801"/>
      <c r="M42" s="801"/>
      <c r="N42" s="801"/>
      <c r="O42" s="801"/>
      <c r="P42" s="801"/>
    </row>
    <row r="43" spans="1:16" ht="15.75" customHeight="1">
      <c r="A43" s="19"/>
      <c r="B43" s="19"/>
      <c r="C43" s="19"/>
      <c r="D43" s="19"/>
      <c r="E43" s="19"/>
      <c r="F43" s="19"/>
      <c r="G43" s="19"/>
      <c r="H43" s="706"/>
      <c r="I43" s="817"/>
      <c r="J43" s="818"/>
      <c r="K43" s="405" t="s">
        <v>105</v>
      </c>
      <c r="L43" s="405" t="s">
        <v>396</v>
      </c>
      <c r="M43" s="406" t="s">
        <v>71</v>
      </c>
      <c r="N43" s="407" t="s">
        <v>397</v>
      </c>
      <c r="O43" s="798" t="s">
        <v>72</v>
      </c>
      <c r="P43" s="799"/>
    </row>
    <row r="44" spans="1:16" ht="15.75" customHeight="1">
      <c r="A44" s="19"/>
      <c r="B44" s="19"/>
      <c r="C44" s="19"/>
      <c r="D44" s="19"/>
      <c r="E44" s="19"/>
      <c r="F44" s="19"/>
      <c r="G44" s="19"/>
      <c r="H44" s="819"/>
      <c r="I44" s="344" t="s">
        <v>57</v>
      </c>
      <c r="J44" s="266" t="s">
        <v>58</v>
      </c>
      <c r="K44" s="267" t="s">
        <v>57</v>
      </c>
      <c r="L44" s="344" t="s">
        <v>57</v>
      </c>
      <c r="M44" s="344" t="s">
        <v>57</v>
      </c>
      <c r="N44" s="344" t="s">
        <v>57</v>
      </c>
      <c r="O44" s="798" t="s">
        <v>398</v>
      </c>
      <c r="P44" s="799"/>
    </row>
    <row r="45" spans="1:16" ht="15.75" customHeight="1">
      <c r="A45" s="19"/>
      <c r="B45" s="19"/>
      <c r="C45" s="19"/>
      <c r="D45" s="19"/>
      <c r="E45" s="19"/>
      <c r="F45" s="19"/>
      <c r="G45" s="19"/>
      <c r="H45" s="408" t="s">
        <v>417</v>
      </c>
      <c r="I45" s="409">
        <v>33</v>
      </c>
      <c r="J45" s="410">
        <v>5378</v>
      </c>
      <c r="K45" s="411">
        <v>1</v>
      </c>
      <c r="L45" s="411">
        <v>4</v>
      </c>
      <c r="M45" s="411">
        <v>1</v>
      </c>
      <c r="N45" s="411">
        <v>23</v>
      </c>
      <c r="O45" s="411"/>
      <c r="P45" s="411">
        <v>4</v>
      </c>
    </row>
    <row r="46" spans="1:16" ht="15.75" customHeight="1" thickBot="1">
      <c r="A46" s="364"/>
      <c r="B46" s="364"/>
      <c r="C46" s="364"/>
      <c r="D46" s="364"/>
      <c r="E46" s="364"/>
      <c r="F46" s="364"/>
      <c r="G46" s="19"/>
      <c r="H46" s="412" t="s">
        <v>428</v>
      </c>
      <c r="I46" s="413">
        <v>33</v>
      </c>
      <c r="J46" s="414">
        <v>5463</v>
      </c>
      <c r="K46" s="415">
        <v>1</v>
      </c>
      <c r="L46" s="415">
        <v>5</v>
      </c>
      <c r="M46" s="415">
        <v>1</v>
      </c>
      <c r="N46" s="415">
        <v>22</v>
      </c>
      <c r="O46" s="415"/>
      <c r="P46" s="415">
        <v>4</v>
      </c>
    </row>
    <row r="47" spans="1:16" ht="15.75" customHeight="1">
      <c r="A47" s="717" t="s">
        <v>534</v>
      </c>
      <c r="B47" s="259"/>
      <c r="C47" s="814" t="s">
        <v>446</v>
      </c>
      <c r="D47" s="814"/>
      <c r="E47" s="814"/>
      <c r="F47" s="260"/>
      <c r="G47" s="15"/>
      <c r="H47" s="416" t="s">
        <v>468</v>
      </c>
      <c r="I47" s="417">
        <v>31</v>
      </c>
      <c r="J47" s="418">
        <v>5199</v>
      </c>
      <c r="K47" s="419">
        <v>1</v>
      </c>
      <c r="L47" s="419">
        <v>4</v>
      </c>
      <c r="M47" s="419">
        <v>1</v>
      </c>
      <c r="N47" s="419">
        <v>21</v>
      </c>
      <c r="O47" s="419"/>
      <c r="P47" s="419">
        <v>4</v>
      </c>
    </row>
    <row r="48" spans="1:16" ht="15.75" customHeight="1">
      <c r="A48" s="795"/>
      <c r="B48" s="15" t="s">
        <v>62</v>
      </c>
      <c r="C48" s="815" t="s">
        <v>447</v>
      </c>
      <c r="D48" s="699" t="s">
        <v>448</v>
      </c>
      <c r="E48" s="700"/>
      <c r="F48" s="700"/>
      <c r="G48" s="15"/>
      <c r="H48" s="802" t="s">
        <v>106</v>
      </c>
      <c r="I48" s="802"/>
      <c r="J48" s="802"/>
      <c r="K48" s="255"/>
      <c r="L48" s="255"/>
      <c r="M48" s="255"/>
      <c r="N48" s="255"/>
      <c r="O48" s="255"/>
      <c r="P48" s="255"/>
    </row>
    <row r="49" spans="1:16" ht="15.75" customHeight="1">
      <c r="A49" s="719"/>
      <c r="B49" s="267" t="s">
        <v>114</v>
      </c>
      <c r="C49" s="702"/>
      <c r="D49" s="267" t="s">
        <v>119</v>
      </c>
      <c r="E49" s="266" t="s">
        <v>102</v>
      </c>
      <c r="F49" s="267" t="s">
        <v>103</v>
      </c>
      <c r="G49" s="15"/>
      <c r="H49" s="587" t="s">
        <v>107</v>
      </c>
      <c r="I49" s="587"/>
      <c r="J49" s="587"/>
      <c r="K49" s="255"/>
      <c r="L49" s="255"/>
      <c r="M49" s="255"/>
      <c r="N49" s="255"/>
      <c r="O49" s="255"/>
      <c r="P49" s="255"/>
    </row>
    <row r="50" spans="1:16" ht="15.75" customHeight="1">
      <c r="A50" s="371" t="s">
        <v>467</v>
      </c>
      <c r="B50" s="420">
        <v>10214</v>
      </c>
      <c r="C50" s="396">
        <v>29302</v>
      </c>
      <c r="D50" s="396">
        <v>7598350</v>
      </c>
      <c r="E50" s="186">
        <v>7143905</v>
      </c>
      <c r="F50" s="396">
        <v>454445</v>
      </c>
      <c r="G50" s="19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1:16" ht="15.75" customHeight="1">
      <c r="A51" s="279" t="s">
        <v>421</v>
      </c>
      <c r="B51" s="420">
        <v>9495.3</v>
      </c>
      <c r="C51" s="25">
        <v>29884</v>
      </c>
      <c r="D51" s="396">
        <v>8578282</v>
      </c>
      <c r="E51" s="186">
        <v>7687526</v>
      </c>
      <c r="F51" s="25">
        <v>890756</v>
      </c>
      <c r="G51" s="19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ht="15.75" customHeight="1">
      <c r="A52" s="279" t="s">
        <v>450</v>
      </c>
      <c r="B52" s="420">
        <v>9988.9</v>
      </c>
      <c r="C52" s="25">
        <v>32715</v>
      </c>
      <c r="D52" s="396">
        <v>9054510</v>
      </c>
      <c r="E52" s="186">
        <v>8173448</v>
      </c>
      <c r="F52" s="25">
        <v>881062</v>
      </c>
      <c r="G52" s="25"/>
      <c r="H52" s="807" t="s">
        <v>552</v>
      </c>
      <c r="I52" s="807"/>
      <c r="J52" s="807"/>
      <c r="K52" s="807"/>
      <c r="L52" s="807"/>
      <c r="M52" s="807"/>
      <c r="N52" s="807"/>
      <c r="O52" s="807"/>
      <c r="P52" s="807"/>
    </row>
    <row r="53" spans="1:16" ht="15.75" customHeight="1">
      <c r="A53" s="279" t="s">
        <v>470</v>
      </c>
      <c r="B53" s="421">
        <v>10037.9</v>
      </c>
      <c r="C53" s="422">
        <v>32803</v>
      </c>
      <c r="D53" s="422">
        <v>8961270</v>
      </c>
      <c r="E53" s="422">
        <v>8118146</v>
      </c>
      <c r="F53" s="422">
        <v>843124</v>
      </c>
      <c r="G53" s="25"/>
      <c r="H53" s="808" t="s">
        <v>108</v>
      </c>
      <c r="I53" s="808"/>
      <c r="J53" s="808"/>
      <c r="K53" s="808"/>
      <c r="L53" s="808"/>
      <c r="M53" s="808"/>
      <c r="N53" s="808"/>
      <c r="O53" s="808"/>
      <c r="P53" s="808"/>
    </row>
    <row r="54" spans="1:16" ht="15.75" customHeight="1" thickBot="1">
      <c r="A54" s="287" t="s">
        <v>468</v>
      </c>
      <c r="B54" s="423">
        <f>SUM(B56:B58)</f>
        <v>10874.8</v>
      </c>
      <c r="C54" s="424">
        <f>SUM(C56:C58)</f>
        <v>33964</v>
      </c>
      <c r="D54" s="424">
        <f>SUM(D56:D58)</f>
        <v>9537517</v>
      </c>
      <c r="E54" s="424">
        <f>SUM(E56:E58)</f>
        <v>7404925</v>
      </c>
      <c r="F54" s="424">
        <f>SUM(F56:F58)</f>
        <v>2132592</v>
      </c>
      <c r="G54" s="425"/>
      <c r="H54" s="255"/>
      <c r="I54" s="255"/>
      <c r="J54" s="255"/>
      <c r="K54" s="255"/>
      <c r="L54" s="255"/>
      <c r="M54" s="255"/>
      <c r="N54" s="255"/>
      <c r="O54" s="411"/>
      <c r="P54" s="411" t="s">
        <v>109</v>
      </c>
    </row>
    <row r="55" spans="1:16" ht="15.75" customHeight="1">
      <c r="A55" s="314"/>
      <c r="B55" s="305"/>
      <c r="C55" s="19"/>
      <c r="F55" s="12" t="s">
        <v>47</v>
      </c>
      <c r="G55" s="15"/>
      <c r="H55" s="810" t="s">
        <v>110</v>
      </c>
      <c r="I55" s="803" t="s">
        <v>393</v>
      </c>
      <c r="J55" s="804"/>
      <c r="K55" s="804"/>
      <c r="L55" s="804"/>
      <c r="M55" s="804"/>
      <c r="N55" s="804"/>
      <c r="O55" s="804"/>
      <c r="P55" s="804"/>
    </row>
    <row r="56" spans="1:16" ht="15.75" customHeight="1">
      <c r="A56" s="426" t="s">
        <v>120</v>
      </c>
      <c r="B56" s="427">
        <v>1990.5</v>
      </c>
      <c r="C56" s="25">
        <v>14907</v>
      </c>
      <c r="D56" s="25">
        <v>3336827</v>
      </c>
      <c r="E56" s="25">
        <v>2996134</v>
      </c>
      <c r="F56" s="25">
        <v>340693</v>
      </c>
      <c r="G56" s="172"/>
      <c r="H56" s="811"/>
      <c r="I56" s="805" t="s">
        <v>399</v>
      </c>
      <c r="J56" s="806"/>
      <c r="K56" s="805" t="s">
        <v>400</v>
      </c>
      <c r="L56" s="806"/>
      <c r="M56" s="805" t="s">
        <v>401</v>
      </c>
      <c r="N56" s="806"/>
      <c r="O56" s="805" t="s">
        <v>0</v>
      </c>
      <c r="P56" s="809"/>
    </row>
    <row r="57" spans="1:16" ht="15.75" customHeight="1">
      <c r="A57" s="428" t="s">
        <v>121</v>
      </c>
      <c r="B57" s="420">
        <v>189.9</v>
      </c>
      <c r="C57" s="25">
        <v>575</v>
      </c>
      <c r="D57" s="25">
        <v>173283</v>
      </c>
      <c r="E57" s="25">
        <v>130844</v>
      </c>
      <c r="F57" s="25">
        <v>42439</v>
      </c>
      <c r="G57" s="172"/>
      <c r="H57" s="408" t="s">
        <v>417</v>
      </c>
      <c r="I57" s="429"/>
      <c r="J57" s="430">
        <v>101470</v>
      </c>
      <c r="K57" s="255"/>
      <c r="L57" s="430">
        <v>8759</v>
      </c>
      <c r="M57" s="429"/>
      <c r="N57" s="430">
        <v>82443</v>
      </c>
      <c r="O57" s="255"/>
      <c r="P57" s="430">
        <v>10268</v>
      </c>
    </row>
    <row r="58" spans="1:17" ht="15.75" customHeight="1">
      <c r="A58" s="431" t="s">
        <v>122</v>
      </c>
      <c r="B58" s="432">
        <v>8694.4</v>
      </c>
      <c r="C58" s="25">
        <v>18482</v>
      </c>
      <c r="D58" s="25">
        <v>6027407</v>
      </c>
      <c r="E58" s="25">
        <v>4277947</v>
      </c>
      <c r="F58" s="25">
        <v>1749460</v>
      </c>
      <c r="G58" s="281"/>
      <c r="H58" s="412" t="s">
        <v>428</v>
      </c>
      <c r="I58" s="433"/>
      <c r="J58" s="414">
        <v>69098</v>
      </c>
      <c r="K58" s="434"/>
      <c r="L58" s="414">
        <v>7991</v>
      </c>
      <c r="M58" s="434"/>
      <c r="N58" s="414">
        <v>51992</v>
      </c>
      <c r="O58" s="434"/>
      <c r="P58" s="414">
        <v>9115</v>
      </c>
      <c r="Q58" s="19"/>
    </row>
    <row r="59" spans="1:16" ht="15.75" customHeight="1">
      <c r="A59" s="272" t="s">
        <v>386</v>
      </c>
      <c r="B59" s="272"/>
      <c r="C59" s="272"/>
      <c r="D59" s="272"/>
      <c r="E59" s="272"/>
      <c r="F59" s="272"/>
      <c r="G59" s="19"/>
      <c r="H59" s="416" t="s">
        <v>468</v>
      </c>
      <c r="I59" s="435"/>
      <c r="J59" s="418">
        <v>71952</v>
      </c>
      <c r="K59" s="436"/>
      <c r="L59" s="418">
        <v>6494</v>
      </c>
      <c r="M59" s="436"/>
      <c r="N59" s="418">
        <v>57159</v>
      </c>
      <c r="O59" s="436"/>
      <c r="P59" s="418">
        <v>8299</v>
      </c>
    </row>
    <row r="60" spans="1:16" ht="15.75" customHeight="1">
      <c r="A60" s="19" t="s">
        <v>291</v>
      </c>
      <c r="G60" s="19"/>
      <c r="H60" s="802" t="s">
        <v>1</v>
      </c>
      <c r="I60" s="802"/>
      <c r="J60" s="802"/>
      <c r="K60" s="802"/>
      <c r="L60" s="802"/>
      <c r="M60" s="297"/>
      <c r="N60" s="255"/>
      <c r="O60" s="297"/>
      <c r="P60" s="437"/>
    </row>
    <row r="61" spans="2:16" ht="15" customHeight="1">
      <c r="B61" s="19"/>
      <c r="C61" s="19"/>
      <c r="D61" s="19"/>
      <c r="E61" s="19"/>
      <c r="F61" s="19"/>
      <c r="G61" s="19"/>
      <c r="J61" s="19"/>
      <c r="K61" s="19"/>
      <c r="M61" s="19"/>
      <c r="N61" s="19"/>
      <c r="O61" s="19"/>
      <c r="P61" s="19"/>
    </row>
    <row r="62" spans="1:6" ht="15" customHeight="1">
      <c r="A62" s="19"/>
      <c r="B62" s="19"/>
      <c r="C62" s="19"/>
      <c r="D62" s="19"/>
      <c r="E62" s="19"/>
      <c r="F62" s="19"/>
    </row>
    <row r="63" spans="10:16" ht="14.25">
      <c r="J63" s="34"/>
      <c r="L63" s="34"/>
      <c r="N63" s="34"/>
      <c r="P63" s="34"/>
    </row>
    <row r="64" ht="14.25">
      <c r="J64" s="34"/>
    </row>
    <row r="65" spans="10:11" ht="14.25">
      <c r="J65" s="34"/>
      <c r="K65" s="16"/>
    </row>
  </sheetData>
  <sheetProtection/>
  <mergeCells count="90"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  <mergeCell ref="D6:D7"/>
    <mergeCell ref="M5:N5"/>
    <mergeCell ref="H7:I7"/>
    <mergeCell ref="J7:K7"/>
    <mergeCell ref="L5:L6"/>
    <mergeCell ref="E6:E7"/>
    <mergeCell ref="H5:I6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C17:C18"/>
    <mergeCell ref="D17:D18"/>
    <mergeCell ref="E17:E18"/>
    <mergeCell ref="J17:K17"/>
    <mergeCell ref="H18:I18"/>
    <mergeCell ref="H26:I26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I42:J43"/>
    <mergeCell ref="H42:H44"/>
    <mergeCell ref="H28:I28"/>
    <mergeCell ref="C33:C34"/>
    <mergeCell ref="D33:F33"/>
    <mergeCell ref="H33:I33"/>
    <mergeCell ref="H34:I34"/>
    <mergeCell ref="A29:F29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D3" sqref="D3"/>
    </sheetView>
  </sheetViews>
  <sheetFormatPr defaultColWidth="10.59765625" defaultRowHeight="15"/>
  <cols>
    <col min="1" max="1" width="16.09765625" style="11" customWidth="1"/>
    <col min="2" max="2" width="12.59765625" style="11" customWidth="1"/>
    <col min="3" max="3" width="14.09765625" style="11" customWidth="1"/>
    <col min="4" max="4" width="12.59765625" style="11" customWidth="1"/>
    <col min="5" max="5" width="15" style="11" customWidth="1"/>
    <col min="6" max="6" width="12.59765625" style="11" customWidth="1"/>
    <col min="7" max="7" width="14.5" style="11" customWidth="1"/>
    <col min="8" max="8" width="12.59765625" style="11" customWidth="1"/>
    <col min="9" max="9" width="14.5" style="11" customWidth="1"/>
    <col min="10" max="15" width="12.59765625" style="11" customWidth="1"/>
    <col min="16" max="16" width="11.59765625" style="11" bestFit="1" customWidth="1"/>
    <col min="17" max="17" width="12.59765625" style="11" customWidth="1"/>
    <col min="18" max="16384" width="10.59765625" style="11" customWidth="1"/>
  </cols>
  <sheetData>
    <row r="1" spans="1:16" s="7" customFormat="1" ht="19.5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 t="s">
        <v>92</v>
      </c>
      <c r="P1" s="6"/>
    </row>
    <row r="2" spans="1:16" ht="19.5" customHeight="1">
      <c r="A2" s="792" t="s">
        <v>553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12"/>
    </row>
    <row r="3" spans="1:16" ht="18" customHeight="1" thickBot="1">
      <c r="A3" s="12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41" t="s">
        <v>156</v>
      </c>
      <c r="N3" s="12"/>
      <c r="O3" s="12"/>
      <c r="P3" s="12"/>
    </row>
    <row r="4" spans="1:16" ht="16.5" customHeight="1">
      <c r="A4" s="835" t="s">
        <v>449</v>
      </c>
      <c r="B4" s="787" t="s">
        <v>157</v>
      </c>
      <c r="C4" s="789"/>
      <c r="D4" s="787" t="s">
        <v>158</v>
      </c>
      <c r="E4" s="789"/>
      <c r="F4" s="787" t="s">
        <v>159</v>
      </c>
      <c r="G4" s="789"/>
      <c r="H4" s="787" t="s">
        <v>160</v>
      </c>
      <c r="I4" s="789"/>
      <c r="J4" s="787" t="s">
        <v>362</v>
      </c>
      <c r="K4" s="789"/>
      <c r="L4" s="787" t="s">
        <v>95</v>
      </c>
      <c r="M4" s="788"/>
      <c r="N4" s="12"/>
      <c r="O4" s="12"/>
      <c r="P4" s="12"/>
    </row>
    <row r="5" spans="1:16" ht="16.5" customHeight="1">
      <c r="A5" s="719"/>
      <c r="B5" s="346" t="s">
        <v>96</v>
      </c>
      <c r="C5" s="346" t="s">
        <v>97</v>
      </c>
      <c r="D5" s="346" t="s">
        <v>96</v>
      </c>
      <c r="E5" s="346" t="s">
        <v>97</v>
      </c>
      <c r="F5" s="346" t="s">
        <v>96</v>
      </c>
      <c r="G5" s="346" t="s">
        <v>97</v>
      </c>
      <c r="H5" s="346" t="s">
        <v>96</v>
      </c>
      <c r="I5" s="346" t="s">
        <v>97</v>
      </c>
      <c r="J5" s="346" t="s">
        <v>96</v>
      </c>
      <c r="K5" s="346" t="s">
        <v>97</v>
      </c>
      <c r="L5" s="346" t="s">
        <v>96</v>
      </c>
      <c r="M5" s="438" t="s">
        <v>97</v>
      </c>
      <c r="N5" s="12"/>
      <c r="O5" s="12"/>
      <c r="P5" s="12"/>
    </row>
    <row r="6" spans="1:16" ht="16.5" customHeight="1">
      <c r="A6" s="439" t="s">
        <v>467</v>
      </c>
      <c r="B6" s="440">
        <v>848457</v>
      </c>
      <c r="C6" s="358">
        <v>203497826</v>
      </c>
      <c r="D6" s="358">
        <v>844750</v>
      </c>
      <c r="E6" s="358">
        <v>200112716</v>
      </c>
      <c r="F6" s="441">
        <v>1184901</v>
      </c>
      <c r="G6" s="441">
        <v>304306057</v>
      </c>
      <c r="H6" s="358">
        <v>79633</v>
      </c>
      <c r="I6" s="358">
        <v>10103638</v>
      </c>
      <c r="J6" s="358">
        <v>13236</v>
      </c>
      <c r="K6" s="358">
        <v>6317116</v>
      </c>
      <c r="L6" s="358">
        <v>58112</v>
      </c>
      <c r="M6" s="358">
        <v>75829098</v>
      </c>
      <c r="N6" s="12"/>
      <c r="O6" s="12"/>
      <c r="P6" s="12"/>
    </row>
    <row r="7" spans="1:16" ht="16.5" customHeight="1">
      <c r="A7" s="442" t="s">
        <v>389</v>
      </c>
      <c r="B7" s="443">
        <v>872716.3</v>
      </c>
      <c r="C7" s="358">
        <v>218794904.741</v>
      </c>
      <c r="D7" s="358">
        <v>859942</v>
      </c>
      <c r="E7" s="358">
        <v>217992533</v>
      </c>
      <c r="F7" s="441">
        <v>1330894.3</v>
      </c>
      <c r="G7" s="441">
        <v>312893162.741</v>
      </c>
      <c r="H7" s="358">
        <v>78587.3</v>
      </c>
      <c r="I7" s="358">
        <v>12026254.741</v>
      </c>
      <c r="J7" s="358">
        <v>15494</v>
      </c>
      <c r="K7" s="358">
        <v>7076711</v>
      </c>
      <c r="L7" s="358">
        <v>38382</v>
      </c>
      <c r="M7" s="358">
        <v>43924024</v>
      </c>
      <c r="N7" s="12"/>
      <c r="O7" s="12"/>
      <c r="P7" s="12"/>
    </row>
    <row r="8" spans="1:16" ht="16.5" customHeight="1">
      <c r="A8" s="442" t="s">
        <v>417</v>
      </c>
      <c r="B8" s="443">
        <v>864314</v>
      </c>
      <c r="C8" s="358">
        <v>215970093</v>
      </c>
      <c r="D8" s="358">
        <v>868063</v>
      </c>
      <c r="E8" s="358">
        <v>218421063</v>
      </c>
      <c r="F8" s="441">
        <v>1302665</v>
      </c>
      <c r="G8" s="441">
        <v>289163286</v>
      </c>
      <c r="H8" s="358">
        <v>105276</v>
      </c>
      <c r="I8" s="358">
        <v>18173926</v>
      </c>
      <c r="J8" s="358">
        <v>15302</v>
      </c>
      <c r="K8" s="358">
        <v>6960718</v>
      </c>
      <c r="L8" s="358">
        <v>23854</v>
      </c>
      <c r="M8" s="358">
        <v>21503593</v>
      </c>
      <c r="N8" s="12"/>
      <c r="O8" s="12"/>
      <c r="P8" s="12"/>
    </row>
    <row r="9" spans="1:16" ht="16.5" customHeight="1">
      <c r="A9" s="442" t="s">
        <v>428</v>
      </c>
      <c r="B9" s="443">
        <v>872081</v>
      </c>
      <c r="C9" s="358">
        <v>198275219</v>
      </c>
      <c r="D9" s="358">
        <v>872287</v>
      </c>
      <c r="E9" s="358">
        <v>199739305</v>
      </c>
      <c r="F9" s="441">
        <v>1313140</v>
      </c>
      <c r="G9" s="441">
        <v>278993615</v>
      </c>
      <c r="H9" s="358">
        <v>73492</v>
      </c>
      <c r="I9" s="358">
        <v>13384650</v>
      </c>
      <c r="J9" s="358">
        <v>12383</v>
      </c>
      <c r="K9" s="358">
        <v>5684481</v>
      </c>
      <c r="L9" s="358">
        <v>19308</v>
      </c>
      <c r="M9" s="358">
        <v>19439818</v>
      </c>
      <c r="N9" s="32"/>
      <c r="O9" s="32"/>
      <c r="P9" s="12"/>
    </row>
    <row r="10" spans="1:13" s="28" customFormat="1" ht="16.5" customHeight="1">
      <c r="A10" s="444" t="s">
        <v>468</v>
      </c>
      <c r="B10" s="26">
        <f>SUM(B12:B26)</f>
        <v>1061291</v>
      </c>
      <c r="C10" s="350">
        <f aca="true" t="shared" si="0" ref="C10:L10">SUM(C12:C26)</f>
        <v>218424300</v>
      </c>
      <c r="D10" s="350">
        <f t="shared" si="0"/>
        <v>1035616</v>
      </c>
      <c r="E10" s="350">
        <f>SUM(E12:E26)-1</f>
        <v>215521270</v>
      </c>
      <c r="F10" s="350">
        <f t="shared" si="0"/>
        <v>1520535</v>
      </c>
      <c r="G10" s="350">
        <f>SUM(G12:G26)+1</f>
        <v>286424255</v>
      </c>
      <c r="H10" s="350">
        <f t="shared" si="0"/>
        <v>46008</v>
      </c>
      <c r="I10" s="350">
        <f t="shared" si="0"/>
        <v>7978095</v>
      </c>
      <c r="J10" s="350">
        <f t="shared" si="0"/>
        <v>12299</v>
      </c>
      <c r="K10" s="350">
        <f t="shared" si="0"/>
        <v>5370571</v>
      </c>
      <c r="L10" s="350">
        <f t="shared" si="0"/>
        <v>18809</v>
      </c>
      <c r="M10" s="350">
        <f>SUM(M12:M26)+1</f>
        <v>21822202</v>
      </c>
    </row>
    <row r="11" spans="1:15" s="17" customFormat="1" ht="16.5" customHeight="1">
      <c r="A11" s="445"/>
      <c r="B11" s="446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2"/>
      <c r="O11" s="32"/>
    </row>
    <row r="12" spans="1:16" ht="16.5" customHeight="1">
      <c r="A12" s="447" t="s">
        <v>465</v>
      </c>
      <c r="B12" s="448">
        <v>99455</v>
      </c>
      <c r="C12" s="449">
        <v>17869474</v>
      </c>
      <c r="D12" s="449">
        <v>87323</v>
      </c>
      <c r="E12" s="449">
        <v>17081548</v>
      </c>
      <c r="F12" s="358">
        <f aca="true" t="shared" si="1" ref="F12:G15">H12+J12+L12+B38+D38+F38+H38+J38+L38+N38</f>
        <v>118662</v>
      </c>
      <c r="G12" s="358">
        <f t="shared" si="1"/>
        <v>22961975</v>
      </c>
      <c r="H12" s="449">
        <v>3645</v>
      </c>
      <c r="I12" s="449">
        <v>642562</v>
      </c>
      <c r="J12" s="449">
        <v>916</v>
      </c>
      <c r="K12" s="449">
        <v>409085</v>
      </c>
      <c r="L12" s="449">
        <v>1328</v>
      </c>
      <c r="M12" s="449">
        <v>1375982</v>
      </c>
      <c r="N12" s="32"/>
      <c r="O12" s="32"/>
      <c r="P12" s="12"/>
    </row>
    <row r="13" spans="1:16" ht="16.5" customHeight="1">
      <c r="A13" s="450" t="s">
        <v>170</v>
      </c>
      <c r="B13" s="448">
        <v>87424</v>
      </c>
      <c r="C13" s="449">
        <v>16566715</v>
      </c>
      <c r="D13" s="449">
        <v>86338</v>
      </c>
      <c r="E13" s="449">
        <v>16590724</v>
      </c>
      <c r="F13" s="358">
        <f t="shared" si="1"/>
        <v>119748</v>
      </c>
      <c r="G13" s="358">
        <f t="shared" si="1"/>
        <v>22937966</v>
      </c>
      <c r="H13" s="449">
        <v>3942</v>
      </c>
      <c r="I13" s="449">
        <v>648081</v>
      </c>
      <c r="J13" s="449">
        <v>1028</v>
      </c>
      <c r="K13" s="449">
        <v>467570</v>
      </c>
      <c r="L13" s="449">
        <v>1385</v>
      </c>
      <c r="M13" s="449">
        <v>1455628</v>
      </c>
      <c r="N13" s="32"/>
      <c r="O13" s="32"/>
      <c r="P13" s="12"/>
    </row>
    <row r="14" spans="1:16" ht="16.5" customHeight="1">
      <c r="A14" s="450" t="s">
        <v>171</v>
      </c>
      <c r="B14" s="449">
        <v>92033</v>
      </c>
      <c r="C14" s="449">
        <v>17792065</v>
      </c>
      <c r="D14" s="449">
        <v>87400</v>
      </c>
      <c r="E14" s="449">
        <v>16659986</v>
      </c>
      <c r="F14" s="358">
        <f t="shared" si="1"/>
        <v>124381</v>
      </c>
      <c r="G14" s="358">
        <f t="shared" si="1"/>
        <v>24070045</v>
      </c>
      <c r="H14" s="451">
        <v>4121</v>
      </c>
      <c r="I14" s="451">
        <v>630205</v>
      </c>
      <c r="J14" s="451">
        <v>874</v>
      </c>
      <c r="K14" s="451">
        <v>406935</v>
      </c>
      <c r="L14" s="451">
        <v>1374</v>
      </c>
      <c r="M14" s="451">
        <v>1292030</v>
      </c>
      <c r="N14" s="32"/>
      <c r="O14" s="32"/>
      <c r="P14" s="12"/>
    </row>
    <row r="15" spans="1:16" ht="16.5" customHeight="1">
      <c r="A15" s="450" t="s">
        <v>172</v>
      </c>
      <c r="B15" s="449">
        <v>94429</v>
      </c>
      <c r="C15" s="449">
        <v>17355440</v>
      </c>
      <c r="D15" s="449">
        <v>93002</v>
      </c>
      <c r="E15" s="449">
        <v>17766824</v>
      </c>
      <c r="F15" s="358">
        <f t="shared" si="1"/>
        <v>125808</v>
      </c>
      <c r="G15" s="358">
        <f t="shared" si="1"/>
        <v>23658660</v>
      </c>
      <c r="H15" s="449">
        <v>3891</v>
      </c>
      <c r="I15" s="449">
        <v>615582</v>
      </c>
      <c r="J15" s="449">
        <v>807</v>
      </c>
      <c r="K15" s="449">
        <v>393661</v>
      </c>
      <c r="L15" s="449">
        <v>1415</v>
      </c>
      <c r="M15" s="449">
        <v>1312080</v>
      </c>
      <c r="N15" s="32"/>
      <c r="O15" s="32"/>
      <c r="P15" s="12"/>
    </row>
    <row r="16" spans="1:16" ht="16.5" customHeight="1">
      <c r="A16" s="447" t="s">
        <v>173</v>
      </c>
      <c r="B16" s="47"/>
      <c r="C16" s="47"/>
      <c r="D16" s="47"/>
      <c r="E16" s="47" t="s">
        <v>344</v>
      </c>
      <c r="F16" s="47"/>
      <c r="G16" s="47"/>
      <c r="H16" s="47"/>
      <c r="I16" s="47"/>
      <c r="J16" s="47"/>
      <c r="K16" s="47"/>
      <c r="L16" s="47"/>
      <c r="M16" s="47"/>
      <c r="N16" s="32"/>
      <c r="O16" s="32"/>
      <c r="P16" s="12"/>
    </row>
    <row r="17" spans="1:16" ht="16.5" customHeight="1">
      <c r="A17" s="450" t="s">
        <v>174</v>
      </c>
      <c r="B17" s="449">
        <v>88009</v>
      </c>
      <c r="C17" s="449">
        <v>16394203</v>
      </c>
      <c r="D17" s="449">
        <v>87626</v>
      </c>
      <c r="E17" s="449">
        <v>17183475</v>
      </c>
      <c r="F17" s="358">
        <f aca="true" t="shared" si="2" ref="F17:G20">H17+J17+L17+B43+D43+F43+H43+J43+L43+N43</f>
        <v>126191</v>
      </c>
      <c r="G17" s="358">
        <f t="shared" si="2"/>
        <v>22869388</v>
      </c>
      <c r="H17" s="449">
        <v>3777</v>
      </c>
      <c r="I17" s="449">
        <v>634778</v>
      </c>
      <c r="J17" s="449">
        <v>888</v>
      </c>
      <c r="K17" s="449">
        <v>427442</v>
      </c>
      <c r="L17" s="449">
        <v>1479</v>
      </c>
      <c r="M17" s="449">
        <v>1295742</v>
      </c>
      <c r="N17" s="32"/>
      <c r="O17" s="32"/>
      <c r="P17" s="12"/>
    </row>
    <row r="18" spans="1:16" ht="16.5" customHeight="1">
      <c r="A18" s="450" t="s">
        <v>175</v>
      </c>
      <c r="B18" s="449">
        <v>86087</v>
      </c>
      <c r="C18" s="449">
        <v>17318267</v>
      </c>
      <c r="D18" s="449">
        <v>86203</v>
      </c>
      <c r="E18" s="449">
        <v>17256148</v>
      </c>
      <c r="F18" s="358">
        <f t="shared" si="2"/>
        <v>126075</v>
      </c>
      <c r="G18" s="358">
        <f t="shared" si="2"/>
        <v>22931507</v>
      </c>
      <c r="H18" s="451">
        <v>3900</v>
      </c>
      <c r="I18" s="451">
        <v>684175</v>
      </c>
      <c r="J18" s="451">
        <v>829</v>
      </c>
      <c r="K18" s="451">
        <v>402844</v>
      </c>
      <c r="L18" s="451">
        <v>1366</v>
      </c>
      <c r="M18" s="451">
        <v>1038649</v>
      </c>
      <c r="N18" s="32"/>
      <c r="O18" s="32"/>
      <c r="P18" s="12"/>
    </row>
    <row r="19" spans="1:16" ht="16.5" customHeight="1">
      <c r="A19" s="450" t="s">
        <v>176</v>
      </c>
      <c r="B19" s="449">
        <v>92338</v>
      </c>
      <c r="C19" s="449">
        <v>22315702</v>
      </c>
      <c r="D19" s="449">
        <v>91754</v>
      </c>
      <c r="E19" s="449">
        <v>22137640</v>
      </c>
      <c r="F19" s="358">
        <f t="shared" si="2"/>
        <v>126659</v>
      </c>
      <c r="G19" s="358">
        <f t="shared" si="2"/>
        <v>23109569</v>
      </c>
      <c r="H19" s="449">
        <v>4061</v>
      </c>
      <c r="I19" s="449">
        <v>727658</v>
      </c>
      <c r="J19" s="449">
        <v>773</v>
      </c>
      <c r="K19" s="449">
        <v>387768</v>
      </c>
      <c r="L19" s="449">
        <v>1336</v>
      </c>
      <c r="M19" s="449">
        <v>1011166</v>
      </c>
      <c r="N19" s="32"/>
      <c r="O19" s="32"/>
      <c r="P19" s="12"/>
    </row>
    <row r="20" spans="1:16" ht="16.5" customHeight="1">
      <c r="A20" s="450" t="s">
        <v>46</v>
      </c>
      <c r="B20" s="449">
        <v>86000</v>
      </c>
      <c r="C20" s="449">
        <v>18738274</v>
      </c>
      <c r="D20" s="449">
        <v>84720</v>
      </c>
      <c r="E20" s="449">
        <v>18101759</v>
      </c>
      <c r="F20" s="358">
        <f t="shared" si="2"/>
        <v>127939</v>
      </c>
      <c r="G20" s="358">
        <f t="shared" si="2"/>
        <v>23746084</v>
      </c>
      <c r="H20" s="449">
        <v>3949</v>
      </c>
      <c r="I20" s="449">
        <v>715105</v>
      </c>
      <c r="J20" s="449">
        <v>1118</v>
      </c>
      <c r="K20" s="449">
        <v>443882</v>
      </c>
      <c r="L20" s="449">
        <v>1467</v>
      </c>
      <c r="M20" s="449">
        <v>1926733</v>
      </c>
      <c r="N20" s="32"/>
      <c r="O20" s="32"/>
      <c r="P20" s="12"/>
    </row>
    <row r="21" spans="1:16" ht="16.5" customHeight="1">
      <c r="A21" s="447" t="s">
        <v>47</v>
      </c>
      <c r="B21" s="47"/>
      <c r="C21" s="47" t="s">
        <v>47</v>
      </c>
      <c r="D21" s="47" t="s">
        <v>47</v>
      </c>
      <c r="E21" s="47" t="s">
        <v>47</v>
      </c>
      <c r="F21" s="47" t="s">
        <v>47</v>
      </c>
      <c r="G21" s="47" t="s">
        <v>47</v>
      </c>
      <c r="H21" s="47" t="s">
        <v>47</v>
      </c>
      <c r="I21" s="47" t="s">
        <v>47</v>
      </c>
      <c r="J21" s="47" t="s">
        <v>47</v>
      </c>
      <c r="K21" s="47" t="s">
        <v>47</v>
      </c>
      <c r="L21" s="47" t="s">
        <v>344</v>
      </c>
      <c r="M21" s="47" t="s">
        <v>344</v>
      </c>
      <c r="N21" s="32"/>
      <c r="O21" s="32"/>
      <c r="P21" s="12"/>
    </row>
    <row r="22" spans="1:16" ht="16.5" customHeight="1">
      <c r="A22" s="450" t="s">
        <v>48</v>
      </c>
      <c r="B22" s="449">
        <v>87420</v>
      </c>
      <c r="C22" s="451">
        <v>20819921</v>
      </c>
      <c r="D22" s="451">
        <v>86839</v>
      </c>
      <c r="E22" s="451">
        <v>19768315</v>
      </c>
      <c r="F22" s="358">
        <f aca="true" t="shared" si="3" ref="F22:G25">H22+J22+L22+B48+D48+F48+H48+J48+L48+N48</f>
        <v>128520</v>
      </c>
      <c r="G22" s="358">
        <f t="shared" si="3"/>
        <v>24797690</v>
      </c>
      <c r="H22" s="451">
        <v>3964</v>
      </c>
      <c r="I22" s="451">
        <v>698581</v>
      </c>
      <c r="J22" s="451">
        <v>1170</v>
      </c>
      <c r="K22" s="451">
        <v>472388</v>
      </c>
      <c r="L22" s="451">
        <v>1692</v>
      </c>
      <c r="M22" s="451">
        <v>2591380</v>
      </c>
      <c r="N22" s="32"/>
      <c r="O22" s="32"/>
      <c r="P22" s="12"/>
    </row>
    <row r="23" spans="1:16" ht="16.5" customHeight="1">
      <c r="A23" s="447" t="s">
        <v>466</v>
      </c>
      <c r="B23" s="449">
        <v>73722</v>
      </c>
      <c r="C23" s="451">
        <v>15951276</v>
      </c>
      <c r="D23" s="451">
        <v>73676</v>
      </c>
      <c r="E23" s="451">
        <v>15246782</v>
      </c>
      <c r="F23" s="358">
        <f t="shared" si="3"/>
        <v>128566</v>
      </c>
      <c r="G23" s="358">
        <f t="shared" si="3"/>
        <v>25502184</v>
      </c>
      <c r="H23" s="451">
        <v>3791</v>
      </c>
      <c r="I23" s="451">
        <v>681725</v>
      </c>
      <c r="J23" s="451">
        <v>1226</v>
      </c>
      <c r="K23" s="451">
        <v>489746</v>
      </c>
      <c r="L23" s="451">
        <v>1845</v>
      </c>
      <c r="M23" s="451">
        <v>3448493</v>
      </c>
      <c r="N23" s="32"/>
      <c r="O23" s="32"/>
      <c r="P23" s="12"/>
    </row>
    <row r="24" spans="1:16" ht="16.5" customHeight="1">
      <c r="A24" s="450" t="s">
        <v>49</v>
      </c>
      <c r="B24" s="448">
        <v>85815</v>
      </c>
      <c r="C24" s="449">
        <v>17212338</v>
      </c>
      <c r="D24" s="449">
        <v>78600</v>
      </c>
      <c r="E24" s="449">
        <v>17952413</v>
      </c>
      <c r="F24" s="358">
        <f t="shared" si="3"/>
        <v>135781</v>
      </c>
      <c r="G24" s="358">
        <f t="shared" si="3"/>
        <v>24762109</v>
      </c>
      <c r="H24" s="449">
        <v>3483</v>
      </c>
      <c r="I24" s="449">
        <v>652800</v>
      </c>
      <c r="J24" s="449">
        <v>1340</v>
      </c>
      <c r="K24" s="449">
        <v>539705</v>
      </c>
      <c r="L24" s="449">
        <v>1911</v>
      </c>
      <c r="M24" s="449">
        <v>2204572</v>
      </c>
      <c r="N24" s="32"/>
      <c r="O24" s="32"/>
      <c r="P24" s="12"/>
    </row>
    <row r="25" spans="1:16" ht="16.5" customHeight="1">
      <c r="A25" s="452" t="s">
        <v>50</v>
      </c>
      <c r="B25" s="453">
        <v>88559</v>
      </c>
      <c r="C25" s="454">
        <v>20090625</v>
      </c>
      <c r="D25" s="454">
        <v>92135</v>
      </c>
      <c r="E25" s="454">
        <v>19775657</v>
      </c>
      <c r="F25" s="362">
        <f t="shared" si="3"/>
        <v>132205</v>
      </c>
      <c r="G25" s="362">
        <f t="shared" si="3"/>
        <v>25077077</v>
      </c>
      <c r="H25" s="454">
        <v>3484</v>
      </c>
      <c r="I25" s="454">
        <v>646843</v>
      </c>
      <c r="J25" s="454">
        <v>1330</v>
      </c>
      <c r="K25" s="454">
        <v>529545</v>
      </c>
      <c r="L25" s="454">
        <v>2211</v>
      </c>
      <c r="M25" s="454">
        <v>2869746</v>
      </c>
      <c r="N25" s="32"/>
      <c r="O25" s="32"/>
      <c r="P25" s="12"/>
    </row>
    <row r="26" spans="1:16" ht="15" customHeight="1">
      <c r="A26" s="455"/>
      <c r="B26" s="25"/>
      <c r="C26" s="25"/>
      <c r="D26" s="25" t="s">
        <v>344</v>
      </c>
      <c r="E26" s="25"/>
      <c r="F26" s="25"/>
      <c r="G26" s="25"/>
      <c r="H26" s="25"/>
      <c r="I26" s="25"/>
      <c r="J26" s="25"/>
      <c r="K26" s="25"/>
      <c r="L26" s="25"/>
      <c r="M26" s="25"/>
      <c r="N26" s="12"/>
      <c r="O26" s="12"/>
      <c r="P26" s="12"/>
    </row>
    <row r="27" spans="1:16" ht="15" customHeight="1">
      <c r="A27" s="45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2"/>
      <c r="O27" s="12"/>
      <c r="P27" s="12"/>
    </row>
    <row r="28" spans="1:16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 customHeight="1" thickBot="1">
      <c r="A29" s="336" t="s">
        <v>98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341"/>
      <c r="P29" s="12"/>
    </row>
    <row r="30" spans="1:16" ht="16.5" customHeight="1">
      <c r="A30" s="835" t="s">
        <v>99</v>
      </c>
      <c r="B30" s="787" t="s">
        <v>164</v>
      </c>
      <c r="C30" s="789"/>
      <c r="D30" s="787" t="s">
        <v>165</v>
      </c>
      <c r="E30" s="789"/>
      <c r="F30" s="787" t="s">
        <v>51</v>
      </c>
      <c r="G30" s="789"/>
      <c r="H30" s="787" t="s">
        <v>166</v>
      </c>
      <c r="I30" s="789"/>
      <c r="J30" s="787" t="s">
        <v>167</v>
      </c>
      <c r="K30" s="789"/>
      <c r="L30" s="787" t="s">
        <v>168</v>
      </c>
      <c r="M30" s="789"/>
      <c r="N30" s="787" t="s">
        <v>52</v>
      </c>
      <c r="O30" s="788"/>
      <c r="P30" s="12"/>
    </row>
    <row r="31" spans="1:16" ht="16.5" customHeight="1">
      <c r="A31" s="836"/>
      <c r="B31" s="346" t="s">
        <v>96</v>
      </c>
      <c r="C31" s="346" t="s">
        <v>97</v>
      </c>
      <c r="D31" s="346" t="s">
        <v>96</v>
      </c>
      <c r="E31" s="346" t="s">
        <v>97</v>
      </c>
      <c r="F31" s="346" t="s">
        <v>96</v>
      </c>
      <c r="G31" s="346" t="s">
        <v>97</v>
      </c>
      <c r="H31" s="346" t="s">
        <v>96</v>
      </c>
      <c r="I31" s="346" t="s">
        <v>97</v>
      </c>
      <c r="J31" s="346" t="s">
        <v>96</v>
      </c>
      <c r="K31" s="346" t="s">
        <v>97</v>
      </c>
      <c r="L31" s="346" t="s">
        <v>96</v>
      </c>
      <c r="M31" s="346" t="s">
        <v>97</v>
      </c>
      <c r="N31" s="346" t="s">
        <v>96</v>
      </c>
      <c r="O31" s="438" t="s">
        <v>97</v>
      </c>
      <c r="P31" s="12"/>
    </row>
    <row r="32" spans="1:16" ht="16.5" customHeight="1">
      <c r="A32" s="439" t="s">
        <v>467</v>
      </c>
      <c r="B32" s="443">
        <v>1762</v>
      </c>
      <c r="C32" s="25">
        <v>1110013</v>
      </c>
      <c r="D32" s="25">
        <v>121244</v>
      </c>
      <c r="E32" s="25">
        <v>32509378</v>
      </c>
      <c r="F32" s="25">
        <v>42140</v>
      </c>
      <c r="G32" s="25">
        <v>12244723</v>
      </c>
      <c r="H32" s="25">
        <v>548656</v>
      </c>
      <c r="I32" s="25">
        <v>105156574</v>
      </c>
      <c r="J32" s="25">
        <v>178678</v>
      </c>
      <c r="K32" s="25">
        <v>26134542</v>
      </c>
      <c r="L32" s="25">
        <v>74282</v>
      </c>
      <c r="M32" s="25">
        <v>23178677</v>
      </c>
      <c r="N32" s="25">
        <v>67158</v>
      </c>
      <c r="O32" s="25">
        <v>11722298</v>
      </c>
      <c r="P32" s="12"/>
    </row>
    <row r="33" spans="1:16" ht="16.5" customHeight="1">
      <c r="A33" s="442" t="s">
        <v>389</v>
      </c>
      <c r="B33" s="443">
        <v>2015</v>
      </c>
      <c r="C33" s="25">
        <v>1273897</v>
      </c>
      <c r="D33" s="25">
        <v>124255</v>
      </c>
      <c r="E33" s="25">
        <v>33765495</v>
      </c>
      <c r="F33" s="25">
        <v>46534</v>
      </c>
      <c r="G33" s="25">
        <v>14523274</v>
      </c>
      <c r="H33" s="25">
        <v>579622</v>
      </c>
      <c r="I33" s="25">
        <v>112737756</v>
      </c>
      <c r="J33" s="25">
        <v>280356</v>
      </c>
      <c r="K33" s="25">
        <v>44501695</v>
      </c>
      <c r="L33" s="25">
        <v>70789</v>
      </c>
      <c r="M33" s="25">
        <v>25236152</v>
      </c>
      <c r="N33" s="25">
        <v>94860</v>
      </c>
      <c r="O33" s="25">
        <v>17827904</v>
      </c>
      <c r="P33" s="12"/>
    </row>
    <row r="34" spans="1:16" ht="16.5" customHeight="1">
      <c r="A34" s="442" t="s">
        <v>417</v>
      </c>
      <c r="B34" s="457">
        <v>2013</v>
      </c>
      <c r="C34" s="458">
        <v>1263440</v>
      </c>
      <c r="D34" s="458">
        <v>131361</v>
      </c>
      <c r="E34" s="458">
        <v>32638688</v>
      </c>
      <c r="F34" s="458">
        <v>47518</v>
      </c>
      <c r="G34" s="458">
        <v>13912480</v>
      </c>
      <c r="H34" s="458">
        <v>605210</v>
      </c>
      <c r="I34" s="458">
        <v>122052905</v>
      </c>
      <c r="J34" s="458">
        <v>210882</v>
      </c>
      <c r="K34" s="458">
        <v>23890884</v>
      </c>
      <c r="L34" s="458">
        <v>73356</v>
      </c>
      <c r="M34" s="458">
        <v>29876192</v>
      </c>
      <c r="N34" s="458">
        <v>87893</v>
      </c>
      <c r="O34" s="458">
        <v>18890460</v>
      </c>
      <c r="P34" s="12"/>
    </row>
    <row r="35" spans="1:17" ht="16.5" customHeight="1">
      <c r="A35" s="442" t="s">
        <v>428</v>
      </c>
      <c r="B35" s="457">
        <v>2153</v>
      </c>
      <c r="C35" s="458">
        <v>1094217</v>
      </c>
      <c r="D35" s="458">
        <v>114535</v>
      </c>
      <c r="E35" s="458">
        <v>26509912</v>
      </c>
      <c r="F35" s="458">
        <v>45378</v>
      </c>
      <c r="G35" s="458">
        <v>13449454</v>
      </c>
      <c r="H35" s="458">
        <v>653335</v>
      </c>
      <c r="I35" s="458">
        <v>120347875</v>
      </c>
      <c r="J35" s="458">
        <v>220274</v>
      </c>
      <c r="K35" s="458">
        <v>24470227</v>
      </c>
      <c r="L35" s="458">
        <v>80196</v>
      </c>
      <c r="M35" s="458">
        <v>34010480</v>
      </c>
      <c r="N35" s="458">
        <v>92086</v>
      </c>
      <c r="O35" s="458">
        <v>20602501</v>
      </c>
      <c r="P35" s="32"/>
      <c r="Q35" s="27"/>
    </row>
    <row r="36" spans="1:16" s="28" customFormat="1" ht="16.5" customHeight="1">
      <c r="A36" s="444" t="s">
        <v>468</v>
      </c>
      <c r="B36" s="26">
        <f>SUM(B38:B52)</f>
        <v>2359</v>
      </c>
      <c r="C36" s="350">
        <f aca="true" t="shared" si="4" ref="C36:O36">SUM(C38:C52)</f>
        <v>934208</v>
      </c>
      <c r="D36" s="350">
        <f t="shared" si="4"/>
        <v>144050</v>
      </c>
      <c r="E36" s="350">
        <f t="shared" si="4"/>
        <v>29317672</v>
      </c>
      <c r="F36" s="350">
        <f t="shared" si="4"/>
        <v>43502</v>
      </c>
      <c r="G36" s="350">
        <f t="shared" si="4"/>
        <v>13022266</v>
      </c>
      <c r="H36" s="350">
        <f t="shared" si="4"/>
        <v>757161</v>
      </c>
      <c r="I36" s="350">
        <f t="shared" si="4"/>
        <v>127931927</v>
      </c>
      <c r="J36" s="350">
        <f t="shared" si="4"/>
        <v>299995</v>
      </c>
      <c r="K36" s="350">
        <f t="shared" si="4"/>
        <v>23359213</v>
      </c>
      <c r="L36" s="350">
        <f t="shared" si="4"/>
        <v>82820</v>
      </c>
      <c r="M36" s="350">
        <f t="shared" si="4"/>
        <v>32070746</v>
      </c>
      <c r="N36" s="26">
        <f t="shared" si="4"/>
        <v>113532</v>
      </c>
      <c r="O36" s="350">
        <f t="shared" si="4"/>
        <v>24617355</v>
      </c>
      <c r="P36" s="67"/>
    </row>
    <row r="37" spans="1:17" s="17" customFormat="1" ht="16.5" customHeight="1">
      <c r="A37" s="445"/>
      <c r="B37" s="459"/>
      <c r="C37" s="460"/>
      <c r="D37" s="460"/>
      <c r="E37" s="451"/>
      <c r="F37" s="460"/>
      <c r="G37" s="460"/>
      <c r="H37" s="460"/>
      <c r="I37" s="460"/>
      <c r="J37" s="460"/>
      <c r="K37" s="460"/>
      <c r="L37" s="460"/>
      <c r="M37" s="460"/>
      <c r="N37" s="459"/>
      <c r="O37" s="459"/>
      <c r="P37" s="461"/>
      <c r="Q37" s="27"/>
    </row>
    <row r="38" spans="1:17" ht="16.5" customHeight="1">
      <c r="A38" s="447" t="s">
        <v>465</v>
      </c>
      <c r="B38" s="449">
        <v>241</v>
      </c>
      <c r="C38" s="449">
        <v>83121</v>
      </c>
      <c r="D38" s="449">
        <v>13698</v>
      </c>
      <c r="E38" s="449">
        <v>2334718</v>
      </c>
      <c r="F38" s="449">
        <v>3292</v>
      </c>
      <c r="G38" s="449">
        <v>1008135</v>
      </c>
      <c r="H38" s="449">
        <v>56682</v>
      </c>
      <c r="I38" s="449">
        <v>10309106</v>
      </c>
      <c r="J38" s="449">
        <v>22521</v>
      </c>
      <c r="K38" s="449">
        <v>2085911</v>
      </c>
      <c r="L38" s="449">
        <v>6454</v>
      </c>
      <c r="M38" s="449">
        <v>2638985</v>
      </c>
      <c r="N38" s="449">
        <v>9885</v>
      </c>
      <c r="O38" s="449">
        <v>2074370</v>
      </c>
      <c r="P38" s="461"/>
      <c r="Q38" s="27"/>
    </row>
    <row r="39" spans="1:17" ht="16.5" customHeight="1">
      <c r="A39" s="450" t="s">
        <v>170</v>
      </c>
      <c r="B39" s="449">
        <v>235</v>
      </c>
      <c r="C39" s="449">
        <v>87142</v>
      </c>
      <c r="D39" s="449">
        <v>11593</v>
      </c>
      <c r="E39" s="449">
        <v>2147610</v>
      </c>
      <c r="F39" s="449">
        <v>3594</v>
      </c>
      <c r="G39" s="449">
        <v>1077895</v>
      </c>
      <c r="H39" s="449">
        <v>58590</v>
      </c>
      <c r="I39" s="449">
        <v>10563940</v>
      </c>
      <c r="J39" s="449">
        <v>23005</v>
      </c>
      <c r="K39" s="449">
        <v>2014697</v>
      </c>
      <c r="L39" s="449">
        <v>6756</v>
      </c>
      <c r="M39" s="449">
        <v>2429570</v>
      </c>
      <c r="N39" s="449">
        <v>9620</v>
      </c>
      <c r="O39" s="449">
        <v>2045833</v>
      </c>
      <c r="P39" s="461"/>
      <c r="Q39" s="27"/>
    </row>
    <row r="40" spans="1:17" ht="16.5" customHeight="1">
      <c r="A40" s="450" t="s">
        <v>171</v>
      </c>
      <c r="B40" s="449">
        <v>219</v>
      </c>
      <c r="C40" s="449">
        <v>85077</v>
      </c>
      <c r="D40" s="449">
        <v>12762</v>
      </c>
      <c r="E40" s="449">
        <v>2348853</v>
      </c>
      <c r="F40" s="449">
        <v>3676</v>
      </c>
      <c r="G40" s="449">
        <v>1126374</v>
      </c>
      <c r="H40" s="449">
        <v>60281</v>
      </c>
      <c r="I40" s="449">
        <v>10718187</v>
      </c>
      <c r="J40" s="449">
        <v>23412</v>
      </c>
      <c r="K40" s="449">
        <v>2217519</v>
      </c>
      <c r="L40" s="449">
        <v>7736</v>
      </c>
      <c r="M40" s="449">
        <v>3149465</v>
      </c>
      <c r="N40" s="449">
        <v>9926</v>
      </c>
      <c r="O40" s="449">
        <v>2095400</v>
      </c>
      <c r="P40" s="461"/>
      <c r="Q40" s="27"/>
    </row>
    <row r="41" spans="1:17" ht="16.5" customHeight="1">
      <c r="A41" s="450" t="s">
        <v>172</v>
      </c>
      <c r="B41" s="449">
        <v>186</v>
      </c>
      <c r="C41" s="449">
        <v>74605</v>
      </c>
      <c r="D41" s="449">
        <v>12308</v>
      </c>
      <c r="E41" s="449">
        <v>2465961</v>
      </c>
      <c r="F41" s="449">
        <v>3608</v>
      </c>
      <c r="G41" s="449">
        <v>1090116</v>
      </c>
      <c r="H41" s="449">
        <v>59447</v>
      </c>
      <c r="I41" s="449">
        <v>10430313</v>
      </c>
      <c r="J41" s="449">
        <v>26417</v>
      </c>
      <c r="K41" s="449">
        <v>1950638</v>
      </c>
      <c r="L41" s="449">
        <v>7612</v>
      </c>
      <c r="M41" s="449">
        <v>3105631</v>
      </c>
      <c r="N41" s="449">
        <v>10117</v>
      </c>
      <c r="O41" s="449">
        <v>2220073</v>
      </c>
      <c r="P41" s="461"/>
      <c r="Q41" s="27"/>
    </row>
    <row r="42" spans="1:17" ht="16.5" customHeight="1">
      <c r="A42" s="447" t="s">
        <v>173</v>
      </c>
      <c r="B42" s="46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61"/>
      <c r="Q42" s="27"/>
    </row>
    <row r="43" spans="1:17" ht="16.5" customHeight="1">
      <c r="A43" s="450" t="s">
        <v>174</v>
      </c>
      <c r="B43" s="449">
        <v>182</v>
      </c>
      <c r="C43" s="449">
        <v>78075</v>
      </c>
      <c r="D43" s="449">
        <v>11689</v>
      </c>
      <c r="E43" s="449">
        <v>2332586</v>
      </c>
      <c r="F43" s="449">
        <v>3719</v>
      </c>
      <c r="G43" s="449">
        <v>1097355</v>
      </c>
      <c r="H43" s="449">
        <v>65242</v>
      </c>
      <c r="I43" s="449">
        <v>10770913</v>
      </c>
      <c r="J43" s="449">
        <v>22227</v>
      </c>
      <c r="K43" s="449">
        <v>1735572</v>
      </c>
      <c r="L43" s="449">
        <v>6716</v>
      </c>
      <c r="M43" s="449">
        <v>2322206</v>
      </c>
      <c r="N43" s="449">
        <v>10272</v>
      </c>
      <c r="O43" s="449">
        <v>2174719</v>
      </c>
      <c r="P43" s="461"/>
      <c r="Q43" s="27"/>
    </row>
    <row r="44" spans="1:17" ht="16.5" customHeight="1">
      <c r="A44" s="450" t="s">
        <v>175</v>
      </c>
      <c r="B44" s="449">
        <v>193</v>
      </c>
      <c r="C44" s="451">
        <v>85486</v>
      </c>
      <c r="D44" s="451">
        <v>12836</v>
      </c>
      <c r="E44" s="451">
        <v>2559755</v>
      </c>
      <c r="F44" s="451">
        <v>3533</v>
      </c>
      <c r="G44" s="451">
        <v>1034864</v>
      </c>
      <c r="H44" s="451">
        <v>63579</v>
      </c>
      <c r="I44" s="451">
        <v>10641745</v>
      </c>
      <c r="J44" s="451">
        <v>23574</v>
      </c>
      <c r="K44" s="451">
        <v>2068628</v>
      </c>
      <c r="L44" s="451">
        <v>7061</v>
      </c>
      <c r="M44" s="451">
        <v>2441714</v>
      </c>
      <c r="N44" s="449">
        <v>9204</v>
      </c>
      <c r="O44" s="449">
        <v>1973647</v>
      </c>
      <c r="P44" s="461"/>
      <c r="Q44" s="27"/>
    </row>
    <row r="45" spans="1:17" ht="16.5" customHeight="1">
      <c r="A45" s="450" t="s">
        <v>176</v>
      </c>
      <c r="B45" s="449">
        <v>193</v>
      </c>
      <c r="C45" s="449">
        <v>57622</v>
      </c>
      <c r="D45" s="449">
        <v>12517</v>
      </c>
      <c r="E45" s="449">
        <v>2427222</v>
      </c>
      <c r="F45" s="449">
        <v>3415</v>
      </c>
      <c r="G45" s="449">
        <v>1068037</v>
      </c>
      <c r="H45" s="449">
        <v>63029</v>
      </c>
      <c r="I45" s="449">
        <v>10403985</v>
      </c>
      <c r="J45" s="449">
        <v>24728</v>
      </c>
      <c r="K45" s="449">
        <v>1901237</v>
      </c>
      <c r="L45" s="449">
        <v>7904</v>
      </c>
      <c r="M45" s="449">
        <v>3242705</v>
      </c>
      <c r="N45" s="449">
        <v>8703</v>
      </c>
      <c r="O45" s="449">
        <v>1882169</v>
      </c>
      <c r="P45" s="461"/>
      <c r="Q45" s="27"/>
    </row>
    <row r="46" spans="1:17" ht="16.5" customHeight="1">
      <c r="A46" s="450" t="s">
        <v>46</v>
      </c>
      <c r="B46" s="449">
        <v>181</v>
      </c>
      <c r="C46" s="449">
        <v>88999</v>
      </c>
      <c r="D46" s="449">
        <v>12172</v>
      </c>
      <c r="E46" s="449">
        <v>2626399</v>
      </c>
      <c r="F46" s="449">
        <v>3803</v>
      </c>
      <c r="G46" s="449">
        <v>1132419</v>
      </c>
      <c r="H46" s="449">
        <v>63682</v>
      </c>
      <c r="I46" s="449">
        <v>10901652</v>
      </c>
      <c r="J46" s="449">
        <v>26745</v>
      </c>
      <c r="K46" s="449">
        <v>2048456</v>
      </c>
      <c r="L46" s="449">
        <v>5822</v>
      </c>
      <c r="M46" s="449">
        <v>1903814</v>
      </c>
      <c r="N46" s="449">
        <v>9000</v>
      </c>
      <c r="O46" s="449">
        <v>1958625</v>
      </c>
      <c r="P46" s="461"/>
      <c r="Q46" s="27"/>
    </row>
    <row r="47" spans="1:17" ht="16.5" customHeight="1">
      <c r="A47" s="447" t="s">
        <v>47</v>
      </c>
      <c r="B47" s="462"/>
      <c r="C47" s="47"/>
      <c r="D47" s="47"/>
      <c r="E47" s="47"/>
      <c r="F47" s="47"/>
      <c r="G47" s="47"/>
      <c r="H47" s="47"/>
      <c r="I47" s="47"/>
      <c r="J47" s="47"/>
      <c r="K47" s="47" t="s">
        <v>345</v>
      </c>
      <c r="L47" s="47"/>
      <c r="M47" s="47"/>
      <c r="N47" s="47"/>
      <c r="O47" s="47"/>
      <c r="P47" s="461"/>
      <c r="Q47" s="27"/>
    </row>
    <row r="48" spans="1:17" ht="16.5" customHeight="1">
      <c r="A48" s="450" t="s">
        <v>48</v>
      </c>
      <c r="B48" s="449">
        <v>181</v>
      </c>
      <c r="C48" s="451">
        <v>88174</v>
      </c>
      <c r="D48" s="451">
        <v>10081</v>
      </c>
      <c r="E48" s="451">
        <v>2591896</v>
      </c>
      <c r="F48" s="451">
        <v>3641</v>
      </c>
      <c r="G48" s="451">
        <v>1075338</v>
      </c>
      <c r="H48" s="451">
        <v>65274</v>
      </c>
      <c r="I48" s="451">
        <v>11125738</v>
      </c>
      <c r="J48" s="451">
        <v>27689</v>
      </c>
      <c r="K48" s="451">
        <v>2166754</v>
      </c>
      <c r="L48" s="451">
        <v>5585</v>
      </c>
      <c r="M48" s="451">
        <v>1940809</v>
      </c>
      <c r="N48" s="449">
        <v>9243</v>
      </c>
      <c r="O48" s="449">
        <v>2046632</v>
      </c>
      <c r="P48" s="461"/>
      <c r="Q48" s="27"/>
    </row>
    <row r="49" spans="1:17" ht="16.5" customHeight="1">
      <c r="A49" s="447" t="s">
        <v>466</v>
      </c>
      <c r="B49" s="449">
        <v>126</v>
      </c>
      <c r="C49" s="451">
        <v>50886</v>
      </c>
      <c r="D49" s="451">
        <v>10229</v>
      </c>
      <c r="E49" s="451">
        <v>2355300</v>
      </c>
      <c r="F49" s="451">
        <v>3776</v>
      </c>
      <c r="G49" s="451">
        <v>1101857</v>
      </c>
      <c r="H49" s="451">
        <v>63724</v>
      </c>
      <c r="I49" s="451">
        <v>10739327</v>
      </c>
      <c r="J49" s="451">
        <v>27976</v>
      </c>
      <c r="K49" s="451">
        <v>1852632</v>
      </c>
      <c r="L49" s="451">
        <v>6730</v>
      </c>
      <c r="M49" s="451">
        <v>2741244</v>
      </c>
      <c r="N49" s="449">
        <v>9143</v>
      </c>
      <c r="O49" s="449">
        <v>2040974</v>
      </c>
      <c r="P49" s="461"/>
      <c r="Q49" s="27"/>
    </row>
    <row r="50" spans="1:17" ht="16.5" customHeight="1">
      <c r="A50" s="450" t="s">
        <v>49</v>
      </c>
      <c r="B50" s="449">
        <v>180</v>
      </c>
      <c r="C50" s="449">
        <v>60054</v>
      </c>
      <c r="D50" s="449">
        <v>12438</v>
      </c>
      <c r="E50" s="449">
        <v>2577766</v>
      </c>
      <c r="F50" s="449">
        <v>3721</v>
      </c>
      <c r="G50" s="449">
        <v>1102849</v>
      </c>
      <c r="H50" s="449">
        <v>69169</v>
      </c>
      <c r="I50" s="449">
        <v>10715783</v>
      </c>
      <c r="J50" s="449">
        <v>26772</v>
      </c>
      <c r="K50" s="449">
        <v>1562971</v>
      </c>
      <c r="L50" s="449">
        <v>7363</v>
      </c>
      <c r="M50" s="449">
        <v>3241385</v>
      </c>
      <c r="N50" s="449">
        <v>9404</v>
      </c>
      <c r="O50" s="449">
        <v>2104224</v>
      </c>
      <c r="P50" s="461"/>
      <c r="Q50" s="27"/>
    </row>
    <row r="51" spans="1:17" ht="16.5" customHeight="1">
      <c r="A51" s="452" t="s">
        <v>50</v>
      </c>
      <c r="B51" s="463">
        <v>242</v>
      </c>
      <c r="C51" s="362">
        <v>94967</v>
      </c>
      <c r="D51" s="362">
        <v>11727</v>
      </c>
      <c r="E51" s="362">
        <v>2549606</v>
      </c>
      <c r="F51" s="362">
        <v>3724</v>
      </c>
      <c r="G51" s="362">
        <v>1107027</v>
      </c>
      <c r="H51" s="362">
        <v>68462</v>
      </c>
      <c r="I51" s="362">
        <v>10611238</v>
      </c>
      <c r="J51" s="362">
        <v>24929</v>
      </c>
      <c r="K51" s="362">
        <v>1754198</v>
      </c>
      <c r="L51" s="362">
        <v>7081</v>
      </c>
      <c r="M51" s="362">
        <v>2913218</v>
      </c>
      <c r="N51" s="246">
        <v>9015</v>
      </c>
      <c r="O51" s="246">
        <v>2000689</v>
      </c>
      <c r="P51" s="461"/>
      <c r="Q51" s="27"/>
    </row>
    <row r="52" spans="1:16" ht="15" customHeight="1">
      <c r="A52" s="10" t="s">
        <v>169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12"/>
    </row>
    <row r="53" spans="1:16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4.25">
      <c r="A54" s="10"/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12"/>
    </row>
    <row r="55" spans="1:16" ht="14.25">
      <c r="A55" s="10"/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12"/>
    </row>
    <row r="56" spans="1:15" ht="14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1">
      <selection activeCell="K16" sqref="K16"/>
    </sheetView>
  </sheetViews>
  <sheetFormatPr defaultColWidth="10.59765625" defaultRowHeight="15"/>
  <cols>
    <col min="1" max="1" width="16.3984375" style="12" customWidth="1"/>
    <col min="2" max="3" width="11.09765625" style="12" customWidth="1"/>
    <col min="4" max="15" width="5" style="12" customWidth="1"/>
    <col min="16" max="17" width="5.59765625" style="12" customWidth="1"/>
    <col min="18" max="19" width="5" style="12" customWidth="1"/>
    <col min="20" max="20" width="11.09765625" style="12" customWidth="1"/>
    <col min="21" max="21" width="12.59765625" style="12" customWidth="1"/>
    <col min="22" max="22" width="16.59765625" style="11" customWidth="1"/>
    <col min="23" max="24" width="12.59765625" style="11" customWidth="1"/>
    <col min="25" max="25" width="9.69921875" style="11" customWidth="1"/>
    <col min="26" max="28" width="12.59765625" style="11" customWidth="1"/>
    <col min="29" max="32" width="12.59765625" style="12" customWidth="1"/>
    <col min="33" max="16384" width="10.59765625" style="12" customWidth="1"/>
  </cols>
  <sheetData>
    <row r="1" spans="1:32" s="6" customFormat="1" ht="19.5" customHeight="1">
      <c r="A1" s="5" t="s">
        <v>539</v>
      </c>
      <c r="AF1" s="8" t="s">
        <v>540</v>
      </c>
    </row>
    <row r="2" spans="1:32" s="6" customFormat="1" ht="19.5" customHeight="1">
      <c r="A2" s="5"/>
      <c r="AF2" s="8"/>
    </row>
    <row r="3" spans="1:40" ht="19.5" customHeight="1">
      <c r="A3" s="9"/>
      <c r="B3" s="465" t="s">
        <v>554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9"/>
      <c r="O3" s="9"/>
      <c r="P3" s="9"/>
      <c r="Q3" s="9"/>
      <c r="R3" s="9"/>
      <c r="S3" s="9"/>
      <c r="T3" s="9"/>
      <c r="U3" s="10"/>
      <c r="V3" s="792" t="s">
        <v>555</v>
      </c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59"/>
      <c r="AH3" s="59"/>
      <c r="AI3" s="59"/>
      <c r="AJ3" s="59"/>
      <c r="AK3" s="59"/>
      <c r="AL3" s="59"/>
      <c r="AM3" s="59"/>
      <c r="AN3" s="59"/>
    </row>
    <row r="4" spans="1:40" ht="19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9"/>
      <c r="T4" s="9"/>
      <c r="U4" s="10"/>
      <c r="V4" s="12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9:34" ht="18" customHeight="1" thickBot="1">
      <c r="S5" s="13" t="s">
        <v>269</v>
      </c>
      <c r="U5" s="10"/>
      <c r="V5" s="859" t="s">
        <v>292</v>
      </c>
      <c r="W5" s="787" t="s">
        <v>353</v>
      </c>
      <c r="X5" s="788"/>
      <c r="Y5" s="788"/>
      <c r="Z5" s="788"/>
      <c r="AA5" s="788"/>
      <c r="AB5" s="789"/>
      <c r="AC5" s="466" t="s">
        <v>354</v>
      </c>
      <c r="AD5" s="467"/>
      <c r="AE5" s="467"/>
      <c r="AF5" s="468"/>
      <c r="AH5" s="20"/>
    </row>
    <row r="6" spans="1:34" ht="18" customHeight="1">
      <c r="A6" s="859" t="s">
        <v>270</v>
      </c>
      <c r="B6" s="871" t="s">
        <v>116</v>
      </c>
      <c r="C6" s="872"/>
      <c r="D6" s="872"/>
      <c r="E6" s="859"/>
      <c r="F6" s="871" t="s">
        <v>117</v>
      </c>
      <c r="G6" s="859"/>
      <c r="H6" s="787" t="s">
        <v>271</v>
      </c>
      <c r="I6" s="788"/>
      <c r="J6" s="788"/>
      <c r="K6" s="788"/>
      <c r="L6" s="788"/>
      <c r="M6" s="788"/>
      <c r="N6" s="788"/>
      <c r="O6" s="789"/>
      <c r="P6" s="846" t="s">
        <v>272</v>
      </c>
      <c r="Q6" s="835"/>
      <c r="R6" s="846" t="s">
        <v>273</v>
      </c>
      <c r="S6" s="793"/>
      <c r="T6" s="469"/>
      <c r="U6" s="10"/>
      <c r="V6" s="707"/>
      <c r="W6" s="852" t="s">
        <v>261</v>
      </c>
      <c r="X6" s="853"/>
      <c r="Y6" s="853"/>
      <c r="Z6" s="853"/>
      <c r="AA6" s="854"/>
      <c r="AB6" s="844" t="s">
        <v>262</v>
      </c>
      <c r="AC6" s="470" t="s">
        <v>261</v>
      </c>
      <c r="AD6" s="471"/>
      <c r="AE6" s="20"/>
      <c r="AF6" s="783" t="s">
        <v>262</v>
      </c>
      <c r="AH6" s="14"/>
    </row>
    <row r="7" spans="1:34" ht="18" customHeight="1">
      <c r="A7" s="707"/>
      <c r="B7" s="844" t="s">
        <v>11</v>
      </c>
      <c r="C7" s="844" t="s">
        <v>118</v>
      </c>
      <c r="D7" s="783" t="s">
        <v>253</v>
      </c>
      <c r="E7" s="869"/>
      <c r="F7" s="857"/>
      <c r="G7" s="873"/>
      <c r="H7" s="783" t="s">
        <v>11</v>
      </c>
      <c r="I7" s="725"/>
      <c r="J7" s="14"/>
      <c r="K7" s="14"/>
      <c r="L7" s="14"/>
      <c r="M7" s="14"/>
      <c r="N7" s="14"/>
      <c r="O7" s="473"/>
      <c r="P7" s="847"/>
      <c r="Q7" s="851"/>
      <c r="R7" s="847"/>
      <c r="S7" s="848"/>
      <c r="T7" s="15"/>
      <c r="U7" s="10"/>
      <c r="V7" s="707"/>
      <c r="W7" s="844" t="s">
        <v>2</v>
      </c>
      <c r="X7" s="780" t="s">
        <v>293</v>
      </c>
      <c r="Y7" s="844" t="s">
        <v>263</v>
      </c>
      <c r="Z7" s="844" t="s">
        <v>264</v>
      </c>
      <c r="AA7" s="844" t="s">
        <v>265</v>
      </c>
      <c r="AB7" s="856"/>
      <c r="AC7" s="844" t="s">
        <v>2</v>
      </c>
      <c r="AD7" s="343" t="s">
        <v>266</v>
      </c>
      <c r="AE7" s="474" t="s">
        <v>267</v>
      </c>
      <c r="AF7" s="857"/>
      <c r="AH7" s="14"/>
    </row>
    <row r="8" spans="1:34" ht="18" customHeight="1">
      <c r="A8" s="709"/>
      <c r="B8" s="691"/>
      <c r="C8" s="691"/>
      <c r="D8" s="858"/>
      <c r="E8" s="870"/>
      <c r="F8" s="858"/>
      <c r="G8" s="870"/>
      <c r="H8" s="858"/>
      <c r="I8" s="868"/>
      <c r="J8" s="852" t="s">
        <v>274</v>
      </c>
      <c r="K8" s="854"/>
      <c r="L8" s="852" t="s">
        <v>275</v>
      </c>
      <c r="M8" s="854"/>
      <c r="N8" s="866" t="s">
        <v>369</v>
      </c>
      <c r="O8" s="867"/>
      <c r="P8" s="849"/>
      <c r="Q8" s="836"/>
      <c r="R8" s="849"/>
      <c r="S8" s="850"/>
      <c r="T8" s="15"/>
      <c r="V8" s="709"/>
      <c r="W8" s="845"/>
      <c r="X8" s="702"/>
      <c r="Y8" s="855"/>
      <c r="Z8" s="855"/>
      <c r="AA8" s="855"/>
      <c r="AB8" s="855"/>
      <c r="AC8" s="855"/>
      <c r="AD8" s="342" t="s">
        <v>268</v>
      </c>
      <c r="AE8" s="475" t="s">
        <v>294</v>
      </c>
      <c r="AF8" s="858"/>
      <c r="AH8" s="14"/>
    </row>
    <row r="9" spans="1:34" ht="18" customHeight="1">
      <c r="A9" s="279" t="s">
        <v>467</v>
      </c>
      <c r="B9" s="476">
        <v>246269</v>
      </c>
      <c r="C9" s="47">
        <v>80774</v>
      </c>
      <c r="D9" s="838">
        <v>165495</v>
      </c>
      <c r="E9" s="838"/>
      <c r="F9" s="838">
        <v>155</v>
      </c>
      <c r="G9" s="838"/>
      <c r="H9" s="874">
        <v>1788</v>
      </c>
      <c r="I9" s="874"/>
      <c r="J9" s="838">
        <v>1181</v>
      </c>
      <c r="K9" s="838"/>
      <c r="L9" s="838">
        <v>607</v>
      </c>
      <c r="M9" s="838"/>
      <c r="N9" s="875" t="s">
        <v>45</v>
      </c>
      <c r="O9" s="875"/>
      <c r="P9" s="838">
        <v>1119885</v>
      </c>
      <c r="Q9" s="838"/>
      <c r="R9" s="47"/>
      <c r="S9" s="113" t="s">
        <v>346</v>
      </c>
      <c r="T9" s="477"/>
      <c r="V9" s="279" t="s">
        <v>467</v>
      </c>
      <c r="W9" s="306">
        <v>453</v>
      </c>
      <c r="X9" s="19">
        <v>96</v>
      </c>
      <c r="Y9" s="19">
        <v>346</v>
      </c>
      <c r="Z9" s="183" t="s">
        <v>189</v>
      </c>
      <c r="AA9" s="19">
        <v>11</v>
      </c>
      <c r="AB9" s="113" t="s">
        <v>254</v>
      </c>
      <c r="AC9" s="47">
        <v>258</v>
      </c>
      <c r="AD9" s="47">
        <v>6</v>
      </c>
      <c r="AE9" s="47">
        <v>252</v>
      </c>
      <c r="AF9" s="113" t="s">
        <v>254</v>
      </c>
      <c r="AH9" s="47"/>
    </row>
    <row r="10" spans="1:34" ht="18" customHeight="1">
      <c r="A10" s="279" t="s">
        <v>389</v>
      </c>
      <c r="B10" s="388">
        <v>224096</v>
      </c>
      <c r="C10" s="47">
        <v>72241</v>
      </c>
      <c r="D10" s="838">
        <v>151855</v>
      </c>
      <c r="E10" s="838"/>
      <c r="F10" s="862">
        <v>136</v>
      </c>
      <c r="G10" s="862"/>
      <c r="H10" s="862">
        <v>1571</v>
      </c>
      <c r="I10" s="862"/>
      <c r="J10" s="862">
        <v>987</v>
      </c>
      <c r="K10" s="862"/>
      <c r="L10" s="862">
        <v>584</v>
      </c>
      <c r="M10" s="862"/>
      <c r="N10" s="875" t="s">
        <v>45</v>
      </c>
      <c r="O10" s="875"/>
      <c r="P10" s="838">
        <v>1157714</v>
      </c>
      <c r="Q10" s="838"/>
      <c r="R10" s="47"/>
      <c r="S10" s="113" t="s">
        <v>346</v>
      </c>
      <c r="T10" s="477"/>
      <c r="U10" s="464"/>
      <c r="V10" s="279" t="s">
        <v>389</v>
      </c>
      <c r="W10" s="305">
        <v>451</v>
      </c>
      <c r="X10" s="19">
        <v>96</v>
      </c>
      <c r="Y10" s="19">
        <v>345</v>
      </c>
      <c r="Z10" s="183" t="s">
        <v>189</v>
      </c>
      <c r="AA10" s="19">
        <v>10</v>
      </c>
      <c r="AB10" s="113" t="s">
        <v>254</v>
      </c>
      <c r="AC10" s="47">
        <v>254</v>
      </c>
      <c r="AD10" s="47">
        <v>4</v>
      </c>
      <c r="AE10" s="47">
        <v>250</v>
      </c>
      <c r="AF10" s="113" t="s">
        <v>254</v>
      </c>
      <c r="AH10" s="47"/>
    </row>
    <row r="11" spans="1:34" ht="18" customHeight="1">
      <c r="A11" s="279" t="s">
        <v>417</v>
      </c>
      <c r="B11" s="388">
        <v>207008</v>
      </c>
      <c r="C11" s="47">
        <v>65419</v>
      </c>
      <c r="D11" s="838">
        <v>141589</v>
      </c>
      <c r="E11" s="838"/>
      <c r="F11" s="862">
        <v>81</v>
      </c>
      <c r="G11" s="862"/>
      <c r="H11" s="862">
        <v>1530</v>
      </c>
      <c r="I11" s="862"/>
      <c r="J11" s="862">
        <v>935</v>
      </c>
      <c r="K11" s="862"/>
      <c r="L11" s="862">
        <v>595</v>
      </c>
      <c r="M11" s="862"/>
      <c r="N11" s="875" t="s">
        <v>45</v>
      </c>
      <c r="O11" s="875"/>
      <c r="P11" s="838">
        <v>1171415</v>
      </c>
      <c r="Q11" s="838"/>
      <c r="R11" s="47"/>
      <c r="S11" s="113" t="s">
        <v>346</v>
      </c>
      <c r="T11" s="477"/>
      <c r="U11" s="464"/>
      <c r="V11" s="279" t="s">
        <v>417</v>
      </c>
      <c r="W11" s="305">
        <v>446</v>
      </c>
      <c r="X11" s="19">
        <v>93</v>
      </c>
      <c r="Y11" s="19">
        <v>343</v>
      </c>
      <c r="Z11" s="183" t="s">
        <v>45</v>
      </c>
      <c r="AA11" s="19">
        <v>10</v>
      </c>
      <c r="AB11" s="113" t="s">
        <v>346</v>
      </c>
      <c r="AC11" s="47">
        <v>197</v>
      </c>
      <c r="AD11" s="47">
        <v>2</v>
      </c>
      <c r="AE11" s="47">
        <v>195</v>
      </c>
      <c r="AF11" s="113" t="s">
        <v>346</v>
      </c>
      <c r="AH11" s="58"/>
    </row>
    <row r="12" spans="1:34" ht="18" customHeight="1">
      <c r="A12" s="279" t="s">
        <v>428</v>
      </c>
      <c r="B12" s="388">
        <v>194413</v>
      </c>
      <c r="C12" s="47">
        <v>59909</v>
      </c>
      <c r="D12" s="838">
        <v>134504</v>
      </c>
      <c r="E12" s="838"/>
      <c r="F12" s="862">
        <v>71</v>
      </c>
      <c r="G12" s="862"/>
      <c r="H12" s="862">
        <v>1481</v>
      </c>
      <c r="I12" s="862"/>
      <c r="J12" s="862">
        <v>935</v>
      </c>
      <c r="K12" s="862"/>
      <c r="L12" s="862">
        <v>546</v>
      </c>
      <c r="M12" s="862"/>
      <c r="N12" s="875" t="s">
        <v>45</v>
      </c>
      <c r="O12" s="875"/>
      <c r="P12" s="874">
        <v>1174831</v>
      </c>
      <c r="Q12" s="874"/>
      <c r="R12" s="47"/>
      <c r="S12" s="113" t="s">
        <v>346</v>
      </c>
      <c r="T12" s="477"/>
      <c r="U12" s="464"/>
      <c r="V12" s="279" t="s">
        <v>470</v>
      </c>
      <c r="W12" s="305">
        <v>279</v>
      </c>
      <c r="X12" s="19">
        <v>46</v>
      </c>
      <c r="Y12" s="19">
        <v>218</v>
      </c>
      <c r="Z12" s="183" t="s">
        <v>189</v>
      </c>
      <c r="AA12" s="19">
        <v>15</v>
      </c>
      <c r="AB12" s="113" t="s">
        <v>254</v>
      </c>
      <c r="AC12" s="47">
        <v>196</v>
      </c>
      <c r="AD12" s="47">
        <v>1</v>
      </c>
      <c r="AE12" s="47">
        <v>195</v>
      </c>
      <c r="AF12" s="113" t="s">
        <v>254</v>
      </c>
      <c r="AH12" s="58"/>
    </row>
    <row r="13" spans="1:34" ht="18" customHeight="1">
      <c r="A13" s="377" t="s">
        <v>471</v>
      </c>
      <c r="B13" s="478">
        <v>182879</v>
      </c>
      <c r="C13" s="479">
        <v>55882</v>
      </c>
      <c r="D13" s="861">
        <v>126997</v>
      </c>
      <c r="E13" s="861"/>
      <c r="F13" s="842">
        <v>70</v>
      </c>
      <c r="G13" s="842"/>
      <c r="H13" s="842">
        <v>1451</v>
      </c>
      <c r="I13" s="842"/>
      <c r="J13" s="842">
        <v>913</v>
      </c>
      <c r="K13" s="842"/>
      <c r="L13" s="842">
        <v>538</v>
      </c>
      <c r="M13" s="842"/>
      <c r="N13" s="864" t="s">
        <v>45</v>
      </c>
      <c r="O13" s="864"/>
      <c r="P13" s="876">
        <v>1190486</v>
      </c>
      <c r="Q13" s="876"/>
      <c r="R13" s="391"/>
      <c r="S13" s="480" t="s">
        <v>346</v>
      </c>
      <c r="T13" s="19"/>
      <c r="U13" s="10"/>
      <c r="V13" s="377" t="s">
        <v>468</v>
      </c>
      <c r="W13" s="378">
        <v>270</v>
      </c>
      <c r="X13" s="481">
        <v>43</v>
      </c>
      <c r="Y13" s="481">
        <v>212</v>
      </c>
      <c r="Z13" s="482" t="s">
        <v>45</v>
      </c>
      <c r="AA13" s="481">
        <v>15</v>
      </c>
      <c r="AB13" s="400" t="s">
        <v>346</v>
      </c>
      <c r="AC13" s="479">
        <v>192</v>
      </c>
      <c r="AD13" s="479">
        <v>1</v>
      </c>
      <c r="AE13" s="479">
        <v>191</v>
      </c>
      <c r="AF13" s="400" t="s">
        <v>346</v>
      </c>
      <c r="AH13" s="3"/>
    </row>
    <row r="14" spans="1:28" ht="15" customHeight="1">
      <c r="A14" s="14" t="s">
        <v>255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2" t="s">
        <v>413</v>
      </c>
      <c r="W14" s="12"/>
      <c r="X14" s="12"/>
      <c r="Y14" s="12"/>
      <c r="Z14" s="12"/>
      <c r="AA14" s="12"/>
      <c r="AB14" s="12"/>
    </row>
    <row r="15" spans="1:28" ht="15" customHeight="1">
      <c r="A15" s="12" t="s">
        <v>385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0"/>
      <c r="V15" s="12" t="s">
        <v>355</v>
      </c>
      <c r="W15" s="12"/>
      <c r="X15" s="12"/>
      <c r="Y15" s="12"/>
      <c r="Z15" s="12"/>
      <c r="AA15" s="12"/>
      <c r="AB15" s="12"/>
    </row>
    <row r="16" spans="1:28" ht="15" customHeight="1">
      <c r="A16" s="14" t="s">
        <v>371</v>
      </c>
      <c r="B16" s="10"/>
      <c r="C16" s="10"/>
      <c r="D16" s="10"/>
      <c r="E16" s="10"/>
      <c r="T16" s="10"/>
      <c r="U16" s="10"/>
      <c r="V16" s="19" t="s">
        <v>339</v>
      </c>
      <c r="W16" s="12"/>
      <c r="X16" s="12"/>
      <c r="Y16" s="12"/>
      <c r="Z16" s="12"/>
      <c r="AA16" s="12"/>
      <c r="AB16" s="12"/>
    </row>
    <row r="17" spans="6:28" ht="15" customHeight="1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10"/>
      <c r="V17" s="12"/>
      <c r="W17" s="12"/>
      <c r="X17" s="12"/>
      <c r="Y17" s="12"/>
      <c r="Z17" s="12"/>
      <c r="AA17" s="12"/>
      <c r="AB17" s="12"/>
    </row>
    <row r="18" spans="1:28" ht="15" customHeight="1">
      <c r="A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10"/>
      <c r="V18" s="19"/>
      <c r="W18" s="12"/>
      <c r="X18" s="12"/>
      <c r="Y18" s="12"/>
      <c r="Z18" s="12"/>
      <c r="AA18" s="12"/>
      <c r="AB18" s="12"/>
    </row>
    <row r="19" spans="1:28" ht="15" customHeight="1">
      <c r="A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10"/>
      <c r="V19" s="19"/>
      <c r="W19" s="12"/>
      <c r="X19" s="12"/>
      <c r="Y19" s="12"/>
      <c r="Z19" s="12"/>
      <c r="AA19" s="12"/>
      <c r="AB19" s="12"/>
    </row>
    <row r="20" spans="20:28" ht="19.5" customHeight="1">
      <c r="T20" s="483"/>
      <c r="U20" s="10"/>
      <c r="V20" s="484"/>
      <c r="W20" s="465" t="s">
        <v>173</v>
      </c>
      <c r="X20" s="465"/>
      <c r="Y20" s="465"/>
      <c r="Z20" s="465"/>
      <c r="AA20" s="465"/>
      <c r="AB20" s="484"/>
    </row>
    <row r="21" spans="1:28" ht="19.5" customHeight="1">
      <c r="A21" s="792" t="s">
        <v>556</v>
      </c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10"/>
      <c r="V21" s="9"/>
      <c r="W21" s="207" t="s">
        <v>367</v>
      </c>
      <c r="X21" s="9"/>
      <c r="Y21" s="9"/>
      <c r="Z21" s="9"/>
      <c r="AA21" s="9"/>
      <c r="AB21" s="9"/>
    </row>
    <row r="22" spans="1:28" ht="18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85"/>
      <c r="U22" s="10"/>
      <c r="V22" s="12"/>
      <c r="W22" s="12"/>
      <c r="X22" s="12"/>
      <c r="Y22" s="12"/>
      <c r="Z22" s="12"/>
      <c r="AA22" s="12"/>
      <c r="AB22" s="12"/>
    </row>
    <row r="23" spans="12:28" ht="18" customHeight="1" thickBot="1">
      <c r="L23" s="328"/>
      <c r="M23" s="328"/>
      <c r="P23" s="486"/>
      <c r="Q23" s="486"/>
      <c r="S23" s="13"/>
      <c r="T23" s="13" t="s">
        <v>289</v>
      </c>
      <c r="U23" s="9"/>
      <c r="V23" s="12"/>
      <c r="W23" s="12"/>
      <c r="X23" s="12"/>
      <c r="Y23" s="12"/>
      <c r="Z23" s="12"/>
      <c r="AA23" s="12"/>
      <c r="AB23" s="12"/>
    </row>
    <row r="24" spans="1:28" ht="18" customHeight="1">
      <c r="A24" s="859" t="s">
        <v>270</v>
      </c>
      <c r="B24" s="834" t="s">
        <v>185</v>
      </c>
      <c r="C24" s="704"/>
      <c r="D24" s="704"/>
      <c r="E24" s="258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487"/>
      <c r="T24" s="488"/>
      <c r="U24" s="10"/>
      <c r="V24" s="12"/>
      <c r="W24" s="12"/>
      <c r="X24" s="12"/>
      <c r="Y24" s="12"/>
      <c r="Z24" s="12"/>
      <c r="AA24" s="12"/>
      <c r="AB24" s="12"/>
    </row>
    <row r="25" spans="1:28" ht="18" customHeight="1">
      <c r="A25" s="709"/>
      <c r="B25" s="786"/>
      <c r="C25" s="708"/>
      <c r="D25" s="708"/>
      <c r="E25" s="863" t="s">
        <v>370</v>
      </c>
      <c r="F25" s="863"/>
      <c r="G25" s="863"/>
      <c r="H25" s="865" t="s">
        <v>335</v>
      </c>
      <c r="I25" s="865"/>
      <c r="J25" s="865"/>
      <c r="K25" s="798" t="s">
        <v>336</v>
      </c>
      <c r="L25" s="798"/>
      <c r="M25" s="798"/>
      <c r="N25" s="798" t="s">
        <v>337</v>
      </c>
      <c r="O25" s="798"/>
      <c r="P25" s="798"/>
      <c r="Q25" s="865" t="s">
        <v>338</v>
      </c>
      <c r="R25" s="865"/>
      <c r="S25" s="877"/>
      <c r="T25" s="489" t="s">
        <v>388</v>
      </c>
      <c r="U25" s="10"/>
      <c r="V25" s="12"/>
      <c r="W25" s="12"/>
      <c r="X25" s="12"/>
      <c r="Y25" s="12"/>
      <c r="Z25" s="12"/>
      <c r="AA25" s="12"/>
      <c r="AB25" s="12"/>
    </row>
    <row r="26" spans="1:28" ht="18" customHeight="1">
      <c r="A26" s="279" t="s">
        <v>467</v>
      </c>
      <c r="B26" s="837">
        <v>685860</v>
      </c>
      <c r="C26" s="838"/>
      <c r="D26" s="838"/>
      <c r="E26" s="839">
        <v>37253</v>
      </c>
      <c r="F26" s="839"/>
      <c r="G26" s="839"/>
      <c r="H26" s="839">
        <v>42927</v>
      </c>
      <c r="I26" s="839"/>
      <c r="J26" s="839"/>
      <c r="K26" s="839">
        <v>206321</v>
      </c>
      <c r="L26" s="839"/>
      <c r="M26" s="839"/>
      <c r="N26" s="839">
        <v>39</v>
      </c>
      <c r="O26" s="839"/>
      <c r="P26" s="839"/>
      <c r="Q26" s="839">
        <v>39542</v>
      </c>
      <c r="R26" s="839"/>
      <c r="S26" s="839"/>
      <c r="T26" s="490">
        <v>359778</v>
      </c>
      <c r="U26" s="10"/>
      <c r="V26" s="12"/>
      <c r="W26" s="12"/>
      <c r="X26" s="12"/>
      <c r="Y26" s="12"/>
      <c r="Z26" s="12"/>
      <c r="AA26" s="12"/>
      <c r="AB26" s="12"/>
    </row>
    <row r="27" spans="1:30" ht="18" customHeight="1">
      <c r="A27" s="279" t="s">
        <v>389</v>
      </c>
      <c r="B27" s="837">
        <v>942249</v>
      </c>
      <c r="C27" s="838"/>
      <c r="D27" s="838"/>
      <c r="E27" s="839">
        <v>36662</v>
      </c>
      <c r="F27" s="839"/>
      <c r="G27" s="839"/>
      <c r="H27" s="839">
        <v>34150</v>
      </c>
      <c r="I27" s="839"/>
      <c r="J27" s="839"/>
      <c r="K27" s="839">
        <v>223186</v>
      </c>
      <c r="L27" s="839"/>
      <c r="M27" s="839"/>
      <c r="N27" s="839">
        <v>27</v>
      </c>
      <c r="O27" s="839"/>
      <c r="P27" s="839"/>
      <c r="Q27" s="839">
        <v>127634</v>
      </c>
      <c r="R27" s="839"/>
      <c r="S27" s="839"/>
      <c r="T27" s="490">
        <v>520590</v>
      </c>
      <c r="U27" s="491"/>
      <c r="V27" s="792" t="s">
        <v>557</v>
      </c>
      <c r="W27" s="792"/>
      <c r="X27" s="792"/>
      <c r="Y27" s="792"/>
      <c r="Z27" s="792"/>
      <c r="AA27" s="792"/>
      <c r="AB27" s="792"/>
      <c r="AC27" s="792"/>
      <c r="AD27" s="792"/>
    </row>
    <row r="28" spans="1:28" ht="18" customHeight="1">
      <c r="A28" s="279" t="s">
        <v>417</v>
      </c>
      <c r="B28" s="837">
        <v>1190253</v>
      </c>
      <c r="C28" s="838"/>
      <c r="D28" s="838"/>
      <c r="E28" s="839">
        <v>36439</v>
      </c>
      <c r="F28" s="839"/>
      <c r="G28" s="839"/>
      <c r="H28" s="839">
        <v>28241</v>
      </c>
      <c r="I28" s="839"/>
      <c r="J28" s="839"/>
      <c r="K28" s="839">
        <v>245262</v>
      </c>
      <c r="L28" s="839"/>
      <c r="M28" s="839"/>
      <c r="N28" s="839">
        <v>17</v>
      </c>
      <c r="O28" s="839"/>
      <c r="P28" s="839"/>
      <c r="Q28" s="839">
        <v>236532</v>
      </c>
      <c r="R28" s="839"/>
      <c r="S28" s="839"/>
      <c r="T28" s="490">
        <v>643762</v>
      </c>
      <c r="U28" s="10"/>
      <c r="V28" s="12"/>
      <c r="W28" s="12"/>
      <c r="X28" s="12"/>
      <c r="Y28" s="12"/>
      <c r="Z28" s="12"/>
      <c r="AA28" s="12"/>
      <c r="AB28" s="12"/>
    </row>
    <row r="29" spans="1:28" ht="18" customHeight="1">
      <c r="A29" s="279" t="s">
        <v>428</v>
      </c>
      <c r="B29" s="837">
        <v>1373053</v>
      </c>
      <c r="C29" s="838"/>
      <c r="D29" s="838"/>
      <c r="E29" s="839">
        <v>38468</v>
      </c>
      <c r="F29" s="839"/>
      <c r="G29" s="839"/>
      <c r="H29" s="839">
        <v>23715</v>
      </c>
      <c r="I29" s="839"/>
      <c r="J29" s="839"/>
      <c r="K29" s="839">
        <v>254186</v>
      </c>
      <c r="L29" s="839"/>
      <c r="M29" s="839"/>
      <c r="N29" s="839">
        <v>9</v>
      </c>
      <c r="O29" s="839"/>
      <c r="P29" s="839"/>
      <c r="Q29" s="839">
        <v>327301</v>
      </c>
      <c r="R29" s="839"/>
      <c r="S29" s="839"/>
      <c r="T29" s="490">
        <v>729374</v>
      </c>
      <c r="U29" s="10"/>
      <c r="V29" s="12"/>
      <c r="W29" s="12"/>
      <c r="X29" s="12"/>
      <c r="Y29" s="12"/>
      <c r="Z29" s="12"/>
      <c r="AA29" s="12"/>
      <c r="AB29" s="12"/>
    </row>
    <row r="30" spans="1:28" ht="18" customHeight="1">
      <c r="A30" s="279" t="s">
        <v>468</v>
      </c>
      <c r="B30" s="837">
        <v>1557050</v>
      </c>
      <c r="C30" s="838"/>
      <c r="D30" s="838"/>
      <c r="E30" s="839">
        <v>38775</v>
      </c>
      <c r="F30" s="839"/>
      <c r="G30" s="839"/>
      <c r="H30" s="839">
        <v>20579</v>
      </c>
      <c r="I30" s="839"/>
      <c r="J30" s="839"/>
      <c r="K30" s="839">
        <v>260317</v>
      </c>
      <c r="L30" s="839"/>
      <c r="M30" s="839"/>
      <c r="N30" s="839" t="s">
        <v>45</v>
      </c>
      <c r="O30" s="839"/>
      <c r="P30" s="839"/>
      <c r="Q30" s="839">
        <v>389705</v>
      </c>
      <c r="R30" s="839"/>
      <c r="S30" s="839"/>
      <c r="T30" s="490">
        <v>847674</v>
      </c>
      <c r="U30" s="10"/>
      <c r="V30" s="12"/>
      <c r="W30" s="12"/>
      <c r="X30" s="12"/>
      <c r="Y30" s="12"/>
      <c r="Z30" s="12"/>
      <c r="AA30" s="12"/>
      <c r="AB30" s="12"/>
    </row>
    <row r="31" spans="1:28" ht="18" customHeight="1" thickBot="1">
      <c r="A31" s="455" t="s">
        <v>429</v>
      </c>
      <c r="B31" s="113"/>
      <c r="C31" s="113"/>
      <c r="D31" s="113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490"/>
      <c r="U31" s="10"/>
      <c r="V31" s="12"/>
      <c r="W31" s="12"/>
      <c r="X31" s="12"/>
      <c r="Y31" s="12"/>
      <c r="Z31" s="12"/>
      <c r="AA31" s="12"/>
      <c r="AB31" s="12"/>
    </row>
    <row r="32" spans="1:30" ht="15" customHeight="1">
      <c r="A32" s="19" t="s">
        <v>340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T32" s="10"/>
      <c r="U32" s="10"/>
      <c r="V32" s="816" t="s">
        <v>406</v>
      </c>
      <c r="W32" s="888" t="s">
        <v>379</v>
      </c>
      <c r="X32" s="885" t="s">
        <v>404</v>
      </c>
      <c r="Y32" s="886"/>
      <c r="Z32" s="887"/>
      <c r="AA32" s="885" t="s">
        <v>403</v>
      </c>
      <c r="AB32" s="887"/>
      <c r="AC32" s="888" t="s">
        <v>402</v>
      </c>
      <c r="AD32" s="800" t="s">
        <v>378</v>
      </c>
    </row>
    <row r="33" spans="1:30" ht="15" customHeight="1">
      <c r="A33" s="19" t="s">
        <v>341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T33" s="10"/>
      <c r="U33" s="10"/>
      <c r="V33" s="891"/>
      <c r="W33" s="889"/>
      <c r="X33" s="405" t="s">
        <v>380</v>
      </c>
      <c r="Y33" s="405" t="s">
        <v>381</v>
      </c>
      <c r="Z33" s="405" t="s">
        <v>405</v>
      </c>
      <c r="AA33" s="405" t="s">
        <v>382</v>
      </c>
      <c r="AB33" s="492" t="s">
        <v>383</v>
      </c>
      <c r="AC33" s="889"/>
      <c r="AD33" s="890"/>
    </row>
    <row r="34" spans="1:30" ht="15" customHeight="1">
      <c r="A34" s="19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0"/>
      <c r="S34" s="10"/>
      <c r="T34" s="10"/>
      <c r="U34" s="10"/>
      <c r="V34" s="493" t="s">
        <v>467</v>
      </c>
      <c r="W34" s="12">
        <v>328</v>
      </c>
      <c r="X34" s="12">
        <v>1</v>
      </c>
      <c r="Y34" s="12">
        <v>44</v>
      </c>
      <c r="Z34" s="12">
        <v>208</v>
      </c>
      <c r="AA34" s="12">
        <v>70</v>
      </c>
      <c r="AB34" s="323">
        <v>4</v>
      </c>
      <c r="AC34" s="183" t="s">
        <v>189</v>
      </c>
      <c r="AD34" s="323">
        <v>1</v>
      </c>
    </row>
    <row r="35" spans="1:30" ht="15" customHeight="1">
      <c r="A35" s="19" t="s">
        <v>360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0"/>
      <c r="T35" s="10"/>
      <c r="U35" s="10"/>
      <c r="V35" s="279" t="s">
        <v>421</v>
      </c>
      <c r="W35" s="19">
        <v>328</v>
      </c>
      <c r="X35" s="183">
        <v>1</v>
      </c>
      <c r="Y35" s="183">
        <v>42</v>
      </c>
      <c r="Z35" s="183">
        <v>210</v>
      </c>
      <c r="AA35" s="19">
        <v>70</v>
      </c>
      <c r="AB35" s="19">
        <v>4</v>
      </c>
      <c r="AC35" s="183" t="s">
        <v>189</v>
      </c>
      <c r="AD35" s="19">
        <v>1</v>
      </c>
    </row>
    <row r="36" spans="1:30" ht="15" customHeight="1">
      <c r="A36" s="19" t="s">
        <v>361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0"/>
      <c r="S36" s="10"/>
      <c r="T36" s="10"/>
      <c r="U36" s="10"/>
      <c r="V36" s="303" t="s">
        <v>450</v>
      </c>
      <c r="W36" s="12">
        <v>327</v>
      </c>
      <c r="X36" s="12">
        <v>1</v>
      </c>
      <c r="Y36" s="13">
        <v>42</v>
      </c>
      <c r="Z36" s="13">
        <v>209</v>
      </c>
      <c r="AA36" s="12">
        <v>69</v>
      </c>
      <c r="AB36" s="12">
        <v>5</v>
      </c>
      <c r="AC36" s="13" t="s">
        <v>189</v>
      </c>
      <c r="AD36" s="12">
        <v>1</v>
      </c>
    </row>
    <row r="37" spans="1:30" ht="15" customHeight="1">
      <c r="A37" s="12" t="s">
        <v>424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279" t="s">
        <v>428</v>
      </c>
      <c r="W37" s="19">
        <v>328</v>
      </c>
      <c r="X37" s="19">
        <v>1</v>
      </c>
      <c r="Y37" s="19">
        <v>38</v>
      </c>
      <c r="Z37" s="19">
        <v>214</v>
      </c>
      <c r="AA37" s="19">
        <v>69</v>
      </c>
      <c r="AB37" s="19">
        <v>5</v>
      </c>
      <c r="AC37" s="183" t="s">
        <v>423</v>
      </c>
      <c r="AD37" s="19">
        <v>1</v>
      </c>
    </row>
    <row r="38" spans="1:28" ht="18.75" customHeight="1">
      <c r="A38" s="14" t="s">
        <v>281</v>
      </c>
      <c r="T38" s="483"/>
      <c r="U38" s="10"/>
      <c r="V38" s="19" t="s">
        <v>357</v>
      </c>
      <c r="W38" s="12"/>
      <c r="X38" s="12"/>
      <c r="Y38" s="12"/>
      <c r="Z38" s="12"/>
      <c r="AA38" s="12"/>
      <c r="AB38" s="12"/>
    </row>
    <row r="39" spans="20:28" ht="18.75" customHeight="1">
      <c r="T39" s="483"/>
      <c r="U39" s="10"/>
      <c r="V39" s="12"/>
      <c r="W39" s="12"/>
      <c r="X39" s="12"/>
      <c r="Y39" s="12"/>
      <c r="Z39" s="12"/>
      <c r="AA39" s="12"/>
      <c r="AB39" s="12"/>
    </row>
    <row r="40" spans="2:28" ht="19.5" customHeight="1">
      <c r="B40" s="465" t="s">
        <v>363</v>
      </c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84"/>
      <c r="S40" s="484"/>
      <c r="T40" s="20"/>
      <c r="U40" s="10"/>
      <c r="V40" s="12"/>
      <c r="W40" s="12"/>
      <c r="X40" s="12"/>
      <c r="Y40" s="12"/>
      <c r="Z40" s="12"/>
      <c r="AA40" s="12"/>
      <c r="AB40" s="12"/>
    </row>
    <row r="41" spans="1:28" ht="18" customHeight="1">
      <c r="A41" s="792" t="s">
        <v>558</v>
      </c>
      <c r="B41" s="792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2"/>
      <c r="R41" s="792"/>
      <c r="S41" s="792"/>
      <c r="U41" s="10"/>
      <c r="V41" s="12"/>
      <c r="W41" s="12"/>
      <c r="X41" s="12"/>
      <c r="Y41" s="12"/>
      <c r="Z41" s="12"/>
      <c r="AA41" s="12"/>
      <c r="AB41" s="12"/>
    </row>
    <row r="42" spans="20:28" ht="18" customHeight="1" thickBot="1">
      <c r="T42" s="20"/>
      <c r="U42" s="10"/>
      <c r="V42" s="12"/>
      <c r="W42" s="12"/>
      <c r="X42" s="12"/>
      <c r="Y42" s="12"/>
      <c r="Z42" s="12"/>
      <c r="AA42" s="12"/>
      <c r="AB42" s="12"/>
    </row>
    <row r="43" spans="1:28" ht="18" customHeight="1">
      <c r="A43" s="859" t="s">
        <v>75</v>
      </c>
      <c r="B43" s="787" t="s">
        <v>290</v>
      </c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9"/>
      <c r="N43" s="466" t="s">
        <v>178</v>
      </c>
      <c r="O43" s="467"/>
      <c r="P43" s="467"/>
      <c r="Q43" s="467"/>
      <c r="R43" s="468"/>
      <c r="S43" s="494"/>
      <c r="T43" s="469"/>
      <c r="U43" s="10"/>
      <c r="V43" s="12"/>
      <c r="W43" s="12"/>
      <c r="X43" s="12"/>
      <c r="Y43" s="12"/>
      <c r="Z43" s="12"/>
      <c r="AA43" s="12"/>
      <c r="AB43" s="12"/>
    </row>
    <row r="44" spans="1:28" ht="18" customHeight="1">
      <c r="A44" s="707"/>
      <c r="B44" s="783" t="s">
        <v>368</v>
      </c>
      <c r="C44" s="785"/>
      <c r="D44" s="783" t="s">
        <v>179</v>
      </c>
      <c r="E44" s="725"/>
      <c r="F44" s="725"/>
      <c r="G44" s="725"/>
      <c r="H44" s="725"/>
      <c r="I44" s="725"/>
      <c r="J44" s="725"/>
      <c r="K44" s="869"/>
      <c r="L44" s="783" t="s">
        <v>256</v>
      </c>
      <c r="M44" s="869"/>
      <c r="N44" s="783" t="s">
        <v>2</v>
      </c>
      <c r="O44" s="869"/>
      <c r="P44" s="790" t="s">
        <v>180</v>
      </c>
      <c r="Q44" s="882"/>
      <c r="R44" s="883" t="s">
        <v>181</v>
      </c>
      <c r="S44" s="884"/>
      <c r="T44" s="495"/>
      <c r="U44" s="10"/>
      <c r="V44" s="12"/>
      <c r="W44" s="12"/>
      <c r="X44" s="12"/>
      <c r="Y44" s="12"/>
      <c r="Z44" s="12"/>
      <c r="AA44" s="12"/>
      <c r="AB44" s="12"/>
    </row>
    <row r="45" spans="1:28" ht="18" customHeight="1">
      <c r="A45" s="709"/>
      <c r="B45" s="786"/>
      <c r="C45" s="709"/>
      <c r="D45" s="880" t="s">
        <v>257</v>
      </c>
      <c r="E45" s="881"/>
      <c r="F45" s="878" t="s">
        <v>258</v>
      </c>
      <c r="G45" s="879"/>
      <c r="H45" s="852" t="s">
        <v>259</v>
      </c>
      <c r="I45" s="854"/>
      <c r="J45" s="852" t="s">
        <v>260</v>
      </c>
      <c r="K45" s="854"/>
      <c r="L45" s="858"/>
      <c r="M45" s="870"/>
      <c r="N45" s="858"/>
      <c r="O45" s="870"/>
      <c r="P45" s="849"/>
      <c r="Q45" s="836"/>
      <c r="R45" s="849"/>
      <c r="S45" s="850"/>
      <c r="T45" s="485"/>
      <c r="U45" s="10"/>
      <c r="V45" s="12"/>
      <c r="W45" s="12"/>
      <c r="X45" s="12"/>
      <c r="Y45" s="12"/>
      <c r="Z45" s="12"/>
      <c r="AA45" s="12"/>
      <c r="AB45" s="12"/>
    </row>
    <row r="46" spans="1:28" ht="18" customHeight="1">
      <c r="A46" s="472" t="s">
        <v>467</v>
      </c>
      <c r="B46" s="496"/>
      <c r="C46" s="19">
        <v>1</v>
      </c>
      <c r="D46" s="840">
        <v>1</v>
      </c>
      <c r="E46" s="840"/>
      <c r="F46" s="840" t="s">
        <v>45</v>
      </c>
      <c r="G46" s="840"/>
      <c r="H46" s="840" t="s">
        <v>45</v>
      </c>
      <c r="I46" s="840"/>
      <c r="J46" s="840" t="s">
        <v>45</v>
      </c>
      <c r="K46" s="840"/>
      <c r="L46" s="840" t="s">
        <v>45</v>
      </c>
      <c r="M46" s="840"/>
      <c r="N46" s="843">
        <v>1184</v>
      </c>
      <c r="O46" s="843"/>
      <c r="P46" s="843">
        <v>1184</v>
      </c>
      <c r="Q46" s="843"/>
      <c r="R46" s="840" t="s">
        <v>45</v>
      </c>
      <c r="S46" s="840"/>
      <c r="T46" s="485"/>
      <c r="U46" s="10"/>
      <c r="V46" s="12"/>
      <c r="W46" s="12"/>
      <c r="X46" s="12"/>
      <c r="Y46" s="12"/>
      <c r="Z46" s="12"/>
      <c r="AA46" s="12"/>
      <c r="AB46" s="12"/>
    </row>
    <row r="47" spans="1:28" ht="18" customHeight="1">
      <c r="A47" s="279" t="s">
        <v>389</v>
      </c>
      <c r="B47" s="497"/>
      <c r="C47" s="19">
        <v>1</v>
      </c>
      <c r="D47" s="841">
        <v>1</v>
      </c>
      <c r="E47" s="841"/>
      <c r="F47" s="841" t="s">
        <v>45</v>
      </c>
      <c r="G47" s="841"/>
      <c r="H47" s="841" t="s">
        <v>45</v>
      </c>
      <c r="I47" s="841"/>
      <c r="J47" s="841" t="s">
        <v>45</v>
      </c>
      <c r="K47" s="841"/>
      <c r="L47" s="841" t="s">
        <v>45</v>
      </c>
      <c r="M47" s="841"/>
      <c r="N47" s="838">
        <v>1181</v>
      </c>
      <c r="O47" s="838"/>
      <c r="P47" s="838">
        <v>1181</v>
      </c>
      <c r="Q47" s="838"/>
      <c r="R47" s="841" t="s">
        <v>45</v>
      </c>
      <c r="S47" s="841"/>
      <c r="T47" s="485"/>
      <c r="U47" s="10"/>
      <c r="V47" s="12"/>
      <c r="W47" s="12"/>
      <c r="X47" s="12"/>
      <c r="Y47" s="12"/>
      <c r="Z47" s="12"/>
      <c r="AA47" s="12"/>
      <c r="AB47" s="12"/>
    </row>
    <row r="48" spans="1:28" ht="18" customHeight="1">
      <c r="A48" s="279" t="s">
        <v>417</v>
      </c>
      <c r="B48" s="497"/>
      <c r="C48" s="19">
        <v>1</v>
      </c>
      <c r="D48" s="841">
        <v>1</v>
      </c>
      <c r="E48" s="841"/>
      <c r="F48" s="841" t="s">
        <v>45</v>
      </c>
      <c r="G48" s="841"/>
      <c r="H48" s="841" t="s">
        <v>45</v>
      </c>
      <c r="I48" s="841"/>
      <c r="J48" s="841" t="s">
        <v>45</v>
      </c>
      <c r="K48" s="841"/>
      <c r="L48" s="841" t="s">
        <v>45</v>
      </c>
      <c r="M48" s="841"/>
      <c r="N48" s="838">
        <v>1177</v>
      </c>
      <c r="O48" s="838"/>
      <c r="P48" s="838">
        <v>1177</v>
      </c>
      <c r="Q48" s="838"/>
      <c r="R48" s="841" t="s">
        <v>45</v>
      </c>
      <c r="S48" s="841"/>
      <c r="T48" s="485"/>
      <c r="U48" s="9"/>
      <c r="V48" s="12"/>
      <c r="W48" s="12"/>
      <c r="X48" s="12"/>
      <c r="Y48" s="12"/>
      <c r="Z48" s="12"/>
      <c r="AA48" s="12"/>
      <c r="AB48" s="12"/>
    </row>
    <row r="49" spans="1:28" ht="18" customHeight="1">
      <c r="A49" s="279" t="s">
        <v>428</v>
      </c>
      <c r="B49" s="498"/>
      <c r="C49" s="183" t="s">
        <v>45</v>
      </c>
      <c r="D49" s="841" t="s">
        <v>45</v>
      </c>
      <c r="E49" s="841"/>
      <c r="F49" s="841" t="s">
        <v>45</v>
      </c>
      <c r="G49" s="841"/>
      <c r="H49" s="841" t="s">
        <v>45</v>
      </c>
      <c r="I49" s="841"/>
      <c r="J49" s="841" t="s">
        <v>45</v>
      </c>
      <c r="K49" s="841"/>
      <c r="L49" s="841" t="s">
        <v>45</v>
      </c>
      <c r="M49" s="841"/>
      <c r="N49" s="838" t="s">
        <v>189</v>
      </c>
      <c r="O49" s="838"/>
      <c r="P49" s="838" t="s">
        <v>189</v>
      </c>
      <c r="Q49" s="838"/>
      <c r="R49" s="841" t="s">
        <v>45</v>
      </c>
      <c r="S49" s="841"/>
      <c r="T49" s="357"/>
      <c r="U49" s="10"/>
      <c r="V49" s="12"/>
      <c r="W49" s="12"/>
      <c r="X49" s="12"/>
      <c r="Y49" s="12"/>
      <c r="Z49" s="12"/>
      <c r="AA49" s="12"/>
      <c r="AB49" s="12"/>
    </row>
    <row r="50" spans="1:28" ht="15" customHeight="1">
      <c r="A50" s="377" t="s">
        <v>468</v>
      </c>
      <c r="B50" s="481"/>
      <c r="C50" s="482" t="s">
        <v>45</v>
      </c>
      <c r="D50" s="860" t="s">
        <v>45</v>
      </c>
      <c r="E50" s="860"/>
      <c r="F50" s="860" t="s">
        <v>45</v>
      </c>
      <c r="G50" s="860"/>
      <c r="H50" s="860" t="s">
        <v>45</v>
      </c>
      <c r="I50" s="860"/>
      <c r="J50" s="860" t="s">
        <v>45</v>
      </c>
      <c r="K50" s="860"/>
      <c r="L50" s="860" t="s">
        <v>45</v>
      </c>
      <c r="M50" s="860"/>
      <c r="N50" s="861" t="s">
        <v>45</v>
      </c>
      <c r="O50" s="861"/>
      <c r="P50" s="861" t="s">
        <v>430</v>
      </c>
      <c r="Q50" s="861"/>
      <c r="R50" s="860" t="s">
        <v>45</v>
      </c>
      <c r="S50" s="860"/>
      <c r="T50" s="10"/>
      <c r="U50" s="10"/>
      <c r="V50" s="12"/>
      <c r="W50" s="12"/>
      <c r="X50" s="12"/>
      <c r="Y50" s="12"/>
      <c r="Z50" s="12"/>
      <c r="AA50" s="12"/>
      <c r="AB50" s="12"/>
    </row>
    <row r="51" spans="1:28" ht="15" customHeight="1">
      <c r="A51" s="19" t="s">
        <v>339</v>
      </c>
      <c r="B51" s="10"/>
      <c r="C51" s="10"/>
      <c r="D51" s="14"/>
      <c r="E51" s="1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0"/>
      <c r="V51" s="12"/>
      <c r="W51" s="12"/>
      <c r="X51" s="12"/>
      <c r="Y51" s="12"/>
      <c r="Z51" s="12"/>
      <c r="AA51" s="12"/>
      <c r="AB51" s="12"/>
    </row>
    <row r="52" spans="20:28" ht="15" customHeight="1">
      <c r="T52" s="10"/>
      <c r="U52" s="10"/>
      <c r="V52" s="12"/>
      <c r="W52" s="12"/>
      <c r="X52" s="12"/>
      <c r="Y52" s="12"/>
      <c r="Z52" s="12"/>
      <c r="AA52" s="12"/>
      <c r="AB52" s="12"/>
    </row>
    <row r="53" spans="1:32" ht="19.5" customHeight="1">
      <c r="A53" s="483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483"/>
      <c r="S53" s="483"/>
      <c r="T53" s="9"/>
      <c r="U53" s="10"/>
      <c r="V53" s="484"/>
      <c r="W53" s="465" t="s">
        <v>350</v>
      </c>
      <c r="X53" s="465"/>
      <c r="Y53" s="465"/>
      <c r="Z53" s="465"/>
      <c r="AA53" s="465"/>
      <c r="AB53" s="23"/>
      <c r="AC53" s="23"/>
      <c r="AD53" s="23"/>
      <c r="AE53" s="23"/>
      <c r="AF53" s="23"/>
    </row>
    <row r="54" spans="20:28" ht="18" customHeight="1">
      <c r="T54" s="20"/>
      <c r="U54" s="10"/>
      <c r="V54" s="9"/>
      <c r="W54" s="207" t="s">
        <v>351</v>
      </c>
      <c r="X54" s="23"/>
      <c r="Y54" s="23"/>
      <c r="Z54" s="23"/>
      <c r="AA54" s="23"/>
      <c r="AB54" s="12"/>
    </row>
    <row r="55" spans="20:32" ht="18" customHeight="1">
      <c r="T55" s="20"/>
      <c r="U55" s="10"/>
      <c r="V55" s="12"/>
      <c r="W55" s="12"/>
      <c r="X55" s="12"/>
      <c r="Y55" s="12"/>
      <c r="Z55" s="485" t="s">
        <v>352</v>
      </c>
      <c r="AA55" s="12"/>
      <c r="AB55" s="15"/>
      <c r="AC55" s="15"/>
      <c r="AD55" s="15"/>
      <c r="AE55" s="15"/>
      <c r="AF55" s="15"/>
    </row>
    <row r="56" spans="20:32" ht="18" customHeight="1">
      <c r="T56" s="14"/>
      <c r="U56" s="10"/>
      <c r="V56" s="31" t="s">
        <v>350</v>
      </c>
      <c r="W56" s="31" t="s">
        <v>344</v>
      </c>
      <c r="X56" s="48" t="s">
        <v>350</v>
      </c>
      <c r="Y56" s="48" t="s">
        <v>350</v>
      </c>
      <c r="Z56" s="48" t="s">
        <v>350</v>
      </c>
      <c r="AA56" s="24"/>
      <c r="AB56" s="4"/>
      <c r="AC56" s="15"/>
      <c r="AD56" s="9"/>
      <c r="AE56" s="9"/>
      <c r="AF56" s="15"/>
    </row>
    <row r="57" spans="20:32" ht="18" customHeight="1">
      <c r="T57" s="9"/>
      <c r="U57" s="10"/>
      <c r="V57" s="48" t="s">
        <v>344</v>
      </c>
      <c r="W57" s="54" t="s">
        <v>344</v>
      </c>
      <c r="X57" s="53" t="s">
        <v>344</v>
      </c>
      <c r="Y57" s="53" t="s">
        <v>344</v>
      </c>
      <c r="Z57" s="53" t="s">
        <v>344</v>
      </c>
      <c r="AA57" s="4"/>
      <c r="AB57" s="2"/>
      <c r="AC57" s="19"/>
      <c r="AD57" s="19"/>
      <c r="AE57" s="19"/>
      <c r="AF57" s="19"/>
    </row>
    <row r="58" spans="20:32" ht="18" customHeight="1">
      <c r="T58" s="14"/>
      <c r="V58" s="48" t="s">
        <v>344</v>
      </c>
      <c r="W58" s="54" t="s">
        <v>344</v>
      </c>
      <c r="X58" s="53" t="s">
        <v>344</v>
      </c>
      <c r="Y58" s="53" t="s">
        <v>344</v>
      </c>
      <c r="Z58" s="53" t="s">
        <v>344</v>
      </c>
      <c r="AA58" s="2"/>
      <c r="AB58" s="2"/>
      <c r="AC58" s="19"/>
      <c r="AD58" s="19"/>
      <c r="AE58" s="19"/>
      <c r="AF58" s="19"/>
    </row>
    <row r="59" spans="20:32" ht="18" customHeight="1">
      <c r="T59" s="25"/>
      <c r="V59" s="48" t="s">
        <v>344</v>
      </c>
      <c r="W59" s="54" t="s">
        <v>344</v>
      </c>
      <c r="X59" s="53" t="s">
        <v>344</v>
      </c>
      <c r="Y59" s="53" t="s">
        <v>344</v>
      </c>
      <c r="Z59" s="53" t="s">
        <v>344</v>
      </c>
      <c r="AA59" s="2"/>
      <c r="AB59" s="2"/>
      <c r="AC59" s="19"/>
      <c r="AD59" s="19"/>
      <c r="AE59" s="19"/>
      <c r="AF59" s="19"/>
    </row>
    <row r="60" spans="20:32" ht="18" customHeight="1">
      <c r="T60" s="25"/>
      <c r="V60" s="48" t="s">
        <v>345</v>
      </c>
      <c r="W60" s="54" t="s">
        <v>345</v>
      </c>
      <c r="X60" s="53" t="s">
        <v>344</v>
      </c>
      <c r="Y60" s="53" t="s">
        <v>344</v>
      </c>
      <c r="Z60" s="53" t="s">
        <v>344</v>
      </c>
      <c r="AA60" s="2"/>
      <c r="AB60" s="2"/>
      <c r="AC60" s="19"/>
      <c r="AD60" s="19"/>
      <c r="AE60" s="19"/>
      <c r="AF60" s="19"/>
    </row>
    <row r="61" spans="20:32" ht="18" customHeight="1">
      <c r="T61" s="25"/>
      <c r="V61" s="55" t="s">
        <v>344</v>
      </c>
      <c r="W61" s="56" t="s">
        <v>344</v>
      </c>
      <c r="X61" s="57" t="s">
        <v>344</v>
      </c>
      <c r="Y61" s="57" t="s">
        <v>344</v>
      </c>
      <c r="Z61" s="57" t="s">
        <v>345</v>
      </c>
      <c r="AA61" s="22"/>
      <c r="AB61" s="22"/>
      <c r="AC61" s="19"/>
      <c r="AD61" s="19"/>
      <c r="AE61" s="19"/>
      <c r="AF61" s="19"/>
    </row>
    <row r="62" spans="20:27" ht="18" customHeight="1">
      <c r="T62" s="25"/>
      <c r="V62" s="16" t="s">
        <v>352</v>
      </c>
      <c r="AA62" s="2"/>
    </row>
    <row r="63" spans="20:22" ht="18" customHeight="1">
      <c r="T63" s="26"/>
      <c r="V63" s="18" t="s">
        <v>351</v>
      </c>
    </row>
    <row r="64" ht="15" customHeight="1"/>
    <row r="65" ht="15" customHeight="1"/>
    <row r="66" ht="15" customHeight="1"/>
    <row r="67" ht="15" customHeight="1"/>
  </sheetData>
  <sheetProtection/>
  <mergeCells count="160">
    <mergeCell ref="H12:I12"/>
    <mergeCell ref="J12:K12"/>
    <mergeCell ref="L12:M12"/>
    <mergeCell ref="N12:O12"/>
    <mergeCell ref="V32:V33"/>
    <mergeCell ref="W32:W33"/>
    <mergeCell ref="H27:J27"/>
    <mergeCell ref="N26:P26"/>
    <mergeCell ref="X32:Z32"/>
    <mergeCell ref="AC32:AC33"/>
    <mergeCell ref="AD32:AD33"/>
    <mergeCell ref="V27:AD27"/>
    <mergeCell ref="AA32:AB32"/>
    <mergeCell ref="R48:S48"/>
    <mergeCell ref="Q27:S27"/>
    <mergeCell ref="P46:Q46"/>
    <mergeCell ref="P47:Q47"/>
    <mergeCell ref="P48:Q48"/>
    <mergeCell ref="A43:A45"/>
    <mergeCell ref="B44:C45"/>
    <mergeCell ref="N44:O45"/>
    <mergeCell ref="P44:Q45"/>
    <mergeCell ref="R44:S45"/>
    <mergeCell ref="D44:K44"/>
    <mergeCell ref="B43:M43"/>
    <mergeCell ref="D48:E48"/>
    <mergeCell ref="F45:G45"/>
    <mergeCell ref="H46:I46"/>
    <mergeCell ref="D49:E49"/>
    <mergeCell ref="J50:K50"/>
    <mergeCell ref="F50:G50"/>
    <mergeCell ref="D46:E46"/>
    <mergeCell ref="D47:E47"/>
    <mergeCell ref="D45:E45"/>
    <mergeCell ref="J45:K45"/>
    <mergeCell ref="P50:Q50"/>
    <mergeCell ref="N48:O48"/>
    <mergeCell ref="J48:K48"/>
    <mergeCell ref="F48:G48"/>
    <mergeCell ref="F47:G47"/>
    <mergeCell ref="H47:I47"/>
    <mergeCell ref="J47:K47"/>
    <mergeCell ref="P9:Q9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N9:O9"/>
    <mergeCell ref="Q25:S25"/>
    <mergeCell ref="P10:Q10"/>
    <mergeCell ref="D9:E9"/>
    <mergeCell ref="H25:J25"/>
    <mergeCell ref="N27:P27"/>
    <mergeCell ref="F13:G13"/>
    <mergeCell ref="J13:K13"/>
    <mergeCell ref="D11:E11"/>
    <mergeCell ref="D10:E10"/>
    <mergeCell ref="N10:O10"/>
    <mergeCell ref="P13:Q13"/>
    <mergeCell ref="P12:Q12"/>
    <mergeCell ref="N11:O11"/>
    <mergeCell ref="J10:K10"/>
    <mergeCell ref="F9:G9"/>
    <mergeCell ref="H10:I10"/>
    <mergeCell ref="H11:I11"/>
    <mergeCell ref="L11:M11"/>
    <mergeCell ref="J11:K11"/>
    <mergeCell ref="L9:M9"/>
    <mergeCell ref="H9:I9"/>
    <mergeCell ref="F11:G11"/>
    <mergeCell ref="F10:G10"/>
    <mergeCell ref="L10:M10"/>
    <mergeCell ref="A6:A8"/>
    <mergeCell ref="N8:O8"/>
    <mergeCell ref="L8:M8"/>
    <mergeCell ref="H7:I8"/>
    <mergeCell ref="D7:E8"/>
    <mergeCell ref="B6:E6"/>
    <mergeCell ref="F6:G8"/>
    <mergeCell ref="B7:B8"/>
    <mergeCell ref="C7:C8"/>
    <mergeCell ref="J8:K8"/>
    <mergeCell ref="A24:A25"/>
    <mergeCell ref="E25:G25"/>
    <mergeCell ref="K25:M25"/>
    <mergeCell ref="N13:O13"/>
    <mergeCell ref="H28:J28"/>
    <mergeCell ref="D13:E13"/>
    <mergeCell ref="E28:G28"/>
    <mergeCell ref="L13:M13"/>
    <mergeCell ref="K26:M26"/>
    <mergeCell ref="D12:E12"/>
    <mergeCell ref="F12:G12"/>
    <mergeCell ref="K28:M28"/>
    <mergeCell ref="B24:D25"/>
    <mergeCell ref="B26:D26"/>
    <mergeCell ref="E27:G27"/>
    <mergeCell ref="E26:G26"/>
    <mergeCell ref="B27:D27"/>
    <mergeCell ref="H26:J26"/>
    <mergeCell ref="B28:D28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W7:W8"/>
    <mergeCell ref="R6:S8"/>
    <mergeCell ref="P11:Q11"/>
    <mergeCell ref="P6:Q8"/>
    <mergeCell ref="N25:P25"/>
    <mergeCell ref="Q28:S28"/>
    <mergeCell ref="H6:O6"/>
    <mergeCell ref="K27:M27"/>
    <mergeCell ref="J9:K9"/>
    <mergeCell ref="Q26:S26"/>
    <mergeCell ref="X7:X8"/>
    <mergeCell ref="R46:S46"/>
    <mergeCell ref="R47:S47"/>
    <mergeCell ref="A41:S41"/>
    <mergeCell ref="H13:I13"/>
    <mergeCell ref="A21:T21"/>
    <mergeCell ref="N28:P28"/>
    <mergeCell ref="J46:K46"/>
    <mergeCell ref="N46:O46"/>
    <mergeCell ref="N47:O47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2019-02-08T02:13:34Z</cp:lastPrinted>
  <dcterms:created xsi:type="dcterms:W3CDTF">2005-08-11T08:08:28Z</dcterms:created>
  <dcterms:modified xsi:type="dcterms:W3CDTF">2019-02-08T02:14:35Z</dcterms:modified>
  <cp:category/>
  <cp:version/>
  <cp:contentType/>
  <cp:contentStatus/>
</cp:coreProperties>
</file>