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3"/>
  </bookViews>
  <sheets>
    <sheet name="33,34" sheetId="1" r:id="rId1"/>
    <sheet name="35" sheetId="2" r:id="rId2"/>
    <sheet name="36" sheetId="3" r:id="rId3"/>
    <sheet name="37-40" sheetId="4" r:id="rId4"/>
  </sheets>
  <definedNames>
    <definedName name="_xlnm.Print_Area" localSheetId="0">'33,34'!$A$1:$Y$66</definedName>
    <definedName name="_xlnm.Print_Area" localSheetId="1">'35'!$A$1:$O$43</definedName>
    <definedName name="_xlnm.Print_Area" localSheetId="3">'37-40'!$A$1:$W$69</definedName>
  </definedNames>
  <calcPr fullCalcOnLoad="1"/>
</workbook>
</file>

<file path=xl/sharedStrings.xml><?xml version="1.0" encoding="utf-8"?>
<sst xmlns="http://schemas.openxmlformats.org/spreadsheetml/2006/main" count="1147" uniqueCount="208">
  <si>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</si>
  <si>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</si>
  <si>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</si>
  <si>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水源かん養　　　　　　　　　　　保　安　林</t>
  </si>
  <si>
    <t>津幡町</t>
  </si>
  <si>
    <t>計</t>
  </si>
  <si>
    <t>農事組合
法　　人</t>
  </si>
  <si>
    <t>森林組合</t>
  </si>
  <si>
    <t>個人経営体</t>
  </si>
  <si>
    <t>能美郡</t>
  </si>
  <si>
    <t>河北郡</t>
  </si>
  <si>
    <t>羽咋郡</t>
  </si>
  <si>
    <t>中能登町</t>
  </si>
  <si>
    <t>鳳珠郡</t>
  </si>
  <si>
    <t>宝達志水町</t>
  </si>
  <si>
    <t>中能登町</t>
  </si>
  <si>
    <t>能登町</t>
  </si>
  <si>
    <t>独立行政法人等</t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</si>
  <si>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</si>
  <si>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</si>
  <si>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</si>
  <si>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</si>
  <si>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</si>
  <si>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</si>
  <si>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</si>
  <si>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</si>
  <si>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</si>
  <si>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</si>
  <si>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</si>
  <si>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</si>
  <si>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</si>
  <si>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</si>
  <si>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</si>
  <si>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</si>
  <si>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</si>
  <si>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</si>
  <si>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</si>
  <si>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</si>
  <si>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</si>
  <si>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</si>
  <si>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</si>
  <si>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</si>
  <si>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</si>
  <si>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（単位：千㎥）</t>
  </si>
  <si>
    <t>年　  次</t>
  </si>
  <si>
    <t>広葉樹</t>
  </si>
  <si>
    <t>あかまつ　くろまつ</t>
  </si>
  <si>
    <t>からまつ　　えぞまつ　　とどまつ</t>
  </si>
  <si>
    <t>まつたけ　(kg)</t>
  </si>
  <si>
    <t>まいたけ　(kg)</t>
  </si>
  <si>
    <t>エリンギ　(kg)</t>
  </si>
  <si>
    <t>南洋材</t>
  </si>
  <si>
    <t>年 　次</t>
  </si>
  <si>
    <t>桐　　材         (㎥)</t>
  </si>
  <si>
    <t>木　炭（ｔ）</t>
  </si>
  <si>
    <t>くるみ　　　(kg)</t>
  </si>
  <si>
    <t>うるし　　　（㎏）</t>
  </si>
  <si>
    <t>市町別</t>
  </si>
  <si>
    <t>６　　　林　　　　　　　　　　　　　　　　　　業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</si>
  <si>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</si>
  <si>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</si>
  <si>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</si>
  <si>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</si>
  <si>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</si>
  <si>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</si>
  <si>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</si>
  <si>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</si>
  <si>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</si>
  <si>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</si>
  <si>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</si>
  <si>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</si>
  <si>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</si>
  <si>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</si>
  <si>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</si>
  <si>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</si>
  <si>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</si>
  <si>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</si>
  <si>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</si>
  <si>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法　　人　　化　　し　　て　　い　　る</t>
  </si>
  <si>
    <t>法人化し
ていない</t>
  </si>
  <si>
    <t>保有山林
な　　し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</si>
  <si>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</si>
  <si>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</si>
  <si>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</si>
  <si>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</si>
  <si>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</si>
  <si>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</si>
  <si>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</si>
  <si>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</si>
  <si>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</si>
  <si>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</si>
  <si>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財　産　区</t>
  </si>
  <si>
    <t>総　数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</si>
  <si>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</si>
  <si>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</si>
  <si>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</si>
  <si>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</si>
  <si>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</si>
  <si>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</si>
  <si>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</si>
  <si>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</si>
  <si>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t>魚  つ  き　　        　　保　安　林</t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</si>
  <si>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</si>
  <si>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</si>
  <si>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</si>
  <si>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</si>
  <si>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</si>
  <si>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</si>
  <si>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</si>
  <si>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</si>
  <si>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</si>
  <si>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</si>
  <si>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</si>
  <si>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</si>
  <si>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</si>
  <si>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</si>
  <si>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</si>
  <si>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</si>
  <si>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</si>
  <si>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</si>
  <si>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</si>
  <si>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</si>
  <si>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</si>
  <si>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</si>
  <si>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</si>
  <si>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</si>
  <si>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</si>
  <si>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資料　石川県森林管理課「石川県特用林産物需給動向」</t>
  </si>
  <si>
    <t>資料　石川県森林管理課「石川県森林・林業要覧」　　</t>
  </si>
  <si>
    <t>資料　石川県森林管理課「石川県森林・林業要覧」</t>
  </si>
  <si>
    <t>50 林　業</t>
  </si>
  <si>
    <t>林　業 51</t>
  </si>
  <si>
    <t>にせあか　　しあ　　　（Ｌ）</t>
  </si>
  <si>
    <t>（１）　自県・他県・外材別素材入荷量</t>
  </si>
  <si>
    <t>（２）　主要需要部門別素材入荷量</t>
  </si>
  <si>
    <t>市　　　町</t>
  </si>
  <si>
    <t>　</t>
  </si>
  <si>
    <t>地方公共団体・財産区</t>
  </si>
  <si>
    <t>50～100</t>
  </si>
  <si>
    <t>宝達志水町</t>
  </si>
  <si>
    <t>鹿島郡</t>
  </si>
  <si>
    <t>能登町</t>
  </si>
  <si>
    <t>市 町</t>
  </si>
  <si>
    <t>３ ～ ５</t>
  </si>
  <si>
    <t>５ ～ 10</t>
  </si>
  <si>
    <t>10 ～ 20</t>
  </si>
  <si>
    <t>20 ～ 30</t>
  </si>
  <si>
    <t>30 ～ 50</t>
  </si>
  <si>
    <t>飛砂防備　　　　　　　　　保　安　林</t>
  </si>
  <si>
    <t>潮害防備　　　             　保 安 林</t>
  </si>
  <si>
    <t>干害防備　　　      　　　保 安 林</t>
  </si>
  <si>
    <t>なだれ防止　　          　保  安  林</t>
  </si>
  <si>
    <t>落石防止　　         　　　保 安 林</t>
  </si>
  <si>
    <t>航行目標　　　          　保 安 林</t>
  </si>
  <si>
    <t>（単位：千㎥）</t>
  </si>
  <si>
    <t>資料　農林水産省「木材統計調査」</t>
  </si>
  <si>
    <t>生しいたけ　      (kg)</t>
  </si>
  <si>
    <t>な め こ      (kg)</t>
  </si>
  <si>
    <t>えのきたけ     (kg)</t>
  </si>
  <si>
    <t>ひらたけ      (kg)</t>
  </si>
  <si>
    <t>わ さ び　   (kg)</t>
  </si>
  <si>
    <t>52 林　業</t>
  </si>
  <si>
    <t>林　業 53</t>
  </si>
  <si>
    <t>54 林　業</t>
  </si>
  <si>
    <t>林　業 55</t>
  </si>
  <si>
    <t>56 林　業</t>
  </si>
  <si>
    <t>林  業 57</t>
  </si>
  <si>
    <t>ｘ</t>
  </si>
  <si>
    <t>３７　　主 要 樹 種 別 森 林 面 積（各年3月31日現在）</t>
  </si>
  <si>
    <t>４０　　品　目　別　林　野　副　産　物　数　量</t>
  </si>
  <si>
    <t>３８　　主　要　樹　種　別　素　材　生　産　量</t>
  </si>
  <si>
    <t>４０　　品　目　別　林　野　副　産　物　数　量（つづき）</t>
  </si>
  <si>
    <t>３９　　素　 材　 の　 入　 荷　 量</t>
  </si>
  <si>
    <t>３９　　素　材　の　入　荷　量（つづき）</t>
  </si>
  <si>
    <t>３０</t>
  </si>
  <si>
    <t>輸　　　　　　　入　　　　　　　材</t>
  </si>
  <si>
    <t>輸入材</t>
  </si>
  <si>
    <t>輸入材</t>
  </si>
  <si>
    <t>水害防備　　　　　　　保 安 林</t>
  </si>
  <si>
    <t>計</t>
  </si>
  <si>
    <t>令和 元 年</t>
  </si>
  <si>
    <t>２</t>
  </si>
  <si>
    <t>令和 元 年</t>
  </si>
  <si>
    <t>資料　農林水産省「2020年農林業センサス」</t>
  </si>
  <si>
    <t>３３　　市町別組織形態別林業経営体数（令和２年２月１日現在）</t>
  </si>
  <si>
    <t>３４　　市町別保有山林面積規模別林業経営体数（令和２年２月１日現在）</t>
  </si>
  <si>
    <t>３５　　市 　町　 別　 所 　有 　形 　態 　別 　林 　野 　面 　積（令和２年２月１日現在）</t>
  </si>
  <si>
    <t>小  計</t>
  </si>
  <si>
    <t>会  社</t>
  </si>
  <si>
    <t>その他の
各種団体</t>
  </si>
  <si>
    <t>その他の
法　　人</t>
  </si>
  <si>
    <t>３ha
未満</t>
  </si>
  <si>
    <t>100ha以上</t>
  </si>
  <si>
    <t xml:space="preserve">  ２</t>
  </si>
  <si>
    <t xml:space="preserve">  ３</t>
  </si>
  <si>
    <t xml:space="preserve"> 平成２９年</t>
  </si>
  <si>
    <t>３０</t>
  </si>
  <si>
    <t>３</t>
  </si>
  <si>
    <t>注 　 製材用、合板等用、木材チップ用の３部門についての数値である。</t>
  </si>
  <si>
    <t>資料　農林水産省「2020年農林業センサス」</t>
  </si>
  <si>
    <t xml:space="preserve">市  町  </t>
  </si>
  <si>
    <t>***</t>
  </si>
  <si>
    <t>令和 元 年</t>
  </si>
  <si>
    <t xml:space="preserve">  ２</t>
  </si>
  <si>
    <t xml:space="preserve">  ３</t>
  </si>
  <si>
    <t>平成３０年</t>
  </si>
  <si>
    <t xml:space="preserve">  ４</t>
  </si>
  <si>
    <t>３６　　市　　　町　　　別　　　保　　　安　　　林　　　面　　　積　（令和５年３月３１日現在）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</si>
</sst>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209" fontId="31" fillId="24" borderId="0" xfId="0" applyNumberFormat="1" applyFont="1" applyFill="1" applyAlignment="1">
      <alignment horizontal="right" vertical="center"/>
    </xf>
    <xf numFmtId="0" fontId="0" fillId="24" borderId="0" xfId="0" applyFont="1" applyFill="1" applyAlignment="1" applyProtection="1">
      <alignment vertical="center"/>
      <protection/>
    </xf>
    <xf numFmtId="199" fontId="29" fillId="24" borderId="0" xfId="64" applyNumberFormat="1" applyFont="1" applyFill="1" applyBorder="1" applyAlignment="1">
      <alignment horizontal="right" shrinkToFit="1"/>
      <protection/>
    </xf>
    <xf numFmtId="207" fontId="1" fillId="24" borderId="0" xfId="0" applyNumberFormat="1" applyFont="1" applyFill="1" applyBorder="1" applyAlignment="1" applyProtection="1">
      <alignment horizontal="right" vertical="center"/>
      <protection/>
    </xf>
    <xf numFmtId="207" fontId="0" fillId="24" borderId="0" xfId="0" applyNumberFormat="1" applyFont="1" applyFill="1" applyBorder="1" applyAlignment="1" applyProtection="1">
      <alignment horizontal="right" vertical="center"/>
      <protection/>
    </xf>
    <xf numFmtId="37" fontId="29" fillId="24" borderId="10" xfId="0" applyNumberFormat="1" applyFont="1" applyFill="1" applyBorder="1" applyAlignment="1" applyProtection="1">
      <alignment horizontal="right" vertical="center"/>
      <protection/>
    </xf>
    <xf numFmtId="37" fontId="29" fillId="24" borderId="11" xfId="0" applyNumberFormat="1" applyFont="1" applyFill="1" applyBorder="1" applyAlignment="1" applyProtection="1">
      <alignment horizontal="right" vertical="center"/>
      <protection/>
    </xf>
    <xf numFmtId="37" fontId="29" fillId="24" borderId="12" xfId="0" applyNumberFormat="1" applyFont="1" applyFill="1" applyBorder="1" applyAlignment="1" applyProtection="1">
      <alignment horizontal="right" vertical="center"/>
      <protection/>
    </xf>
    <xf numFmtId="37" fontId="29" fillId="24" borderId="0" xfId="0" applyNumberFormat="1" applyFont="1" applyFill="1" applyBorder="1" applyAlignment="1" applyProtection="1">
      <alignment horizontal="right" vertical="center"/>
      <protection/>
    </xf>
    <xf numFmtId="207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 horizontal="right" vertical="center"/>
      <protection/>
    </xf>
    <xf numFmtId="37" fontId="0" fillId="24" borderId="12" xfId="0" applyNumberFormat="1" applyFont="1" applyFill="1" applyBorder="1" applyAlignment="1" applyProtection="1">
      <alignment horizontal="right" vertical="center"/>
      <protection/>
    </xf>
    <xf numFmtId="37" fontId="0" fillId="24" borderId="0" xfId="0" applyNumberFormat="1" applyFont="1" applyFill="1" applyBorder="1" applyAlignment="1" applyProtection="1">
      <alignment horizontal="right" vertical="center"/>
      <protection/>
    </xf>
    <xf numFmtId="37" fontId="0" fillId="24" borderId="13" xfId="0" applyNumberFormat="1" applyFont="1" applyFill="1" applyBorder="1" applyAlignment="1" applyProtection="1">
      <alignment horizontal="right" vertical="center"/>
      <protection/>
    </xf>
    <xf numFmtId="181" fontId="30" fillId="24" borderId="0" xfId="0" applyNumberFormat="1" applyFont="1" applyFill="1" applyAlignment="1">
      <alignment vertical="center"/>
    </xf>
    <xf numFmtId="181" fontId="30" fillId="24" borderId="0" xfId="0" applyNumberFormat="1" applyFont="1" applyFill="1" applyAlignment="1">
      <alignment/>
    </xf>
    <xf numFmtId="181" fontId="0" fillId="24" borderId="0" xfId="0" applyNumberFormat="1" applyFont="1" applyFill="1" applyAlignment="1">
      <alignment vertical="center"/>
    </xf>
    <xf numFmtId="0" fontId="0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37" fontId="0" fillId="24" borderId="0" xfId="0" applyNumberFormat="1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38" fontId="0" fillId="24" borderId="0" xfId="0" applyNumberFormat="1" applyFont="1" applyFill="1" applyBorder="1" applyAlignment="1" applyProtection="1">
      <alignment vertical="center"/>
      <protection/>
    </xf>
    <xf numFmtId="38" fontId="30" fillId="24" borderId="0" xfId="0" applyNumberFormat="1" applyFont="1" applyFill="1" applyBorder="1" applyAlignment="1" applyProtection="1">
      <alignment vertical="center"/>
      <protection/>
    </xf>
    <xf numFmtId="0" fontId="32" fillId="24" borderId="0" xfId="0" applyFont="1" applyFill="1" applyAlignment="1">
      <alignment vertical="top"/>
    </xf>
    <xf numFmtId="0" fontId="0" fillId="24" borderId="0" xfId="0" applyFont="1" applyFill="1" applyBorder="1" applyAlignment="1">
      <alignment vertical="top"/>
    </xf>
    <xf numFmtId="0" fontId="32" fillId="24" borderId="0" xfId="0" applyFont="1" applyFill="1" applyAlignment="1">
      <alignment horizontal="right" vertical="top"/>
    </xf>
    <xf numFmtId="49" fontId="0" fillId="24" borderId="0" xfId="0" applyNumberFormat="1" applyFont="1" applyFill="1" applyAlignment="1">
      <alignment vertical="top"/>
    </xf>
    <xf numFmtId="0" fontId="32" fillId="24" borderId="0" xfId="0" applyFont="1" applyFill="1" applyBorder="1" applyAlignment="1">
      <alignment horizontal="right" vertical="top"/>
    </xf>
    <xf numFmtId="0" fontId="33" fillId="24" borderId="0" xfId="0" applyFont="1" applyFill="1" applyAlignment="1">
      <alignment horizontal="center" vertical="top"/>
    </xf>
    <xf numFmtId="0" fontId="34" fillId="24" borderId="0" xfId="0" applyFont="1" applyFill="1" applyBorder="1" applyAlignment="1" applyProtection="1">
      <alignment horizontal="center" vertical="center"/>
      <protection/>
    </xf>
    <xf numFmtId="49" fontId="34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centerContinuous" vertical="center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63" applyNumberFormat="1" applyFont="1" applyFill="1" applyBorder="1" applyAlignment="1">
      <alignment horizontal="center" vertical="center"/>
      <protection/>
    </xf>
    <xf numFmtId="0" fontId="0" fillId="24" borderId="17" xfId="63" applyNumberFormat="1" applyFont="1" applyFill="1" applyBorder="1" applyAlignment="1">
      <alignment horizontal="center" vertical="center"/>
      <protection/>
    </xf>
    <xf numFmtId="0" fontId="0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6" xfId="63" applyNumberFormat="1" applyFont="1" applyFill="1" applyBorder="1" applyAlignment="1">
      <alignment horizontal="center" vertical="center" wrapText="1"/>
      <protection/>
    </xf>
    <xf numFmtId="0" fontId="0" fillId="24" borderId="20" xfId="63" applyNumberFormat="1" applyFont="1" applyFill="1" applyBorder="1" applyAlignment="1">
      <alignment horizontal="center" vertical="center" wrapText="1"/>
      <protection/>
    </xf>
    <xf numFmtId="0" fontId="0" fillId="24" borderId="18" xfId="63" applyFont="1" applyFill="1" applyBorder="1" applyAlignment="1">
      <alignment horizontal="centerContinuous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 applyProtection="1">
      <alignment horizontal="center" vertical="center" wrapText="1"/>
      <protection/>
    </xf>
    <xf numFmtId="0" fontId="0" fillId="24" borderId="20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vertical="center"/>
    </xf>
    <xf numFmtId="0" fontId="0" fillId="24" borderId="23" xfId="63" applyNumberFormat="1" applyFont="1" applyFill="1" applyBorder="1" applyAlignment="1">
      <alignment horizontal="center" vertical="center"/>
      <protection/>
    </xf>
    <xf numFmtId="0" fontId="0" fillId="24" borderId="23" xfId="63" applyNumberFormat="1" applyFont="1" applyFill="1" applyBorder="1" applyAlignment="1">
      <alignment horizontal="center" vertical="center" wrapText="1"/>
      <protection/>
    </xf>
    <xf numFmtId="0" fontId="0" fillId="24" borderId="24" xfId="0" applyFont="1" applyFill="1" applyBorder="1" applyAlignment="1">
      <alignment vertical="center"/>
    </xf>
    <xf numFmtId="0" fontId="0" fillId="24" borderId="25" xfId="63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 horizontal="center" wrapText="1"/>
    </xf>
    <xf numFmtId="0" fontId="0" fillId="24" borderId="24" xfId="0" applyFont="1" applyFill="1" applyBorder="1" applyAlignment="1">
      <alignment vertical="center" wrapText="1"/>
    </xf>
    <xf numFmtId="0" fontId="0" fillId="24" borderId="22" xfId="63" applyNumberFormat="1" applyFont="1" applyFill="1" applyBorder="1" applyAlignment="1">
      <alignment horizontal="center" vertical="center"/>
      <protection/>
    </xf>
    <xf numFmtId="0" fontId="0" fillId="24" borderId="22" xfId="63" applyNumberFormat="1" applyFont="1" applyFill="1" applyBorder="1" applyAlignment="1">
      <alignment horizontal="center" vertical="center" wrapText="1"/>
      <protection/>
    </xf>
    <xf numFmtId="0" fontId="0" fillId="24" borderId="24" xfId="63" applyNumberFormat="1" applyFont="1" applyFill="1" applyBorder="1" applyAlignment="1">
      <alignment horizontal="center" vertical="center" wrapText="1"/>
      <protection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63" applyNumberFormat="1" applyFont="1" applyFill="1" applyBorder="1" applyAlignment="1">
      <alignment horizontal="center" vertical="center"/>
      <protection/>
    </xf>
    <xf numFmtId="0" fontId="0" fillId="24" borderId="28" xfId="63" applyNumberFormat="1" applyFont="1" applyFill="1" applyBorder="1" applyAlignment="1">
      <alignment horizontal="center" vertical="center" wrapText="1"/>
      <protection/>
    </xf>
    <xf numFmtId="0" fontId="0" fillId="24" borderId="29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vertical="center" wrapText="1"/>
    </xf>
    <xf numFmtId="0" fontId="0" fillId="24" borderId="28" xfId="0" applyFont="1" applyFill="1" applyBorder="1" applyAlignment="1">
      <alignment horizontal="center" wrapText="1"/>
    </xf>
    <xf numFmtId="0" fontId="0" fillId="24" borderId="31" xfId="0" applyFont="1" applyFill="1" applyBorder="1" applyAlignment="1">
      <alignment vertical="center" wrapText="1"/>
    </xf>
    <xf numFmtId="0" fontId="29" fillId="24" borderId="11" xfId="0" applyFont="1" applyFill="1" applyBorder="1" applyAlignment="1" applyProtection="1">
      <alignment horizontal="distributed" vertical="center"/>
      <protection/>
    </xf>
    <xf numFmtId="0" fontId="29" fillId="24" borderId="32" xfId="0" applyFont="1" applyFill="1" applyBorder="1" applyAlignment="1" applyProtection="1">
      <alignment horizontal="distributed" vertical="center"/>
      <protection/>
    </xf>
    <xf numFmtId="38" fontId="29" fillId="24" borderId="10" xfId="49" applyFont="1" applyFill="1" applyBorder="1" applyAlignment="1">
      <alignment horizontal="right" vertical="center" shrinkToFit="1"/>
    </xf>
    <xf numFmtId="38" fontId="29" fillId="24" borderId="11" xfId="49" applyFont="1" applyFill="1" applyBorder="1" applyAlignment="1">
      <alignment horizontal="right" vertical="center" shrinkToFit="1"/>
    </xf>
    <xf numFmtId="0" fontId="29" fillId="24" borderId="0" xfId="0" applyFont="1" applyFill="1" applyBorder="1" applyAlignment="1" applyProtection="1">
      <alignment horizontal="distributed" vertical="center"/>
      <protection/>
    </xf>
    <xf numFmtId="0" fontId="29" fillId="24" borderId="33" xfId="0" applyFont="1" applyFill="1" applyBorder="1" applyAlignment="1" applyProtection="1">
      <alignment horizontal="distributed" vertical="center"/>
      <protection/>
    </xf>
    <xf numFmtId="38" fontId="29" fillId="24" borderId="10" xfId="49" applyFont="1" applyFill="1" applyBorder="1" applyAlignment="1">
      <alignment horizontal="right" shrinkToFit="1"/>
    </xf>
    <xf numFmtId="38" fontId="29" fillId="24" borderId="11" xfId="49" applyFont="1" applyFill="1" applyBorder="1" applyAlignment="1">
      <alignment horizontal="right" shrinkToFit="1"/>
    </xf>
    <xf numFmtId="38" fontId="29" fillId="24" borderId="34" xfId="49" applyFont="1" applyFill="1" applyBorder="1" applyAlignment="1">
      <alignment horizontal="right" shrinkToFit="1"/>
    </xf>
    <xf numFmtId="0" fontId="29" fillId="24" borderId="0" xfId="0" applyFont="1" applyFill="1" applyBorder="1" applyAlignment="1" applyProtection="1">
      <alignment horizontal="distributed" vertical="center"/>
      <protection/>
    </xf>
    <xf numFmtId="0" fontId="29" fillId="24" borderId="33" xfId="0" applyFont="1" applyFill="1" applyBorder="1" applyAlignment="1" applyProtection="1">
      <alignment horizontal="distributed" vertical="center"/>
      <protection/>
    </xf>
    <xf numFmtId="38" fontId="29" fillId="24" borderId="12" xfId="49" applyFont="1" applyFill="1" applyBorder="1" applyAlignment="1">
      <alignment horizontal="right" vertical="center" shrinkToFit="1"/>
    </xf>
    <xf numFmtId="38" fontId="29" fillId="24" borderId="0" xfId="49" applyFont="1" applyFill="1" applyBorder="1" applyAlignment="1">
      <alignment horizontal="right" vertical="center" shrinkToFit="1"/>
    </xf>
    <xf numFmtId="209" fontId="31" fillId="24" borderId="0" xfId="0" applyNumberFormat="1" applyFont="1" applyFill="1" applyBorder="1" applyAlignment="1">
      <alignment horizontal="right" vertical="center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vertical="center"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vertical="center"/>
      <protection/>
    </xf>
    <xf numFmtId="199" fontId="29" fillId="24" borderId="12" xfId="64" applyNumberFormat="1" applyFont="1" applyFill="1" applyBorder="1" applyAlignment="1">
      <alignment horizontal="right" shrinkToFit="1"/>
      <protection/>
    </xf>
    <xf numFmtId="38" fontId="29" fillId="24" borderId="12" xfId="49" applyFont="1" applyFill="1" applyBorder="1" applyAlignment="1">
      <alignment horizontal="right" shrinkToFit="1"/>
    </xf>
    <xf numFmtId="38" fontId="29" fillId="24" borderId="0" xfId="49" applyFont="1" applyFill="1" applyBorder="1" applyAlignment="1">
      <alignment horizontal="right" shrinkToFit="1"/>
    </xf>
    <xf numFmtId="0" fontId="35" fillId="24" borderId="0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 applyProtection="1">
      <alignment horizontal="center" vertical="center"/>
      <protection/>
    </xf>
    <xf numFmtId="210" fontId="31" fillId="24" borderId="0" xfId="0" applyNumberFormat="1" applyFont="1" applyFill="1" applyBorder="1" applyAlignment="1">
      <alignment horizontal="right" vertical="center"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horizontal="distributed" vertical="center"/>
      <protection/>
    </xf>
    <xf numFmtId="38" fontId="0" fillId="24" borderId="12" xfId="49" applyFont="1" applyFill="1" applyBorder="1" applyAlignment="1">
      <alignment horizontal="right" vertical="center" shrinkToFit="1"/>
    </xf>
    <xf numFmtId="38" fontId="0" fillId="24" borderId="0" xfId="49" applyFont="1" applyFill="1" applyBorder="1" applyAlignment="1">
      <alignment horizontal="right" vertical="center" shrinkToFit="1"/>
    </xf>
    <xf numFmtId="37" fontId="0" fillId="24" borderId="0" xfId="0" applyNumberFormat="1" applyFont="1" applyFill="1" applyAlignment="1" applyProtection="1">
      <alignment horizontal="right" vertical="center"/>
      <protection/>
    </xf>
    <xf numFmtId="38" fontId="1" fillId="24" borderId="12" xfId="49" applyFont="1" applyFill="1" applyBorder="1" applyAlignment="1">
      <alignment horizontal="right" shrinkToFit="1"/>
    </xf>
    <xf numFmtId="38" fontId="1" fillId="24" borderId="0" xfId="49" applyFont="1" applyFill="1" applyBorder="1" applyAlignment="1">
      <alignment horizontal="right" shrinkToFit="1"/>
    </xf>
    <xf numFmtId="38" fontId="0" fillId="24" borderId="12" xfId="49" applyFont="1" applyFill="1" applyBorder="1" applyAlignment="1">
      <alignment horizontal="right" shrinkToFit="1"/>
    </xf>
    <xf numFmtId="38" fontId="0" fillId="24" borderId="0" xfId="49" applyFont="1" applyFill="1" applyBorder="1" applyAlignment="1">
      <alignment horizontal="right" shrinkToFit="1"/>
    </xf>
    <xf numFmtId="209" fontId="0" fillId="24" borderId="0" xfId="0" applyNumberFormat="1" applyFont="1" applyFill="1" applyBorder="1" applyAlignment="1">
      <alignment horizontal="right" vertical="center"/>
    </xf>
    <xf numFmtId="38" fontId="30" fillId="24" borderId="12" xfId="49" applyFont="1" applyFill="1" applyBorder="1" applyAlignment="1">
      <alignment horizontal="right" shrinkToFit="1"/>
    </xf>
    <xf numFmtId="38" fontId="30" fillId="24" borderId="0" xfId="49" applyFont="1" applyFill="1" applyBorder="1" applyAlignment="1">
      <alignment horizontal="right" shrinkToFit="1"/>
    </xf>
    <xf numFmtId="49" fontId="0" fillId="24" borderId="0" xfId="0" applyNumberFormat="1" applyFont="1" applyFill="1" applyBorder="1" applyAlignment="1">
      <alignment horizontal="center" vertical="center" shrinkToFit="1"/>
    </xf>
    <xf numFmtId="209" fontId="0" fillId="24" borderId="24" xfId="0" applyNumberFormat="1" applyFont="1" applyFill="1" applyBorder="1" applyAlignment="1">
      <alignment horizontal="right" vertical="center"/>
    </xf>
    <xf numFmtId="209" fontId="31" fillId="24" borderId="24" xfId="0" applyNumberFormat="1" applyFont="1" applyFill="1" applyBorder="1" applyAlignment="1">
      <alignment horizontal="right" vertical="center"/>
    </xf>
    <xf numFmtId="38" fontId="29" fillId="24" borderId="24" xfId="49" applyFont="1" applyFill="1" applyBorder="1" applyAlignment="1">
      <alignment horizontal="right" shrinkToFit="1"/>
    </xf>
    <xf numFmtId="49" fontId="0" fillId="24" borderId="0" xfId="0" applyNumberFormat="1" applyFont="1" applyFill="1" applyBorder="1" applyAlignment="1">
      <alignment horizontal="distributed" vertical="center"/>
    </xf>
    <xf numFmtId="0" fontId="0" fillId="24" borderId="0" xfId="0" applyFont="1" applyFill="1" applyBorder="1" applyAlignment="1" applyProtection="1">
      <alignment horizontal="distributed" vertical="center"/>
      <protection/>
    </xf>
    <xf numFmtId="209" fontId="0" fillId="24" borderId="0" xfId="0" applyNumberFormat="1" applyFont="1" applyFill="1" applyAlignment="1">
      <alignment horizontal="right" vertical="center"/>
    </xf>
    <xf numFmtId="0" fontId="0" fillId="24" borderId="13" xfId="0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horizontal="distributed" vertical="center"/>
    </xf>
    <xf numFmtId="38" fontId="0" fillId="24" borderId="35" xfId="49" applyFont="1" applyFill="1" applyBorder="1" applyAlignment="1">
      <alignment horizontal="right" shrinkToFit="1"/>
    </xf>
    <xf numFmtId="38" fontId="0" fillId="24" borderId="13" xfId="49" applyFont="1" applyFill="1" applyBorder="1" applyAlignment="1">
      <alignment horizontal="right" shrinkToFit="1"/>
    </xf>
    <xf numFmtId="209" fontId="0" fillId="24" borderId="31" xfId="0" applyNumberFormat="1" applyFont="1" applyFill="1" applyBorder="1" applyAlignment="1">
      <alignment horizontal="right" vertical="center"/>
    </xf>
    <xf numFmtId="209" fontId="0" fillId="24" borderId="13" xfId="0" applyNumberFormat="1" applyFont="1" applyFill="1" applyBorder="1" applyAlignment="1">
      <alignment horizontal="right" vertical="center"/>
    </xf>
    <xf numFmtId="199" fontId="0" fillId="24" borderId="34" xfId="0" applyNumberFormat="1" applyFont="1" applyFill="1" applyBorder="1" applyAlignment="1">
      <alignment vertical="center"/>
    </xf>
    <xf numFmtId="199" fontId="0" fillId="24" borderId="34" xfId="64" applyNumberFormat="1" applyFont="1" applyFill="1" applyBorder="1" applyAlignment="1">
      <alignment horizontal="right" shrinkToFit="1"/>
      <protection/>
    </xf>
    <xf numFmtId="199" fontId="0" fillId="24" borderId="0" xfId="64" applyNumberFormat="1" applyFont="1" applyFill="1" applyBorder="1" applyAlignment="1">
      <alignment horizontal="right" shrinkToFit="1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0" fillId="24" borderId="36" xfId="0" applyFont="1" applyFill="1" applyBorder="1" applyAlignment="1" applyProtection="1">
      <alignment horizontal="center" vertical="center"/>
      <protection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 applyProtection="1">
      <alignment horizontal="center" vertical="center"/>
      <protection/>
    </xf>
    <xf numFmtId="0" fontId="0" fillId="24" borderId="39" xfId="0" applyFont="1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vertical="center"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 wrapText="1"/>
      <protection/>
    </xf>
    <xf numFmtId="0" fontId="0" fillId="24" borderId="46" xfId="0" applyFont="1" applyFill="1" applyBorder="1" applyAlignment="1" applyProtection="1">
      <alignment horizontal="center" vertical="center"/>
      <protection/>
    </xf>
    <xf numFmtId="0" fontId="0" fillId="24" borderId="47" xfId="0" applyFont="1" applyFill="1" applyBorder="1" applyAlignment="1" applyProtection="1">
      <alignment horizontal="center" vertical="center"/>
      <protection/>
    </xf>
    <xf numFmtId="0" fontId="0" fillId="24" borderId="48" xfId="0" applyFont="1" applyFill="1" applyBorder="1" applyAlignment="1" applyProtection="1">
      <alignment horizontal="center" vertical="center"/>
      <protection/>
    </xf>
    <xf numFmtId="0" fontId="0" fillId="24" borderId="49" xfId="0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 applyProtection="1">
      <alignment horizontal="center" vertical="center"/>
      <protection/>
    </xf>
    <xf numFmtId="0" fontId="1" fillId="24" borderId="32" xfId="0" applyFont="1" applyFill="1" applyBorder="1" applyAlignment="1">
      <alignment/>
    </xf>
    <xf numFmtId="0" fontId="30" fillId="24" borderId="0" xfId="0" applyFont="1" applyFill="1" applyAlignment="1">
      <alignment vertical="center"/>
    </xf>
    <xf numFmtId="207" fontId="0" fillId="24" borderId="13" xfId="0" applyNumberFormat="1" applyFont="1" applyFill="1" applyBorder="1" applyAlignment="1" applyProtection="1">
      <alignment horizontal="right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37" fontId="0" fillId="24" borderId="11" xfId="0" applyNumberFormat="1" applyFont="1" applyFill="1" applyBorder="1" applyAlignment="1" applyProtection="1">
      <alignment vertical="center"/>
      <protection/>
    </xf>
    <xf numFmtId="37" fontId="0" fillId="24" borderId="0" xfId="0" applyNumberFormat="1" applyFont="1" applyFill="1" applyAlignment="1" applyProtection="1">
      <alignment vertical="center"/>
      <protection/>
    </xf>
    <xf numFmtId="181" fontId="0" fillId="24" borderId="0" xfId="0" applyNumberFormat="1" applyFont="1" applyFill="1" applyAlignment="1">
      <alignment vertical="top"/>
    </xf>
    <xf numFmtId="181" fontId="32" fillId="24" borderId="0" xfId="0" applyNumberFormat="1" applyFont="1" applyFill="1" applyAlignment="1">
      <alignment horizontal="right" vertical="top"/>
    </xf>
    <xf numFmtId="181" fontId="0" fillId="24" borderId="0" xfId="0" applyNumberFormat="1" applyFont="1" applyFill="1" applyBorder="1" applyAlignment="1" applyProtection="1">
      <alignment horizontal="centerContinuous" vertical="center"/>
      <protection/>
    </xf>
    <xf numFmtId="181" fontId="0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54" xfId="0" applyFont="1" applyFill="1" applyBorder="1" applyAlignment="1" applyProtection="1">
      <alignment horizontal="distributed" vertical="center"/>
      <protection/>
    </xf>
    <xf numFmtId="0" fontId="0" fillId="24" borderId="55" xfId="0" applyFont="1" applyFill="1" applyBorder="1" applyAlignment="1" applyProtection="1">
      <alignment horizontal="distributed" vertical="center"/>
      <protection/>
    </xf>
    <xf numFmtId="0" fontId="0" fillId="24" borderId="56" xfId="0" applyFont="1" applyFill="1" applyBorder="1" applyAlignment="1" applyProtection="1">
      <alignment horizontal="center" vertical="center"/>
      <protection/>
    </xf>
    <xf numFmtId="0" fontId="0" fillId="24" borderId="55" xfId="0" applyFont="1" applyFill="1" applyBorder="1" applyAlignment="1" applyProtection="1">
      <alignment horizontal="center" vertical="center"/>
      <protection/>
    </xf>
    <xf numFmtId="0" fontId="0" fillId="24" borderId="56" xfId="0" applyFont="1" applyFill="1" applyBorder="1" applyAlignment="1" applyProtection="1">
      <alignment horizontal="center" vertical="center" wrapText="1"/>
      <protection/>
    </xf>
    <xf numFmtId="0" fontId="0" fillId="24" borderId="55" xfId="0" applyFont="1" applyFill="1" applyBorder="1" applyAlignment="1" applyProtection="1">
      <alignment horizontal="center" vertical="center" wrapText="1"/>
      <protection/>
    </xf>
    <xf numFmtId="0" fontId="0" fillId="24" borderId="56" xfId="0" applyFont="1" applyFill="1" applyBorder="1" applyAlignment="1" applyProtection="1">
      <alignment horizontal="distributed" vertical="center" wrapText="1"/>
      <protection/>
    </xf>
    <xf numFmtId="0" fontId="0" fillId="24" borderId="55" xfId="0" applyFont="1" applyFill="1" applyBorder="1" applyAlignment="1" applyProtection="1">
      <alignment horizontal="distributed" vertical="center" wrapText="1"/>
      <protection/>
    </xf>
    <xf numFmtId="181" fontId="0" fillId="24" borderId="56" xfId="0" applyNumberFormat="1" applyFont="1" applyFill="1" applyBorder="1" applyAlignment="1" applyProtection="1">
      <alignment horizontal="center" vertical="center" wrapText="1"/>
      <protection/>
    </xf>
    <xf numFmtId="181" fontId="0" fillId="24" borderId="55" xfId="0" applyNumberFormat="1" applyFont="1" applyFill="1" applyBorder="1" applyAlignment="1" applyProtection="1">
      <alignment horizontal="center" vertical="center" wrapText="1"/>
      <protection/>
    </xf>
    <xf numFmtId="181" fontId="0" fillId="24" borderId="56" xfId="0" applyNumberFormat="1" applyFont="1" applyFill="1" applyBorder="1" applyAlignment="1" applyProtection="1">
      <alignment horizontal="center" vertical="center"/>
      <protection/>
    </xf>
    <xf numFmtId="181" fontId="0" fillId="24" borderId="55" xfId="0" applyNumberFormat="1" applyFont="1" applyFill="1" applyBorder="1" applyAlignment="1" applyProtection="1">
      <alignment horizontal="center" vertical="center"/>
      <protection/>
    </xf>
    <xf numFmtId="0" fontId="0" fillId="24" borderId="26" xfId="0" applyFont="1" applyFill="1" applyBorder="1" applyAlignment="1" applyProtection="1">
      <alignment horizontal="distributed" vertical="center"/>
      <protection/>
    </xf>
    <xf numFmtId="0" fontId="0" fillId="24" borderId="53" xfId="0" applyFont="1" applyFill="1" applyBorder="1" applyAlignment="1" applyProtection="1">
      <alignment horizontal="distributed" vertical="center"/>
      <protection/>
    </xf>
    <xf numFmtId="0" fontId="0" fillId="24" borderId="35" xfId="0" applyFont="1" applyFill="1" applyBorder="1" applyAlignment="1" applyProtection="1">
      <alignment horizontal="center" vertical="center"/>
      <protection/>
    </xf>
    <xf numFmtId="0" fontId="0" fillId="24" borderId="57" xfId="0" applyFont="1" applyFill="1" applyBorder="1" applyAlignment="1" applyProtection="1">
      <alignment horizontal="center" vertical="center"/>
      <protection/>
    </xf>
    <xf numFmtId="0" fontId="0" fillId="24" borderId="35" xfId="0" applyFont="1" applyFill="1" applyBorder="1" applyAlignment="1" applyProtection="1">
      <alignment horizontal="center" vertical="center" wrapText="1"/>
      <protection/>
    </xf>
    <xf numFmtId="0" fontId="0" fillId="24" borderId="57" xfId="0" applyFont="1" applyFill="1" applyBorder="1" applyAlignment="1" applyProtection="1">
      <alignment horizontal="center" vertical="center" wrapText="1"/>
      <protection/>
    </xf>
    <xf numFmtId="0" fontId="0" fillId="24" borderId="35" xfId="0" applyFont="1" applyFill="1" applyBorder="1" applyAlignment="1" applyProtection="1">
      <alignment horizontal="distributed" vertical="center" wrapText="1"/>
      <protection/>
    </xf>
    <xf numFmtId="0" fontId="0" fillId="24" borderId="57" xfId="0" applyFont="1" applyFill="1" applyBorder="1" applyAlignment="1" applyProtection="1">
      <alignment horizontal="distributed" vertical="center" wrapText="1"/>
      <protection/>
    </xf>
    <xf numFmtId="0" fontId="0" fillId="24" borderId="52" xfId="0" applyFont="1" applyFill="1" applyBorder="1" applyAlignment="1" applyProtection="1">
      <alignment horizontal="center" vertical="center" wrapText="1"/>
      <protection/>
    </xf>
    <xf numFmtId="0" fontId="0" fillId="24" borderId="53" xfId="0" applyFont="1" applyFill="1" applyBorder="1" applyAlignment="1" applyProtection="1">
      <alignment horizontal="center" vertical="center" wrapText="1"/>
      <protection/>
    </xf>
    <xf numFmtId="181" fontId="0" fillId="24" borderId="35" xfId="0" applyNumberFormat="1" applyFont="1" applyFill="1" applyBorder="1" applyAlignment="1" applyProtection="1">
      <alignment horizontal="center" vertical="center" wrapText="1"/>
      <protection/>
    </xf>
    <xf numFmtId="181" fontId="0" fillId="24" borderId="57" xfId="0" applyNumberFormat="1" applyFont="1" applyFill="1" applyBorder="1" applyAlignment="1" applyProtection="1">
      <alignment horizontal="center" vertical="center" wrapText="1"/>
      <protection/>
    </xf>
    <xf numFmtId="181" fontId="0" fillId="24" borderId="52" xfId="0" applyNumberFormat="1" applyFont="1" applyFill="1" applyBorder="1" applyAlignment="1" applyProtection="1">
      <alignment horizontal="center" vertical="center" wrapText="1"/>
      <protection/>
    </xf>
    <xf numFmtId="181" fontId="0" fillId="24" borderId="53" xfId="0" applyNumberFormat="1" applyFont="1" applyFill="1" applyBorder="1" applyAlignment="1" applyProtection="1">
      <alignment horizontal="center" vertical="center" wrapText="1"/>
      <protection/>
    </xf>
    <xf numFmtId="181" fontId="0" fillId="24" borderId="35" xfId="0" applyNumberFormat="1" applyFont="1" applyFill="1" applyBorder="1" applyAlignment="1" applyProtection="1">
      <alignment horizontal="center" vertical="center"/>
      <protection/>
    </xf>
    <xf numFmtId="181" fontId="0" fillId="24" borderId="57" xfId="0" applyNumberFormat="1" applyFont="1" applyFill="1" applyBorder="1" applyAlignment="1" applyProtection="1">
      <alignment horizontal="center" vertical="center"/>
      <protection/>
    </xf>
    <xf numFmtId="181" fontId="29" fillId="24" borderId="11" xfId="0" applyNumberFormat="1" applyFont="1" applyFill="1" applyBorder="1" applyAlignment="1" applyProtection="1">
      <alignment horizontal="distributed" vertical="center"/>
      <protection/>
    </xf>
    <xf numFmtId="181" fontId="29" fillId="24" borderId="58" xfId="0" applyNumberFormat="1" applyFont="1" applyFill="1" applyBorder="1" applyAlignment="1" applyProtection="1">
      <alignment horizontal="distributed" vertical="center"/>
      <protection/>
    </xf>
    <xf numFmtId="208" fontId="29" fillId="24" borderId="24" xfId="62" applyNumberFormat="1" applyFont="1" applyFill="1" applyBorder="1" applyAlignment="1" applyProtection="1">
      <alignment horizontal="right" vertical="center"/>
      <protection/>
    </xf>
    <xf numFmtId="206" fontId="29" fillId="24" borderId="0" xfId="62" applyNumberFormat="1" applyFont="1" applyFill="1" applyBorder="1" applyAlignment="1" applyProtection="1">
      <alignment horizontal="right" vertical="center"/>
      <protection/>
    </xf>
    <xf numFmtId="208" fontId="29" fillId="24" borderId="0" xfId="62" applyNumberFormat="1" applyFont="1" applyFill="1" applyBorder="1" applyAlignment="1" applyProtection="1">
      <alignment horizontal="right" vertical="center"/>
      <protection/>
    </xf>
    <xf numFmtId="206" fontId="29" fillId="24" borderId="0" xfId="62" applyNumberFormat="1" applyFont="1" applyFill="1" applyBorder="1" applyAlignment="1" applyProtection="1" quotePrefix="1">
      <alignment horizontal="right" vertical="center"/>
      <protection/>
    </xf>
    <xf numFmtId="207" fontId="29" fillId="24" borderId="0" xfId="62" applyNumberFormat="1" applyFont="1" applyFill="1" applyBorder="1" applyAlignment="1" applyProtection="1">
      <alignment horizontal="right" vertical="center"/>
      <protection/>
    </xf>
    <xf numFmtId="206" fontId="29" fillId="24" borderId="0" xfId="62" applyNumberFormat="1" applyFont="1" applyFill="1" applyBorder="1" applyAlignment="1" applyProtection="1">
      <alignment horizontal="right" vertical="center" shrinkToFit="1"/>
      <protection/>
    </xf>
    <xf numFmtId="181" fontId="29" fillId="24" borderId="0" xfId="0" applyNumberFormat="1" applyFont="1" applyFill="1" applyBorder="1" applyAlignment="1" applyProtection="1">
      <alignment horizontal="distributed" vertical="center"/>
      <protection/>
    </xf>
    <xf numFmtId="181" fontId="29" fillId="24" borderId="21" xfId="0" applyNumberFormat="1" applyFont="1" applyFill="1" applyBorder="1" applyAlignment="1" applyProtection="1">
      <alignment horizontal="distributed" vertical="center"/>
      <protection/>
    </xf>
    <xf numFmtId="204" fontId="29" fillId="24" borderId="0" xfId="62" applyNumberFormat="1" applyFont="1" applyFill="1" applyBorder="1" applyAlignment="1" applyProtection="1" quotePrefix="1">
      <alignment horizontal="right" vertical="center"/>
      <protection/>
    </xf>
    <xf numFmtId="181" fontId="29" fillId="24" borderId="0" xfId="62" applyNumberFormat="1" applyFont="1" applyFill="1" applyBorder="1" applyAlignment="1" applyProtection="1" quotePrefix="1">
      <alignment horizontal="right" vertical="center"/>
      <protection/>
    </xf>
    <xf numFmtId="208" fontId="29" fillId="24" borderId="0" xfId="62" applyNumberFormat="1" applyFont="1" applyFill="1" applyBorder="1" applyAlignment="1" applyProtection="1" quotePrefix="1">
      <alignment horizontal="right" vertical="center"/>
      <protection/>
    </xf>
    <xf numFmtId="206" fontId="29" fillId="24" borderId="0" xfId="62" applyNumberFormat="1" applyFont="1" applyFill="1" applyBorder="1" applyAlignment="1" applyProtection="1" quotePrefix="1">
      <alignment horizontal="right" vertical="center" shrinkToFit="1"/>
      <protection/>
    </xf>
    <xf numFmtId="208" fontId="29" fillId="24" borderId="0" xfId="62" applyNumberFormat="1" applyFont="1" applyFill="1" applyBorder="1" applyAlignment="1">
      <alignment vertical="center"/>
      <protection/>
    </xf>
    <xf numFmtId="207" fontId="29" fillId="24" borderId="0" xfId="62" applyNumberFormat="1" applyFont="1" applyFill="1" applyBorder="1" applyAlignment="1" applyProtection="1">
      <alignment horizontal="right" vertical="center" shrinkToFit="1"/>
      <protection/>
    </xf>
    <xf numFmtId="208" fontId="29" fillId="24" borderId="0" xfId="62" applyNumberFormat="1" applyFont="1" applyFill="1" applyBorder="1" applyAlignment="1">
      <alignment horizontal="right" vertical="center"/>
      <protection/>
    </xf>
    <xf numFmtId="181" fontId="1" fillId="24" borderId="0" xfId="0" applyNumberFormat="1" applyFont="1" applyFill="1" applyBorder="1" applyAlignment="1" applyProtection="1">
      <alignment vertical="center"/>
      <protection/>
    </xf>
    <xf numFmtId="181" fontId="0" fillId="24" borderId="21" xfId="0" applyNumberFormat="1" applyFont="1" applyFill="1" applyBorder="1" applyAlignment="1" applyProtection="1">
      <alignment horizontal="distributed" vertical="center"/>
      <protection/>
    </xf>
    <xf numFmtId="208" fontId="0" fillId="24" borderId="0" xfId="62" applyNumberFormat="1" applyFont="1" applyFill="1" applyBorder="1" applyAlignment="1" applyProtection="1">
      <alignment horizontal="right" vertical="center"/>
      <protection/>
    </xf>
    <xf numFmtId="207" fontId="0" fillId="24" borderId="0" xfId="62" applyNumberFormat="1" applyFont="1" applyFill="1" applyBorder="1" applyAlignment="1" applyProtection="1">
      <alignment horizontal="right" vertical="center"/>
      <protection/>
    </xf>
    <xf numFmtId="181" fontId="0" fillId="24" borderId="0" xfId="0" applyNumberFormat="1" applyFont="1" applyFill="1" applyBorder="1" applyAlignment="1" applyProtection="1">
      <alignment horizontal="distributed" vertical="center"/>
      <protection/>
    </xf>
    <xf numFmtId="208" fontId="0" fillId="24" borderId="24" xfId="62" applyNumberFormat="1" applyFont="1" applyFill="1" applyBorder="1" applyAlignment="1" applyProtection="1">
      <alignment horizontal="right" vertical="center"/>
      <protection/>
    </xf>
    <xf numFmtId="206" fontId="0" fillId="24" borderId="0" xfId="62" applyNumberFormat="1" applyFont="1" applyFill="1" applyBorder="1" applyAlignment="1" applyProtection="1">
      <alignment horizontal="right" vertical="center"/>
      <protection/>
    </xf>
    <xf numFmtId="208" fontId="0" fillId="24" borderId="24" xfId="62" applyNumberFormat="1" applyFont="1" applyFill="1" applyBorder="1" applyAlignment="1" applyProtection="1" quotePrefix="1">
      <alignment horizontal="right" vertical="center"/>
      <protection/>
    </xf>
    <xf numFmtId="206" fontId="0" fillId="24" borderId="0" xfId="62" applyNumberFormat="1" applyFont="1" applyFill="1" applyBorder="1" applyAlignment="1" applyProtection="1" quotePrefix="1">
      <alignment horizontal="right" vertical="center"/>
      <protection/>
    </xf>
    <xf numFmtId="208" fontId="30" fillId="24" borderId="0" xfId="62" applyNumberFormat="1" applyFont="1" applyFill="1" applyBorder="1" applyAlignment="1" applyProtection="1">
      <alignment horizontal="right" vertical="center"/>
      <protection/>
    </xf>
    <xf numFmtId="206" fontId="30" fillId="24" borderId="0" xfId="62" applyNumberFormat="1" applyFont="1" applyFill="1" applyBorder="1" applyAlignment="1" applyProtection="1" quotePrefix="1">
      <alignment horizontal="right" vertical="center"/>
      <protection/>
    </xf>
    <xf numFmtId="208" fontId="1" fillId="24" borderId="24" xfId="62" applyNumberFormat="1" applyFont="1" applyFill="1" applyBorder="1" applyAlignment="1" applyProtection="1">
      <alignment horizontal="right" vertical="center"/>
      <protection/>
    </xf>
    <xf numFmtId="206" fontId="1" fillId="24" borderId="0" xfId="62" applyNumberFormat="1" applyFont="1" applyFill="1" applyBorder="1" applyAlignment="1" applyProtection="1">
      <alignment horizontal="right" vertical="center"/>
      <protection/>
    </xf>
    <xf numFmtId="181" fontId="0" fillId="24" borderId="0" xfId="0" applyNumberFormat="1" applyFont="1" applyFill="1" applyBorder="1" applyAlignment="1" applyProtection="1">
      <alignment vertical="center"/>
      <protection/>
    </xf>
    <xf numFmtId="181" fontId="37" fillId="24" borderId="0" xfId="0" applyNumberFormat="1" applyFont="1" applyFill="1" applyBorder="1" applyAlignment="1" applyProtection="1">
      <alignment horizontal="distributed" vertical="center"/>
      <protection/>
    </xf>
    <xf numFmtId="208" fontId="0" fillId="24" borderId="0" xfId="62" applyNumberFormat="1" applyFont="1" applyFill="1" applyBorder="1" applyAlignment="1" applyProtection="1" quotePrefix="1">
      <alignment horizontal="right" vertical="center"/>
      <protection/>
    </xf>
    <xf numFmtId="208" fontId="29" fillId="24" borderId="24" xfId="62" applyNumberFormat="1" applyFont="1" applyFill="1" applyBorder="1" applyAlignment="1" applyProtection="1" quotePrefix="1">
      <alignment horizontal="right" vertical="center"/>
      <protection/>
    </xf>
    <xf numFmtId="181" fontId="1" fillId="24" borderId="13" xfId="0" applyNumberFormat="1" applyFont="1" applyFill="1" applyBorder="1" applyAlignment="1" applyProtection="1">
      <alignment vertical="center"/>
      <protection/>
    </xf>
    <xf numFmtId="181" fontId="0" fillId="24" borderId="13" xfId="0" applyNumberFormat="1" applyFont="1" applyFill="1" applyBorder="1" applyAlignment="1" applyProtection="1">
      <alignment horizontal="distributed" vertical="center"/>
      <protection/>
    </xf>
    <xf numFmtId="208" fontId="0" fillId="24" borderId="31" xfId="62" applyNumberFormat="1" applyFont="1" applyFill="1" applyBorder="1" applyAlignment="1" applyProtection="1" quotePrefix="1">
      <alignment horizontal="right" vertical="center"/>
      <protection/>
    </xf>
    <xf numFmtId="206" fontId="0" fillId="24" borderId="13" xfId="62" applyNumberFormat="1" applyFont="1" applyFill="1" applyBorder="1" applyAlignment="1" applyProtection="1" quotePrefix="1">
      <alignment horizontal="right" vertical="center"/>
      <protection/>
    </xf>
    <xf numFmtId="208" fontId="0" fillId="24" borderId="13" xfId="62" applyNumberFormat="1" applyFont="1" applyFill="1" applyBorder="1" applyAlignment="1" applyProtection="1" quotePrefix="1">
      <alignment horizontal="right" vertical="center"/>
      <protection/>
    </xf>
    <xf numFmtId="207" fontId="0" fillId="24" borderId="13" xfId="62" applyNumberFormat="1" applyFont="1" applyFill="1" applyBorder="1" applyAlignment="1" applyProtection="1">
      <alignment horizontal="right" vertical="center"/>
      <protection/>
    </xf>
    <xf numFmtId="208" fontId="0" fillId="24" borderId="13" xfId="62" applyNumberFormat="1" applyFont="1" applyFill="1" applyBorder="1" applyAlignment="1" applyProtection="1">
      <alignment horizontal="right" vertical="center"/>
      <protection/>
    </xf>
    <xf numFmtId="208" fontId="0" fillId="24" borderId="13" xfId="62" applyNumberFormat="1" applyFont="1" applyFill="1" applyBorder="1" applyAlignment="1">
      <alignment vertical="center"/>
      <protection/>
    </xf>
    <xf numFmtId="181" fontId="0" fillId="24" borderId="0" xfId="0" applyNumberFormat="1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vertical="top"/>
      <protection/>
    </xf>
    <xf numFmtId="0" fontId="0" fillId="24" borderId="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horizontal="right" vertical="top"/>
      <protection/>
    </xf>
    <xf numFmtId="0" fontId="38" fillId="24" borderId="0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41" xfId="0" applyFont="1" applyFill="1" applyBorder="1" applyAlignment="1" applyProtection="1">
      <alignment horizontal="center" vertical="center"/>
      <protection/>
    </xf>
    <xf numFmtId="0" fontId="37" fillId="24" borderId="56" xfId="0" applyFont="1" applyFill="1" applyBorder="1" applyAlignment="1" applyProtection="1">
      <alignment horizontal="center" vertical="center" wrapText="1"/>
      <protection/>
    </xf>
    <xf numFmtId="0" fontId="0" fillId="24" borderId="3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 wrapText="1"/>
    </xf>
    <xf numFmtId="0" fontId="37" fillId="24" borderId="52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 applyProtection="1">
      <alignment horizontal="left" vertical="center"/>
      <protection/>
    </xf>
    <xf numFmtId="37" fontId="0" fillId="24" borderId="24" xfId="0" applyNumberFormat="1" applyFont="1" applyFill="1" applyBorder="1" applyAlignment="1" applyProtection="1">
      <alignment vertical="center"/>
      <protection/>
    </xf>
    <xf numFmtId="38" fontId="0" fillId="24" borderId="0" xfId="49" applyFont="1" applyFill="1" applyBorder="1" applyAlignment="1">
      <alignment vertical="center"/>
    </xf>
    <xf numFmtId="0" fontId="0" fillId="24" borderId="33" xfId="0" applyFont="1" applyFill="1" applyBorder="1" applyAlignment="1" applyProtection="1">
      <alignment horizontal="center" vertical="center"/>
      <protection/>
    </xf>
    <xf numFmtId="40" fontId="0" fillId="24" borderId="24" xfId="49" applyNumberFormat="1" applyFont="1" applyFill="1" applyBorder="1" applyAlignment="1">
      <alignment vertical="center"/>
    </xf>
    <xf numFmtId="40" fontId="0" fillId="24" borderId="0" xfId="49" applyNumberFormat="1" applyFont="1" applyFill="1" applyBorder="1" applyAlignment="1">
      <alignment vertical="center"/>
    </xf>
    <xf numFmtId="0" fontId="0" fillId="24" borderId="33" xfId="0" applyFont="1" applyFill="1" applyBorder="1" applyAlignment="1" applyProtection="1" quotePrefix="1">
      <alignment horizontal="center" vertical="center"/>
      <protection/>
    </xf>
    <xf numFmtId="0" fontId="0" fillId="24" borderId="21" xfId="62" applyFont="1" applyFill="1" applyBorder="1" applyAlignment="1" quotePrefix="1">
      <alignment horizontal="center" vertical="center"/>
      <protection/>
    </xf>
    <xf numFmtId="0" fontId="0" fillId="24" borderId="21" xfId="0" applyFont="1" applyFill="1" applyBorder="1" applyAlignment="1" applyProtection="1" quotePrefix="1">
      <alignment horizontal="center" vertical="center"/>
      <protection/>
    </xf>
    <xf numFmtId="0" fontId="0" fillId="24" borderId="21" xfId="62" applyFont="1" applyFill="1" applyBorder="1" applyAlignment="1">
      <alignment vertical="center"/>
      <protection/>
    </xf>
    <xf numFmtId="0" fontId="0" fillId="24" borderId="21" xfId="0" applyFont="1" applyFill="1" applyBorder="1" applyAlignment="1">
      <alignment vertical="center"/>
    </xf>
    <xf numFmtId="0" fontId="0" fillId="24" borderId="33" xfId="62" applyFont="1" applyFill="1" applyBorder="1" applyAlignment="1" applyProtection="1">
      <alignment horizontal="center" vertical="center"/>
      <protection/>
    </xf>
    <xf numFmtId="0" fontId="0" fillId="24" borderId="21" xfId="0" applyFont="1" applyFill="1" applyBorder="1" applyAlignment="1" quotePrefix="1">
      <alignment horizontal="center" vertical="center"/>
    </xf>
    <xf numFmtId="0" fontId="0" fillId="24" borderId="0" xfId="62" applyFont="1" applyFill="1" applyBorder="1" applyAlignment="1" applyProtection="1" quotePrefix="1">
      <alignment horizontal="center" vertical="center"/>
      <protection/>
    </xf>
    <xf numFmtId="37" fontId="30" fillId="24" borderId="24" xfId="0" applyNumberFormat="1" applyFont="1" applyFill="1" applyBorder="1" applyAlignment="1" applyProtection="1">
      <alignment vertical="center"/>
      <protection/>
    </xf>
    <xf numFmtId="38" fontId="30" fillId="24" borderId="0" xfId="49" applyFont="1" applyFill="1" applyBorder="1" applyAlignment="1">
      <alignment vertical="center"/>
    </xf>
    <xf numFmtId="37" fontId="30" fillId="24" borderId="0" xfId="0" applyNumberFormat="1" applyFont="1" applyFill="1" applyBorder="1" applyAlignment="1" applyProtection="1">
      <alignment vertical="center" shrinkToFit="1"/>
      <protection/>
    </xf>
    <xf numFmtId="38" fontId="30" fillId="24" borderId="0" xfId="49" applyFont="1" applyFill="1" applyBorder="1" applyAlignment="1">
      <alignment vertical="center" shrinkToFit="1"/>
    </xf>
    <xf numFmtId="40" fontId="30" fillId="24" borderId="12" xfId="49" applyNumberFormat="1" applyFont="1" applyFill="1" applyBorder="1" applyAlignment="1">
      <alignment vertical="center"/>
    </xf>
    <xf numFmtId="40" fontId="30" fillId="24" borderId="0" xfId="49" applyNumberFormat="1" applyFont="1" applyFill="1" applyBorder="1" applyAlignment="1">
      <alignment vertical="center"/>
    </xf>
    <xf numFmtId="0" fontId="1" fillId="24" borderId="30" xfId="62" applyFont="1" applyFill="1" applyBorder="1" applyAlignment="1" applyProtection="1" quotePrefix="1">
      <alignment horizontal="center" vertical="center"/>
      <protection/>
    </xf>
    <xf numFmtId="37" fontId="29" fillId="24" borderId="31" xfId="0" applyNumberFormat="1" applyFont="1" applyFill="1" applyBorder="1" applyAlignment="1" applyProtection="1">
      <alignment vertical="center"/>
      <protection/>
    </xf>
    <xf numFmtId="38" fontId="29" fillId="24" borderId="13" xfId="49" applyFont="1" applyFill="1" applyBorder="1" applyAlignment="1">
      <alignment vertical="center"/>
    </xf>
    <xf numFmtId="37" fontId="29" fillId="24" borderId="13" xfId="0" applyNumberFormat="1" applyFont="1" applyFill="1" applyBorder="1" applyAlignment="1" applyProtection="1">
      <alignment vertical="center" shrinkToFit="1"/>
      <protection/>
    </xf>
    <xf numFmtId="38" fontId="29" fillId="24" borderId="13" xfId="49" applyFont="1" applyFill="1" applyBorder="1" applyAlignment="1">
      <alignment vertical="center" shrinkToFit="1"/>
    </xf>
    <xf numFmtId="0" fontId="1" fillId="24" borderId="21" xfId="0" applyFont="1" applyFill="1" applyBorder="1" applyAlignment="1" quotePrefix="1">
      <alignment horizontal="center" vertical="center"/>
    </xf>
    <xf numFmtId="40" fontId="29" fillId="24" borderId="31" xfId="49" applyNumberFormat="1" applyFont="1" applyFill="1" applyBorder="1" applyAlignment="1">
      <alignment vertical="center"/>
    </xf>
    <xf numFmtId="40" fontId="29" fillId="24" borderId="13" xfId="49" applyNumberFormat="1" applyFont="1" applyFill="1" applyBorder="1" applyAlignment="1">
      <alignment vertical="center"/>
    </xf>
    <xf numFmtId="37" fontId="1" fillId="24" borderId="13" xfId="0" applyNumberFormat="1" applyFont="1" applyFill="1" applyBorder="1" applyAlignment="1" applyProtection="1">
      <alignment horizontal="right"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34" fillId="24" borderId="0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 shrinkToFit="1"/>
      <protection/>
    </xf>
    <xf numFmtId="0" fontId="0" fillId="24" borderId="0" xfId="0" applyFont="1" applyFill="1" applyBorder="1" applyAlignment="1" applyProtection="1">
      <alignment vertical="center" shrinkToFit="1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44" xfId="0" applyFont="1" applyFill="1" applyBorder="1" applyAlignment="1">
      <alignment horizontal="center" vertical="center"/>
    </xf>
    <xf numFmtId="0" fontId="0" fillId="24" borderId="59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shrinkToFi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44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horizontal="center" vertical="center"/>
    </xf>
    <xf numFmtId="0" fontId="0" fillId="24" borderId="13" xfId="0" applyFont="1" applyFill="1" applyBorder="1" applyAlignment="1" applyProtection="1">
      <alignment horizontal="center" vertical="center" shrinkToFit="1"/>
      <protection/>
    </xf>
    <xf numFmtId="0" fontId="0" fillId="24" borderId="24" xfId="0" applyFont="1" applyFill="1" applyBorder="1" applyAlignment="1" applyProtection="1">
      <alignment vertical="center"/>
      <protection/>
    </xf>
    <xf numFmtId="0" fontId="0" fillId="24" borderId="24" xfId="0" applyFont="1" applyFill="1" applyBorder="1" applyAlignment="1">
      <alignment vertical="center"/>
    </xf>
    <xf numFmtId="0" fontId="30" fillId="24" borderId="24" xfId="0" applyFont="1" applyFill="1" applyBorder="1" applyAlignment="1" applyProtection="1">
      <alignment vertical="center"/>
      <protection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 applyProtection="1">
      <alignment horizontal="right" vertical="center"/>
      <protection/>
    </xf>
    <xf numFmtId="0" fontId="29" fillId="24" borderId="30" xfId="0" applyFont="1" applyFill="1" applyBorder="1" applyAlignment="1" quotePrefix="1">
      <alignment horizontal="center" vertical="center"/>
    </xf>
    <xf numFmtId="0" fontId="29" fillId="24" borderId="31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>
      <alignment vertical="center"/>
    </xf>
    <xf numFmtId="0" fontId="29" fillId="24" borderId="13" xfId="0" applyFont="1" applyFill="1" applyBorder="1" applyAlignment="1" applyProtection="1">
      <alignment horizontal="right" vertical="center"/>
      <protection/>
    </xf>
    <xf numFmtId="37" fontId="1" fillId="24" borderId="0" xfId="0" applyNumberFormat="1" applyFont="1" applyFill="1" applyBorder="1" applyAlignment="1" applyProtection="1">
      <alignment vertical="center"/>
      <protection/>
    </xf>
    <xf numFmtId="0" fontId="0" fillId="24" borderId="54" xfId="0" applyFont="1" applyFill="1" applyBorder="1" applyAlignment="1">
      <alignment horizontal="center" vertical="center"/>
    </xf>
    <xf numFmtId="0" fontId="32" fillId="24" borderId="45" xfId="0" applyFont="1" applyFill="1" applyBorder="1" applyAlignment="1" applyProtection="1">
      <alignment horizontal="center" vertical="center" wrapText="1"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32" fillId="24" borderId="51" xfId="0" applyFont="1" applyFill="1" applyBorder="1" applyAlignment="1">
      <alignment horizontal="center" vertical="center" wrapText="1"/>
    </xf>
    <xf numFmtId="0" fontId="32" fillId="24" borderId="52" xfId="0" applyFont="1" applyFill="1" applyBorder="1" applyAlignment="1">
      <alignment horizontal="center" vertical="center" wrapText="1"/>
    </xf>
    <xf numFmtId="3" fontId="0" fillId="24" borderId="0" xfId="62" applyNumberFormat="1" applyFont="1" applyFill="1" applyBorder="1" applyAlignment="1">
      <alignment vertical="center"/>
      <protection/>
    </xf>
    <xf numFmtId="38" fontId="0" fillId="24" borderId="0" xfId="51" applyFont="1" applyFill="1" applyBorder="1" applyAlignment="1">
      <alignment vertical="center"/>
    </xf>
    <xf numFmtId="3" fontId="0" fillId="24" borderId="0" xfId="62" applyNumberFormat="1" applyFont="1" applyFill="1" applyBorder="1" applyAlignment="1">
      <alignment horizontal="right" vertical="center"/>
      <protection/>
    </xf>
    <xf numFmtId="0" fontId="0" fillId="24" borderId="0" xfId="62" applyFont="1" applyFill="1" applyAlignment="1">
      <alignment vertical="center"/>
      <protection/>
    </xf>
    <xf numFmtId="0" fontId="0" fillId="24" borderId="0" xfId="62" applyFont="1" applyFill="1" applyAlignment="1">
      <alignment horizontal="right" vertical="center"/>
      <protection/>
    </xf>
    <xf numFmtId="0" fontId="0" fillId="24" borderId="53" xfId="0" applyFont="1" applyFill="1" applyBorder="1" applyAlignment="1" applyProtection="1">
      <alignment vertical="center"/>
      <protection/>
    </xf>
    <xf numFmtId="0" fontId="32" fillId="24" borderId="62" xfId="0" applyFont="1" applyFill="1" applyBorder="1" applyAlignment="1" applyProtection="1">
      <alignment vertical="center"/>
      <protection/>
    </xf>
    <xf numFmtId="3" fontId="30" fillId="24" borderId="0" xfId="62" applyNumberFormat="1" applyFont="1" applyFill="1" applyBorder="1" applyAlignment="1">
      <alignment vertical="center"/>
      <protection/>
    </xf>
    <xf numFmtId="38" fontId="30" fillId="24" borderId="0" xfId="51" applyFont="1" applyFill="1" applyBorder="1" applyAlignment="1">
      <alignment vertical="center"/>
    </xf>
    <xf numFmtId="3" fontId="30" fillId="24" borderId="0" xfId="62" applyNumberFormat="1" applyFont="1" applyFill="1" applyBorder="1" applyAlignment="1">
      <alignment horizontal="right" vertical="center"/>
      <protection/>
    </xf>
    <xf numFmtId="0" fontId="0" fillId="24" borderId="0" xfId="0" applyFont="1" applyFill="1" applyBorder="1" applyAlignment="1">
      <alignment horizontal="right" vertical="center"/>
    </xf>
    <xf numFmtId="0" fontId="0" fillId="24" borderId="0" xfId="62" applyFont="1" applyFill="1" applyBorder="1" applyAlignment="1" applyProtection="1">
      <alignment vertical="center"/>
      <protection/>
    </xf>
    <xf numFmtId="3" fontId="0" fillId="24" borderId="24" xfId="62" applyNumberFormat="1" applyFont="1" applyFill="1" applyBorder="1" applyAlignment="1" applyProtection="1">
      <alignment horizontal="right" vertical="center"/>
      <protection/>
    </xf>
    <xf numFmtId="3" fontId="0" fillId="24" borderId="0" xfId="62" applyNumberFormat="1" applyFont="1" applyFill="1" applyBorder="1" applyAlignment="1" applyProtection="1">
      <alignment horizontal="right" vertical="center"/>
      <protection/>
    </xf>
    <xf numFmtId="3" fontId="1" fillId="24" borderId="13" xfId="62" applyNumberFormat="1" applyFont="1" applyFill="1" applyBorder="1" applyAlignment="1">
      <alignment horizontal="right" vertical="center"/>
      <protection/>
    </xf>
    <xf numFmtId="3" fontId="29" fillId="24" borderId="13" xfId="62" applyNumberFormat="1" applyFont="1" applyFill="1" applyBorder="1" applyAlignment="1">
      <alignment horizontal="right" vertical="center"/>
      <protection/>
    </xf>
    <xf numFmtId="0" fontId="0" fillId="24" borderId="34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177" fontId="1" fillId="24" borderId="0" xfId="0" applyNumberFormat="1" applyFont="1" applyFill="1" applyBorder="1" applyAlignment="1" applyProtection="1">
      <alignment vertical="center"/>
      <protection/>
    </xf>
    <xf numFmtId="3" fontId="29" fillId="24" borderId="0" xfId="0" applyNumberFormat="1" applyFont="1" applyFill="1" applyBorder="1" applyAlignment="1">
      <alignment horizontal="right" vertical="center"/>
    </xf>
    <xf numFmtId="0" fontId="30" fillId="24" borderId="0" xfId="0" applyFont="1" applyFill="1" applyBorder="1" applyAlignment="1">
      <alignment horizontal="right" vertical="center"/>
    </xf>
    <xf numFmtId="0" fontId="29" fillId="24" borderId="31" xfId="0" applyFont="1" applyFill="1" applyBorder="1" applyAlignment="1">
      <alignment vertical="center"/>
    </xf>
    <xf numFmtId="0" fontId="29" fillId="24" borderId="13" xfId="0" applyFont="1" applyFill="1" applyBorder="1" applyAlignment="1">
      <alignment horizontal="right" vertical="center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right" vertical="center"/>
    </xf>
    <xf numFmtId="0" fontId="29" fillId="24" borderId="0" xfId="0" applyFont="1" applyFill="1" applyBorder="1" applyAlignment="1" quotePrefix="1">
      <alignment horizontal="right" vertical="center"/>
    </xf>
    <xf numFmtId="0" fontId="0" fillId="24" borderId="0" xfId="0" applyFont="1" applyFill="1" applyAlignment="1">
      <alignment horizontal="center" vertical="center"/>
    </xf>
    <xf numFmtId="0" fontId="0" fillId="24" borderId="55" xfId="0" applyFont="1" applyFill="1" applyBorder="1" applyAlignment="1">
      <alignment horizontal="center" vertical="center"/>
    </xf>
    <xf numFmtId="0" fontId="0" fillId="24" borderId="54" xfId="0" applyFont="1" applyFill="1" applyBorder="1" applyAlignment="1" applyProtection="1">
      <alignment horizontal="center" vertical="center"/>
      <protection/>
    </xf>
    <xf numFmtId="0" fontId="0" fillId="24" borderId="63" xfId="0" applyFont="1" applyFill="1" applyBorder="1" applyAlignment="1" applyProtection="1">
      <alignment horizontal="center" vertical="center" wrapText="1"/>
      <protection/>
    </xf>
    <xf numFmtId="0" fontId="32" fillId="24" borderId="63" xfId="0" applyFont="1" applyFill="1" applyBorder="1" applyAlignment="1" applyProtection="1">
      <alignment horizontal="center" vertical="center" wrapText="1"/>
      <protection/>
    </xf>
    <xf numFmtId="0" fontId="32" fillId="24" borderId="64" xfId="0" applyFont="1" applyFill="1" applyBorder="1" applyAlignment="1" applyProtection="1">
      <alignment horizontal="center" vertical="center" wrapText="1"/>
      <protection/>
    </xf>
    <xf numFmtId="0" fontId="32" fillId="24" borderId="54" xfId="0" applyFont="1" applyFill="1" applyBorder="1" applyAlignment="1" applyProtection="1">
      <alignment horizontal="center" vertical="center" wrapText="1"/>
      <protection/>
    </xf>
    <xf numFmtId="0" fontId="0" fillId="24" borderId="62" xfId="0" applyFont="1" applyFill="1" applyBorder="1" applyAlignment="1" applyProtection="1">
      <alignment horizontal="center" vertical="center"/>
      <protection/>
    </xf>
    <xf numFmtId="0" fontId="0" fillId="24" borderId="51" xfId="0" applyFont="1" applyFill="1" applyBorder="1" applyAlignment="1" applyProtection="1">
      <alignment vertical="center"/>
      <protection/>
    </xf>
    <xf numFmtId="0" fontId="0" fillId="24" borderId="46" xfId="0" applyFont="1" applyFill="1" applyBorder="1" applyAlignment="1" applyProtection="1">
      <alignment horizontal="center" vertical="center"/>
      <protection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38" fontId="0" fillId="24" borderId="0" xfId="62" applyNumberFormat="1" applyFont="1" applyFill="1" applyBorder="1" applyAlignment="1" applyProtection="1">
      <alignment horizontal="right" vertical="center"/>
      <protection/>
    </xf>
    <xf numFmtId="0" fontId="0" fillId="24" borderId="0" xfId="62" applyFont="1" applyFill="1" applyBorder="1" applyAlignment="1">
      <alignment horizontal="right" vertical="center"/>
      <protection/>
    </xf>
    <xf numFmtId="0" fontId="0" fillId="24" borderId="12" xfId="0" applyFont="1" applyFill="1" applyBorder="1" applyAlignment="1">
      <alignment vertical="center"/>
    </xf>
    <xf numFmtId="0" fontId="0" fillId="24" borderId="0" xfId="62" applyFont="1" applyFill="1" applyBorder="1" applyAlignment="1">
      <alignment vertical="center"/>
      <protection/>
    </xf>
    <xf numFmtId="38" fontId="30" fillId="24" borderId="0" xfId="62" applyNumberFormat="1" applyFont="1" applyFill="1" applyBorder="1" applyAlignment="1" applyProtection="1">
      <alignment horizontal="right" vertical="center"/>
      <protection/>
    </xf>
    <xf numFmtId="0" fontId="30" fillId="24" borderId="0" xfId="62" applyFont="1" applyFill="1" applyBorder="1" applyAlignment="1">
      <alignment vertical="center"/>
      <protection/>
    </xf>
    <xf numFmtId="0" fontId="30" fillId="24" borderId="0" xfId="62" applyFont="1" applyFill="1" applyBorder="1" applyAlignment="1">
      <alignment horizontal="right" vertical="center"/>
      <protection/>
    </xf>
    <xf numFmtId="38" fontId="29" fillId="24" borderId="0" xfId="62" applyNumberFormat="1" applyFont="1" applyFill="1" applyBorder="1" applyAlignment="1" applyProtection="1">
      <alignment horizontal="right" vertical="center"/>
      <protection/>
    </xf>
    <xf numFmtId="0" fontId="29" fillId="24" borderId="0" xfId="62" applyFont="1" applyFill="1" applyBorder="1" applyAlignment="1">
      <alignment vertical="center"/>
      <protection/>
    </xf>
    <xf numFmtId="3" fontId="29" fillId="24" borderId="0" xfId="62" applyNumberFormat="1" applyFont="1" applyFill="1" applyBorder="1" applyAlignment="1">
      <alignment vertical="center"/>
      <protection/>
    </xf>
    <xf numFmtId="0" fontId="29" fillId="24" borderId="0" xfId="62" applyFont="1" applyFill="1" applyBorder="1" applyAlignment="1">
      <alignment horizontal="right" vertical="center"/>
      <protection/>
    </xf>
    <xf numFmtId="0" fontId="30" fillId="24" borderId="12" xfId="0" applyFont="1" applyFill="1" applyBorder="1" applyAlignment="1">
      <alignment vertical="center"/>
    </xf>
    <xf numFmtId="38" fontId="29" fillId="24" borderId="13" xfId="62" applyNumberFormat="1" applyFont="1" applyFill="1" applyBorder="1" applyAlignment="1">
      <alignment horizontal="right" vertical="center"/>
      <protection/>
    </xf>
    <xf numFmtId="0" fontId="29" fillId="24" borderId="13" xfId="62" applyFont="1" applyFill="1" applyBorder="1" applyAlignment="1">
      <alignment vertical="center"/>
      <protection/>
    </xf>
    <xf numFmtId="3" fontId="29" fillId="24" borderId="13" xfId="62" applyNumberFormat="1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010結果表・一覧表様式集（農林業経営体調査）扉・本文（印刷後の修正100713）" xfId="63"/>
    <cellStyle name="標準_一覧表様式40100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view="pageBreakPreview" zoomScale="60" zoomScaleNormal="70" zoomScalePageLayoutView="0" workbookViewId="0" topLeftCell="D1">
      <selection activeCell="D1" sqref="A1:IV16384"/>
    </sheetView>
  </sheetViews>
  <sheetFormatPr defaultColWidth="8.8984375" defaultRowHeight="15"/>
  <cols>
    <col min="1" max="1" width="3.59765625" style="2" customWidth="1"/>
    <col min="2" max="2" width="8.8984375" style="2" customWidth="1"/>
    <col min="3" max="12" width="12.59765625" style="2" customWidth="1"/>
    <col min="13" max="13" width="8.8984375" style="2" customWidth="1"/>
    <col min="14" max="14" width="3.59765625" style="2" customWidth="1"/>
    <col min="15" max="15" width="8.8984375" style="2" customWidth="1"/>
    <col min="16" max="25" width="12.59765625" style="2" customWidth="1"/>
    <col min="26" max="16384" width="8.8984375" style="2" customWidth="1"/>
  </cols>
  <sheetData>
    <row r="1" spans="1:26" ht="14.25">
      <c r="A1" s="31" t="s">
        <v>130</v>
      </c>
      <c r="B1" s="1"/>
      <c r="C1" s="1"/>
      <c r="D1" s="1"/>
      <c r="E1" s="1"/>
      <c r="F1" s="1"/>
      <c r="G1" s="1"/>
      <c r="H1" s="1"/>
      <c r="I1" s="1"/>
      <c r="J1" s="1"/>
      <c r="K1" s="32"/>
      <c r="L1" s="32"/>
      <c r="M1" s="33"/>
      <c r="N1" s="31"/>
      <c r="O1" s="1"/>
      <c r="P1" s="34"/>
      <c r="Q1" s="1"/>
      <c r="R1" s="1"/>
      <c r="S1" s="1"/>
      <c r="T1" s="1"/>
      <c r="U1" s="1"/>
      <c r="V1" s="1"/>
      <c r="W1" s="1"/>
      <c r="X1" s="1"/>
      <c r="Y1" s="35" t="s">
        <v>131</v>
      </c>
      <c r="Z1" s="1"/>
    </row>
    <row r="2" spans="1:26" ht="24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</row>
    <row r="3" spans="1:26" ht="17.25">
      <c r="A3" s="37" t="s">
        <v>184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7" t="s">
        <v>185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"/>
    </row>
    <row r="4" spans="1:26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16" t="s">
        <v>77</v>
      </c>
      <c r="M4" s="3"/>
      <c r="N4" s="3"/>
      <c r="O4" s="39"/>
      <c r="P4" s="39"/>
      <c r="Q4" s="39"/>
      <c r="R4" s="39"/>
      <c r="S4" s="39"/>
      <c r="T4" s="39"/>
      <c r="U4" s="39"/>
      <c r="V4" s="39"/>
      <c r="W4" s="39"/>
      <c r="X4" s="39"/>
      <c r="Y4" s="16" t="s">
        <v>77</v>
      </c>
      <c r="Z4" s="3"/>
    </row>
    <row r="5" spans="1:26" ht="14.25" customHeight="1">
      <c r="A5" s="40" t="s">
        <v>142</v>
      </c>
      <c r="B5" s="41"/>
      <c r="C5" s="42" t="s">
        <v>5</v>
      </c>
      <c r="D5" s="43" t="s">
        <v>78</v>
      </c>
      <c r="E5" s="44"/>
      <c r="F5" s="44"/>
      <c r="G5" s="44"/>
      <c r="H5" s="44"/>
      <c r="I5" s="45"/>
      <c r="J5" s="46" t="s">
        <v>137</v>
      </c>
      <c r="K5" s="47" t="s">
        <v>79</v>
      </c>
      <c r="L5" s="48"/>
      <c r="M5" s="3"/>
      <c r="N5" s="49" t="s">
        <v>142</v>
      </c>
      <c r="O5" s="50"/>
      <c r="P5" s="51" t="s">
        <v>179</v>
      </c>
      <c r="Q5" s="51" t="s">
        <v>80</v>
      </c>
      <c r="R5" s="51" t="s">
        <v>191</v>
      </c>
      <c r="S5" s="51" t="s">
        <v>143</v>
      </c>
      <c r="T5" s="51" t="s">
        <v>144</v>
      </c>
      <c r="U5" s="51" t="s">
        <v>145</v>
      </c>
      <c r="V5" s="51" t="s">
        <v>146</v>
      </c>
      <c r="W5" s="51" t="s">
        <v>147</v>
      </c>
      <c r="X5" s="51" t="s">
        <v>138</v>
      </c>
      <c r="Y5" s="52" t="s">
        <v>192</v>
      </c>
      <c r="Z5" s="3"/>
    </row>
    <row r="6" spans="1:26" ht="14.25" customHeight="1">
      <c r="A6" s="53"/>
      <c r="B6" s="54"/>
      <c r="C6" s="55"/>
      <c r="D6" s="56" t="s">
        <v>187</v>
      </c>
      <c r="E6" s="57" t="s">
        <v>6</v>
      </c>
      <c r="F6" s="56" t="s">
        <v>188</v>
      </c>
      <c r="G6" s="56" t="s">
        <v>7</v>
      </c>
      <c r="H6" s="57" t="s">
        <v>189</v>
      </c>
      <c r="I6" s="57" t="s">
        <v>190</v>
      </c>
      <c r="J6" s="55"/>
      <c r="K6" s="58"/>
      <c r="L6" s="59" t="s">
        <v>8</v>
      </c>
      <c r="M6" s="3"/>
      <c r="N6" s="60"/>
      <c r="O6" s="61"/>
      <c r="P6" s="62"/>
      <c r="Q6" s="63"/>
      <c r="R6" s="62"/>
      <c r="S6" s="62"/>
      <c r="T6" s="62"/>
      <c r="U6" s="62"/>
      <c r="V6" s="62"/>
      <c r="W6" s="62"/>
      <c r="X6" s="62"/>
      <c r="Y6" s="64"/>
      <c r="Z6" s="3"/>
    </row>
    <row r="7" spans="1:26" ht="14.25" customHeight="1">
      <c r="A7" s="53"/>
      <c r="B7" s="54"/>
      <c r="C7" s="55"/>
      <c r="D7" s="65"/>
      <c r="E7" s="66"/>
      <c r="F7" s="65"/>
      <c r="G7" s="65"/>
      <c r="H7" s="66"/>
      <c r="I7" s="66"/>
      <c r="J7" s="55"/>
      <c r="K7" s="58"/>
      <c r="L7" s="67"/>
      <c r="M7" s="3"/>
      <c r="N7" s="60"/>
      <c r="O7" s="61"/>
      <c r="P7" s="62"/>
      <c r="Q7" s="63"/>
      <c r="R7" s="62"/>
      <c r="S7" s="62"/>
      <c r="T7" s="62"/>
      <c r="U7" s="62"/>
      <c r="V7" s="62"/>
      <c r="W7" s="62"/>
      <c r="X7" s="62"/>
      <c r="Y7" s="64"/>
      <c r="Z7" s="3"/>
    </row>
    <row r="8" spans="1:26" ht="15" customHeight="1">
      <c r="A8" s="68"/>
      <c r="B8" s="69"/>
      <c r="C8" s="55"/>
      <c r="D8" s="70"/>
      <c r="E8" s="71"/>
      <c r="F8" s="70"/>
      <c r="G8" s="70"/>
      <c r="H8" s="71"/>
      <c r="I8" s="71"/>
      <c r="J8" s="55"/>
      <c r="K8" s="58"/>
      <c r="L8" s="72"/>
      <c r="M8" s="3"/>
      <c r="N8" s="73"/>
      <c r="O8" s="74"/>
      <c r="P8" s="75"/>
      <c r="Q8" s="76"/>
      <c r="R8" s="75"/>
      <c r="S8" s="75"/>
      <c r="T8" s="75"/>
      <c r="U8" s="75"/>
      <c r="V8" s="75"/>
      <c r="W8" s="75"/>
      <c r="X8" s="75"/>
      <c r="Y8" s="77"/>
      <c r="Z8" s="3"/>
    </row>
    <row r="9" spans="1:26" ht="14.25" customHeight="1">
      <c r="A9" s="78" t="s">
        <v>59</v>
      </c>
      <c r="B9" s="79"/>
      <c r="C9" s="80">
        <v>416</v>
      </c>
      <c r="D9" s="81">
        <v>35</v>
      </c>
      <c r="E9" s="81">
        <v>2</v>
      </c>
      <c r="F9" s="81">
        <v>15</v>
      </c>
      <c r="G9" s="81">
        <v>13</v>
      </c>
      <c r="H9" s="81" t="s">
        <v>201</v>
      </c>
      <c r="I9" s="81">
        <v>5</v>
      </c>
      <c r="J9" s="81">
        <v>3</v>
      </c>
      <c r="K9" s="81">
        <v>378</v>
      </c>
      <c r="L9" s="81">
        <v>374</v>
      </c>
      <c r="M9" s="3"/>
      <c r="N9" s="82" t="s">
        <v>59</v>
      </c>
      <c r="O9" s="83"/>
      <c r="P9" s="84">
        <v>416</v>
      </c>
      <c r="Q9" s="85">
        <v>9</v>
      </c>
      <c r="R9" s="85">
        <v>6</v>
      </c>
      <c r="S9" s="85">
        <v>96</v>
      </c>
      <c r="T9" s="85">
        <v>130</v>
      </c>
      <c r="U9" s="85">
        <v>87</v>
      </c>
      <c r="V9" s="85">
        <v>32</v>
      </c>
      <c r="W9" s="85">
        <v>25</v>
      </c>
      <c r="X9" s="85">
        <v>12</v>
      </c>
      <c r="Y9" s="86">
        <v>19</v>
      </c>
      <c r="Z9" s="3"/>
    </row>
    <row r="10" spans="1:26" ht="15" customHeight="1">
      <c r="A10" s="87"/>
      <c r="B10" s="88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3"/>
      <c r="N10" s="87"/>
      <c r="O10" s="88"/>
      <c r="P10" s="5"/>
      <c r="Q10" s="5"/>
      <c r="R10" s="5"/>
      <c r="S10" s="5"/>
      <c r="T10" s="5"/>
      <c r="U10" s="5"/>
      <c r="V10" s="5"/>
      <c r="W10" s="5"/>
      <c r="X10" s="5"/>
      <c r="Y10" s="91"/>
      <c r="Z10" s="3"/>
    </row>
    <row r="11" spans="1:26" ht="14.25" customHeight="1">
      <c r="A11" s="92"/>
      <c r="B11" s="93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3"/>
      <c r="N11" s="94"/>
      <c r="O11" s="95"/>
      <c r="P11" s="96"/>
      <c r="Q11" s="7"/>
      <c r="R11" s="7"/>
      <c r="S11" s="7"/>
      <c r="T11" s="7"/>
      <c r="U11" s="7"/>
      <c r="V11" s="7"/>
      <c r="W11" s="7"/>
      <c r="X11" s="7"/>
      <c r="Y11" s="7"/>
      <c r="Z11" s="3"/>
    </row>
    <row r="12" spans="1:26" ht="14.25" customHeight="1">
      <c r="A12" s="82" t="s">
        <v>60</v>
      </c>
      <c r="B12" s="83"/>
      <c r="C12" s="89">
        <v>19</v>
      </c>
      <c r="D12" s="90">
        <v>5</v>
      </c>
      <c r="E12" s="90" t="s">
        <v>201</v>
      </c>
      <c r="F12" s="90">
        <v>2</v>
      </c>
      <c r="G12" s="90">
        <v>2</v>
      </c>
      <c r="H12" s="90" t="s">
        <v>201</v>
      </c>
      <c r="I12" s="90">
        <v>1</v>
      </c>
      <c r="J12" s="90">
        <v>1</v>
      </c>
      <c r="K12" s="90">
        <v>13</v>
      </c>
      <c r="L12" s="90">
        <v>13</v>
      </c>
      <c r="M12" s="3"/>
      <c r="N12" s="82" t="s">
        <v>60</v>
      </c>
      <c r="O12" s="83"/>
      <c r="P12" s="97">
        <v>19</v>
      </c>
      <c r="Q12" s="98">
        <v>1</v>
      </c>
      <c r="R12" s="98">
        <v>1</v>
      </c>
      <c r="S12" s="98">
        <v>3</v>
      </c>
      <c r="T12" s="98">
        <v>5</v>
      </c>
      <c r="U12" s="98">
        <v>2</v>
      </c>
      <c r="V12" s="98">
        <v>4</v>
      </c>
      <c r="W12" s="98" t="s">
        <v>201</v>
      </c>
      <c r="X12" s="98" t="s">
        <v>201</v>
      </c>
      <c r="Y12" s="98">
        <v>3</v>
      </c>
      <c r="Z12" s="4"/>
    </row>
    <row r="13" spans="1:26" ht="14.25">
      <c r="A13" s="87"/>
      <c r="B13" s="88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3"/>
      <c r="N13" s="87"/>
      <c r="O13" s="88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4"/>
    </row>
    <row r="14" spans="1:26" ht="14.25">
      <c r="A14" s="87"/>
      <c r="B14" s="88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9"/>
      <c r="N14" s="87"/>
      <c r="O14" s="88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4"/>
    </row>
    <row r="15" spans="1:26" ht="14.25" customHeight="1">
      <c r="A15" s="82" t="s">
        <v>61</v>
      </c>
      <c r="B15" s="83"/>
      <c r="C15" s="89">
        <v>23</v>
      </c>
      <c r="D15" s="90" t="s">
        <v>201</v>
      </c>
      <c r="E15" s="90" t="s">
        <v>201</v>
      </c>
      <c r="F15" s="90" t="s">
        <v>201</v>
      </c>
      <c r="G15" s="90" t="s">
        <v>201</v>
      </c>
      <c r="H15" s="90" t="s">
        <v>201</v>
      </c>
      <c r="I15" s="90" t="s">
        <v>201</v>
      </c>
      <c r="J15" s="90" t="s">
        <v>201</v>
      </c>
      <c r="K15" s="90">
        <v>23</v>
      </c>
      <c r="L15" s="90">
        <v>23</v>
      </c>
      <c r="M15" s="13"/>
      <c r="N15" s="82" t="s">
        <v>61</v>
      </c>
      <c r="O15" s="83"/>
      <c r="P15" s="97">
        <v>23</v>
      </c>
      <c r="Q15" s="98" t="s">
        <v>201</v>
      </c>
      <c r="R15" s="98" t="s">
        <v>201</v>
      </c>
      <c r="S15" s="98">
        <v>10</v>
      </c>
      <c r="T15" s="98">
        <v>8</v>
      </c>
      <c r="U15" s="98">
        <v>3</v>
      </c>
      <c r="V15" s="98" t="s">
        <v>201</v>
      </c>
      <c r="W15" s="98">
        <v>2</v>
      </c>
      <c r="X15" s="98" t="s">
        <v>201</v>
      </c>
      <c r="Y15" s="98" t="s">
        <v>201</v>
      </c>
      <c r="Z15" s="4"/>
    </row>
    <row r="16" spans="1:26" ht="14.25">
      <c r="A16" s="87"/>
      <c r="B16" s="88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13"/>
      <c r="N16" s="87"/>
      <c r="O16" s="88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4"/>
    </row>
    <row r="17" spans="1:26" ht="14.25">
      <c r="A17" s="87"/>
      <c r="B17" s="88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13"/>
      <c r="N17" s="87"/>
      <c r="O17" s="88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4"/>
    </row>
    <row r="18" spans="1:26" ht="14.25" customHeight="1">
      <c r="A18" s="82" t="s">
        <v>62</v>
      </c>
      <c r="B18" s="83"/>
      <c r="C18" s="89">
        <v>25</v>
      </c>
      <c r="D18" s="90">
        <v>3</v>
      </c>
      <c r="E18" s="90" t="s">
        <v>201</v>
      </c>
      <c r="F18" s="90">
        <v>1</v>
      </c>
      <c r="G18" s="90">
        <v>2</v>
      </c>
      <c r="H18" s="90" t="s">
        <v>201</v>
      </c>
      <c r="I18" s="90" t="s">
        <v>201</v>
      </c>
      <c r="J18" s="90">
        <v>1</v>
      </c>
      <c r="K18" s="90">
        <v>21</v>
      </c>
      <c r="L18" s="90">
        <v>20</v>
      </c>
      <c r="M18" s="13"/>
      <c r="N18" s="82" t="s">
        <v>62</v>
      </c>
      <c r="O18" s="83"/>
      <c r="P18" s="97">
        <v>25</v>
      </c>
      <c r="Q18" s="98">
        <v>1</v>
      </c>
      <c r="R18" s="98">
        <v>2</v>
      </c>
      <c r="S18" s="98">
        <v>7</v>
      </c>
      <c r="T18" s="98">
        <v>4</v>
      </c>
      <c r="U18" s="98">
        <v>4</v>
      </c>
      <c r="V18" s="98">
        <v>2</v>
      </c>
      <c r="W18" s="98">
        <v>3</v>
      </c>
      <c r="X18" s="98" t="s">
        <v>201</v>
      </c>
      <c r="Y18" s="98">
        <v>2</v>
      </c>
      <c r="Z18" s="4"/>
    </row>
    <row r="19" spans="1:26" ht="14.25">
      <c r="A19" s="87"/>
      <c r="B19" s="88"/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100"/>
      <c r="N19" s="87"/>
      <c r="O19" s="88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4"/>
    </row>
    <row r="20" spans="1:26" ht="14.25">
      <c r="A20" s="87"/>
      <c r="B20" s="88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13"/>
      <c r="N20" s="87"/>
      <c r="O20" s="88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4"/>
    </row>
    <row r="21" spans="1:26" ht="14.25" customHeight="1">
      <c r="A21" s="82" t="s">
        <v>63</v>
      </c>
      <c r="B21" s="83"/>
      <c r="C21" s="89">
        <v>75</v>
      </c>
      <c r="D21" s="90">
        <v>8</v>
      </c>
      <c r="E21" s="90" t="s">
        <v>201</v>
      </c>
      <c r="F21" s="90">
        <v>1</v>
      </c>
      <c r="G21" s="90">
        <v>4</v>
      </c>
      <c r="H21" s="90" t="s">
        <v>201</v>
      </c>
      <c r="I21" s="90">
        <v>3</v>
      </c>
      <c r="J21" s="90" t="s">
        <v>201</v>
      </c>
      <c r="K21" s="90">
        <v>67</v>
      </c>
      <c r="L21" s="90">
        <v>67</v>
      </c>
      <c r="M21" s="18"/>
      <c r="N21" s="82" t="s">
        <v>63</v>
      </c>
      <c r="O21" s="83"/>
      <c r="P21" s="97">
        <v>75</v>
      </c>
      <c r="Q21" s="98">
        <v>1</v>
      </c>
      <c r="R21" s="98">
        <v>1</v>
      </c>
      <c r="S21" s="98">
        <v>18</v>
      </c>
      <c r="T21" s="98">
        <v>20</v>
      </c>
      <c r="U21" s="98">
        <v>13</v>
      </c>
      <c r="V21" s="98">
        <v>7</v>
      </c>
      <c r="W21" s="98">
        <v>5</v>
      </c>
      <c r="X21" s="98">
        <v>5</v>
      </c>
      <c r="Y21" s="98">
        <v>5</v>
      </c>
      <c r="Z21" s="4"/>
    </row>
    <row r="22" spans="1:26" ht="14.25">
      <c r="A22" s="87"/>
      <c r="B22" s="88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25"/>
      <c r="N22" s="87"/>
      <c r="O22" s="88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4"/>
    </row>
    <row r="23" spans="1:26" ht="14.25">
      <c r="A23" s="87"/>
      <c r="B23" s="88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13"/>
      <c r="N23" s="87"/>
      <c r="O23" s="88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4"/>
    </row>
    <row r="24" spans="1:26" ht="14.25" customHeight="1">
      <c r="A24" s="82" t="s">
        <v>64</v>
      </c>
      <c r="B24" s="83"/>
      <c r="C24" s="89">
        <v>34</v>
      </c>
      <c r="D24" s="90">
        <v>5</v>
      </c>
      <c r="E24" s="90" t="s">
        <v>201</v>
      </c>
      <c r="F24" s="90">
        <v>4</v>
      </c>
      <c r="G24" s="90">
        <v>1</v>
      </c>
      <c r="H24" s="90" t="s">
        <v>201</v>
      </c>
      <c r="I24" s="90" t="s">
        <v>201</v>
      </c>
      <c r="J24" s="90" t="s">
        <v>201</v>
      </c>
      <c r="K24" s="90">
        <v>29</v>
      </c>
      <c r="L24" s="90">
        <v>29</v>
      </c>
      <c r="M24" s="18"/>
      <c r="N24" s="82" t="s">
        <v>64</v>
      </c>
      <c r="O24" s="83"/>
      <c r="P24" s="97">
        <v>34</v>
      </c>
      <c r="Q24" s="98">
        <v>3</v>
      </c>
      <c r="R24" s="98" t="s">
        <v>201</v>
      </c>
      <c r="S24" s="98">
        <v>3</v>
      </c>
      <c r="T24" s="98">
        <v>13</v>
      </c>
      <c r="U24" s="98">
        <v>7</v>
      </c>
      <c r="V24" s="98">
        <v>2</v>
      </c>
      <c r="W24" s="98">
        <v>4</v>
      </c>
      <c r="X24" s="98">
        <v>1</v>
      </c>
      <c r="Y24" s="98">
        <v>1</v>
      </c>
      <c r="Z24" s="4"/>
    </row>
    <row r="25" spans="1:26" ht="14.25">
      <c r="A25" s="87"/>
      <c r="B25" s="88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18"/>
      <c r="N25" s="87"/>
      <c r="O25" s="88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4"/>
    </row>
    <row r="26" spans="1:26" ht="14.25">
      <c r="A26" s="87"/>
      <c r="B26" s="88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18"/>
      <c r="N26" s="87"/>
      <c r="O26" s="88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4"/>
    </row>
    <row r="27" spans="1:26" ht="14.25" customHeight="1">
      <c r="A27" s="82" t="s">
        <v>65</v>
      </c>
      <c r="B27" s="83"/>
      <c r="C27" s="89">
        <v>50</v>
      </c>
      <c r="D27" s="90">
        <v>1</v>
      </c>
      <c r="E27" s="90" t="s">
        <v>201</v>
      </c>
      <c r="F27" s="90">
        <v>1</v>
      </c>
      <c r="G27" s="90" t="s">
        <v>201</v>
      </c>
      <c r="H27" s="90" t="s">
        <v>201</v>
      </c>
      <c r="I27" s="90" t="s">
        <v>201</v>
      </c>
      <c r="J27" s="90" t="s">
        <v>201</v>
      </c>
      <c r="K27" s="90">
        <v>49</v>
      </c>
      <c r="L27" s="90">
        <v>49</v>
      </c>
      <c r="M27" s="18"/>
      <c r="N27" s="82" t="s">
        <v>65</v>
      </c>
      <c r="O27" s="83"/>
      <c r="P27" s="97">
        <v>50</v>
      </c>
      <c r="Q27" s="98" t="s">
        <v>201</v>
      </c>
      <c r="R27" s="98" t="s">
        <v>201</v>
      </c>
      <c r="S27" s="98">
        <v>10</v>
      </c>
      <c r="T27" s="98">
        <v>17</v>
      </c>
      <c r="U27" s="98">
        <v>15</v>
      </c>
      <c r="V27" s="98">
        <v>4</v>
      </c>
      <c r="W27" s="98">
        <v>1</v>
      </c>
      <c r="X27" s="98">
        <v>1</v>
      </c>
      <c r="Y27" s="98">
        <v>2</v>
      </c>
      <c r="Z27" s="4"/>
    </row>
    <row r="28" spans="1:26" ht="14.25">
      <c r="A28" s="87"/>
      <c r="B28" s="88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25"/>
      <c r="N28" s="87"/>
      <c r="O28" s="88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4"/>
    </row>
    <row r="29" spans="1:26" ht="14.25">
      <c r="A29" s="87"/>
      <c r="B29" s="88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13"/>
      <c r="N29" s="87"/>
      <c r="O29" s="88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4"/>
    </row>
    <row r="30" spans="1:26" ht="14.25" customHeight="1">
      <c r="A30" s="82" t="s">
        <v>66</v>
      </c>
      <c r="B30" s="83"/>
      <c r="C30" s="89">
        <v>1</v>
      </c>
      <c r="D30" s="90">
        <v>1</v>
      </c>
      <c r="E30" s="90" t="s">
        <v>2</v>
      </c>
      <c r="F30" s="90" t="s">
        <v>2</v>
      </c>
      <c r="G30" s="90" t="s">
        <v>2</v>
      </c>
      <c r="H30" s="90" t="s">
        <v>2</v>
      </c>
      <c r="I30" s="90" t="s">
        <v>2</v>
      </c>
      <c r="J30" s="90" t="s">
        <v>2</v>
      </c>
      <c r="K30" s="90" t="s">
        <v>2</v>
      </c>
      <c r="L30" s="90" t="s">
        <v>201</v>
      </c>
      <c r="M30" s="18"/>
      <c r="N30" s="82" t="s">
        <v>66</v>
      </c>
      <c r="O30" s="83"/>
      <c r="P30" s="97">
        <v>1</v>
      </c>
      <c r="Q30" s="98" t="s">
        <v>2</v>
      </c>
      <c r="R30" s="98" t="s">
        <v>2</v>
      </c>
      <c r="S30" s="98" t="s">
        <v>2</v>
      </c>
      <c r="T30" s="98" t="s">
        <v>2</v>
      </c>
      <c r="U30" s="98" t="s">
        <v>2</v>
      </c>
      <c r="V30" s="98" t="s">
        <v>2</v>
      </c>
      <c r="W30" s="98" t="s">
        <v>2</v>
      </c>
      <c r="X30" s="98" t="s">
        <v>2</v>
      </c>
      <c r="Y30" s="98" t="s">
        <v>2</v>
      </c>
      <c r="Z30" s="4"/>
    </row>
    <row r="31" spans="1:26" ht="14.25">
      <c r="A31" s="87"/>
      <c r="B31" s="88"/>
      <c r="C31" s="89"/>
      <c r="D31" s="90"/>
      <c r="E31" s="90"/>
      <c r="F31" s="90"/>
      <c r="G31" s="90"/>
      <c r="H31" s="90"/>
      <c r="I31" s="90"/>
      <c r="J31" s="90"/>
      <c r="K31" s="90"/>
      <c r="L31" s="90"/>
      <c r="M31" s="18"/>
      <c r="N31" s="87"/>
      <c r="O31" s="88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4"/>
    </row>
    <row r="32" spans="1:26" ht="14.25">
      <c r="A32" s="87"/>
      <c r="B32" s="88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18"/>
      <c r="N32" s="87"/>
      <c r="O32" s="88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4"/>
    </row>
    <row r="33" spans="1:26" ht="14.25" customHeight="1">
      <c r="A33" s="82" t="s">
        <v>37</v>
      </c>
      <c r="B33" s="83"/>
      <c r="C33" s="89">
        <v>6</v>
      </c>
      <c r="D33" s="90">
        <v>1</v>
      </c>
      <c r="E33" s="90">
        <v>1</v>
      </c>
      <c r="F33" s="90" t="s">
        <v>201</v>
      </c>
      <c r="G33" s="90" t="s">
        <v>201</v>
      </c>
      <c r="H33" s="90" t="s">
        <v>201</v>
      </c>
      <c r="I33" s="90" t="s">
        <v>201</v>
      </c>
      <c r="J33" s="90">
        <v>1</v>
      </c>
      <c r="K33" s="90">
        <v>4</v>
      </c>
      <c r="L33" s="90">
        <v>4</v>
      </c>
      <c r="M33" s="18"/>
      <c r="N33" s="82" t="s">
        <v>37</v>
      </c>
      <c r="O33" s="83"/>
      <c r="P33" s="97">
        <v>6</v>
      </c>
      <c r="Q33" s="98" t="s">
        <v>201</v>
      </c>
      <c r="R33" s="98" t="s">
        <v>201</v>
      </c>
      <c r="S33" s="98">
        <v>2</v>
      </c>
      <c r="T33" s="98">
        <v>1</v>
      </c>
      <c r="U33" s="98">
        <v>1</v>
      </c>
      <c r="V33" s="98" t="s">
        <v>201</v>
      </c>
      <c r="W33" s="98">
        <v>1</v>
      </c>
      <c r="X33" s="98">
        <v>1</v>
      </c>
      <c r="Y33" s="98" t="s">
        <v>201</v>
      </c>
      <c r="Z33" s="4"/>
    </row>
    <row r="34" spans="1:26" ht="14.25">
      <c r="A34" s="87"/>
      <c r="B34" s="88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18"/>
      <c r="N34" s="87"/>
      <c r="O34" s="88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4"/>
    </row>
    <row r="35" spans="1:26" ht="14.25">
      <c r="A35" s="87"/>
      <c r="B35" s="88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18"/>
      <c r="N35" s="87"/>
      <c r="O35" s="88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4"/>
    </row>
    <row r="36" spans="1:26" ht="14.25" customHeight="1">
      <c r="A36" s="82" t="s">
        <v>81</v>
      </c>
      <c r="B36" s="83"/>
      <c r="C36" s="89">
        <v>21</v>
      </c>
      <c r="D36" s="90">
        <v>6</v>
      </c>
      <c r="E36" s="90">
        <v>1</v>
      </c>
      <c r="F36" s="90">
        <v>5</v>
      </c>
      <c r="G36" s="90" t="s">
        <v>201</v>
      </c>
      <c r="H36" s="90" t="s">
        <v>201</v>
      </c>
      <c r="I36" s="90" t="s">
        <v>201</v>
      </c>
      <c r="J36" s="90" t="s">
        <v>201</v>
      </c>
      <c r="K36" s="90">
        <v>15</v>
      </c>
      <c r="L36" s="90">
        <v>15</v>
      </c>
      <c r="M36" s="18"/>
      <c r="N36" s="82" t="s">
        <v>81</v>
      </c>
      <c r="O36" s="83"/>
      <c r="P36" s="97">
        <v>21</v>
      </c>
      <c r="Q36" s="98">
        <v>1</v>
      </c>
      <c r="R36" s="98" t="s">
        <v>201</v>
      </c>
      <c r="S36" s="98">
        <v>6</v>
      </c>
      <c r="T36" s="98">
        <v>7</v>
      </c>
      <c r="U36" s="98">
        <v>2</v>
      </c>
      <c r="V36" s="98">
        <v>1</v>
      </c>
      <c r="W36" s="98">
        <v>2</v>
      </c>
      <c r="X36" s="98">
        <v>1</v>
      </c>
      <c r="Y36" s="98">
        <v>1</v>
      </c>
      <c r="Z36" s="4"/>
    </row>
    <row r="37" spans="1:26" ht="14.25">
      <c r="A37" s="87"/>
      <c r="B37" s="88"/>
      <c r="C37" s="89"/>
      <c r="D37" s="90"/>
      <c r="E37" s="90"/>
      <c r="F37" s="90"/>
      <c r="G37" s="90"/>
      <c r="H37" s="90"/>
      <c r="I37" s="90"/>
      <c r="J37" s="90"/>
      <c r="K37" s="90"/>
      <c r="L37" s="90"/>
      <c r="M37" s="18"/>
      <c r="N37" s="87"/>
      <c r="O37" s="88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4"/>
    </row>
    <row r="38" spans="1:26" ht="14.25">
      <c r="A38" s="87"/>
      <c r="B38" s="88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25"/>
      <c r="N38" s="87"/>
      <c r="O38" s="88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4"/>
    </row>
    <row r="39" spans="1:26" ht="14.25" customHeight="1">
      <c r="A39" s="82" t="s">
        <v>82</v>
      </c>
      <c r="B39" s="83"/>
      <c r="C39" s="89">
        <v>3</v>
      </c>
      <c r="D39" s="90" t="s">
        <v>201</v>
      </c>
      <c r="E39" s="90" t="s">
        <v>2</v>
      </c>
      <c r="F39" s="90" t="s">
        <v>2</v>
      </c>
      <c r="G39" s="90" t="s">
        <v>2</v>
      </c>
      <c r="H39" s="90" t="s">
        <v>2</v>
      </c>
      <c r="I39" s="90" t="s">
        <v>2</v>
      </c>
      <c r="J39" s="90" t="s">
        <v>2</v>
      </c>
      <c r="K39" s="90" t="s">
        <v>2</v>
      </c>
      <c r="L39" s="90">
        <v>3</v>
      </c>
      <c r="M39" s="13"/>
      <c r="N39" s="82" t="s">
        <v>82</v>
      </c>
      <c r="O39" s="83"/>
      <c r="P39" s="97">
        <v>3</v>
      </c>
      <c r="Q39" s="98" t="s">
        <v>2</v>
      </c>
      <c r="R39" s="98" t="s">
        <v>2</v>
      </c>
      <c r="S39" s="98" t="s">
        <v>2</v>
      </c>
      <c r="T39" s="98" t="s">
        <v>2</v>
      </c>
      <c r="U39" s="98" t="s">
        <v>2</v>
      </c>
      <c r="V39" s="98" t="s">
        <v>2</v>
      </c>
      <c r="W39" s="98" t="s">
        <v>2</v>
      </c>
      <c r="X39" s="98" t="s">
        <v>2</v>
      </c>
      <c r="Y39" s="98" t="s">
        <v>2</v>
      </c>
      <c r="Z39" s="4"/>
    </row>
    <row r="40" spans="1:26" ht="14.25">
      <c r="A40" s="87"/>
      <c r="B40" s="88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18"/>
      <c r="N40" s="87"/>
      <c r="O40" s="88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4"/>
    </row>
    <row r="41" spans="1:26" ht="14.25">
      <c r="A41" s="87"/>
      <c r="B41" s="88"/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18"/>
      <c r="N41" s="87"/>
      <c r="O41" s="88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4"/>
    </row>
    <row r="42" spans="1:26" ht="14.25" customHeight="1">
      <c r="A42" s="82" t="s">
        <v>125</v>
      </c>
      <c r="B42" s="83"/>
      <c r="C42" s="89" t="s">
        <v>201</v>
      </c>
      <c r="D42" s="90" t="s">
        <v>201</v>
      </c>
      <c r="E42" s="90" t="s">
        <v>201</v>
      </c>
      <c r="F42" s="90" t="s">
        <v>201</v>
      </c>
      <c r="G42" s="90" t="s">
        <v>201</v>
      </c>
      <c r="H42" s="90" t="s">
        <v>201</v>
      </c>
      <c r="I42" s="90" t="s">
        <v>201</v>
      </c>
      <c r="J42" s="90" t="s">
        <v>201</v>
      </c>
      <c r="K42" s="90" t="s">
        <v>201</v>
      </c>
      <c r="L42" s="90" t="s">
        <v>201</v>
      </c>
      <c r="M42" s="13"/>
      <c r="N42" s="82" t="s">
        <v>125</v>
      </c>
      <c r="O42" s="83"/>
      <c r="P42" s="97" t="s">
        <v>201</v>
      </c>
      <c r="Q42" s="98" t="s">
        <v>201</v>
      </c>
      <c r="R42" s="98" t="s">
        <v>201</v>
      </c>
      <c r="S42" s="98" t="s">
        <v>201</v>
      </c>
      <c r="T42" s="98" t="s">
        <v>201</v>
      </c>
      <c r="U42" s="98" t="s">
        <v>201</v>
      </c>
      <c r="V42" s="98" t="s">
        <v>201</v>
      </c>
      <c r="W42" s="98" t="s">
        <v>201</v>
      </c>
      <c r="X42" s="98" t="s">
        <v>201</v>
      </c>
      <c r="Y42" s="98" t="s">
        <v>201</v>
      </c>
      <c r="Z42" s="4"/>
    </row>
    <row r="43" spans="1:26" ht="14.25">
      <c r="A43" s="102"/>
      <c r="B43" s="103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8"/>
      <c r="N43" s="102"/>
      <c r="O43" s="103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4"/>
    </row>
    <row r="44" spans="1:26" ht="14.25">
      <c r="A44" s="3"/>
      <c r="B44" s="103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18"/>
      <c r="N44" s="3"/>
      <c r="O44" s="103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4"/>
    </row>
    <row r="45" spans="1:26" ht="14.25" customHeight="1">
      <c r="A45" s="82" t="s">
        <v>9</v>
      </c>
      <c r="B45" s="83"/>
      <c r="C45" s="89" t="s">
        <v>201</v>
      </c>
      <c r="D45" s="90" t="s">
        <v>201</v>
      </c>
      <c r="E45" s="90" t="s">
        <v>201</v>
      </c>
      <c r="F45" s="90" t="s">
        <v>201</v>
      </c>
      <c r="G45" s="90" t="s">
        <v>201</v>
      </c>
      <c r="H45" s="90" t="s">
        <v>201</v>
      </c>
      <c r="I45" s="90" t="s">
        <v>201</v>
      </c>
      <c r="J45" s="90" t="s">
        <v>201</v>
      </c>
      <c r="K45" s="90" t="s">
        <v>201</v>
      </c>
      <c r="L45" s="90" t="s">
        <v>201</v>
      </c>
      <c r="M45" s="106"/>
      <c r="N45" s="82" t="s">
        <v>9</v>
      </c>
      <c r="O45" s="83"/>
      <c r="P45" s="97" t="s">
        <v>201</v>
      </c>
      <c r="Q45" s="98" t="s">
        <v>201</v>
      </c>
      <c r="R45" s="98" t="s">
        <v>201</v>
      </c>
      <c r="S45" s="98" t="s">
        <v>201</v>
      </c>
      <c r="T45" s="98" t="s">
        <v>201</v>
      </c>
      <c r="U45" s="98" t="s">
        <v>201</v>
      </c>
      <c r="V45" s="98" t="s">
        <v>201</v>
      </c>
      <c r="W45" s="98" t="s">
        <v>201</v>
      </c>
      <c r="X45" s="98" t="s">
        <v>201</v>
      </c>
      <c r="Y45" s="98" t="s">
        <v>201</v>
      </c>
      <c r="Z45" s="4"/>
    </row>
    <row r="46" spans="1:26" ht="14.25">
      <c r="A46" s="102"/>
      <c r="B46" s="103" t="s">
        <v>68</v>
      </c>
      <c r="C46" s="104" t="s">
        <v>201</v>
      </c>
      <c r="D46" s="105" t="s">
        <v>201</v>
      </c>
      <c r="E46" s="105" t="s">
        <v>201</v>
      </c>
      <c r="F46" s="105" t="s">
        <v>201</v>
      </c>
      <c r="G46" s="105" t="s">
        <v>201</v>
      </c>
      <c r="H46" s="105" t="s">
        <v>201</v>
      </c>
      <c r="I46" s="105" t="s">
        <v>201</v>
      </c>
      <c r="J46" s="105" t="s">
        <v>201</v>
      </c>
      <c r="K46" s="105" t="s">
        <v>201</v>
      </c>
      <c r="L46" s="105" t="s">
        <v>201</v>
      </c>
      <c r="M46" s="18"/>
      <c r="N46" s="102"/>
      <c r="O46" s="103" t="s">
        <v>68</v>
      </c>
      <c r="P46" s="91" t="s">
        <v>201</v>
      </c>
      <c r="Q46" s="91" t="s">
        <v>201</v>
      </c>
      <c r="R46" s="91" t="s">
        <v>201</v>
      </c>
      <c r="S46" s="91" t="s">
        <v>201</v>
      </c>
      <c r="T46" s="91" t="s">
        <v>201</v>
      </c>
      <c r="U46" s="91" t="s">
        <v>201</v>
      </c>
      <c r="V46" s="91" t="s">
        <v>201</v>
      </c>
      <c r="W46" s="91" t="s">
        <v>201</v>
      </c>
      <c r="X46" s="91" t="s">
        <v>201</v>
      </c>
      <c r="Y46" s="91" t="s">
        <v>201</v>
      </c>
      <c r="Z46" s="4"/>
    </row>
    <row r="47" spans="1:26" ht="14.25">
      <c r="A47" s="102"/>
      <c r="B47" s="103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8"/>
      <c r="N47" s="102"/>
      <c r="O47" s="103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4"/>
    </row>
    <row r="48" spans="1:26" ht="14.25">
      <c r="A48" s="102"/>
      <c r="B48" s="103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25"/>
      <c r="N48" s="102"/>
      <c r="O48" s="103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4"/>
    </row>
    <row r="49" spans="1:26" ht="14.25" customHeight="1">
      <c r="A49" s="82" t="s">
        <v>10</v>
      </c>
      <c r="B49" s="83"/>
      <c r="C49" s="97">
        <v>13</v>
      </c>
      <c r="D49" s="98">
        <v>1</v>
      </c>
      <c r="E49" s="98" t="s">
        <v>201</v>
      </c>
      <c r="F49" s="98" t="s">
        <v>201</v>
      </c>
      <c r="G49" s="98">
        <v>1</v>
      </c>
      <c r="H49" s="98" t="s">
        <v>201</v>
      </c>
      <c r="I49" s="98" t="s">
        <v>201</v>
      </c>
      <c r="J49" s="98" t="s">
        <v>201</v>
      </c>
      <c r="K49" s="98">
        <v>12</v>
      </c>
      <c r="L49" s="98">
        <v>12</v>
      </c>
      <c r="M49" s="18"/>
      <c r="N49" s="82" t="s">
        <v>10</v>
      </c>
      <c r="O49" s="83"/>
      <c r="P49" s="97">
        <v>13</v>
      </c>
      <c r="Q49" s="98">
        <v>1</v>
      </c>
      <c r="R49" s="98" t="s">
        <v>201</v>
      </c>
      <c r="S49" s="98">
        <v>1</v>
      </c>
      <c r="T49" s="98">
        <v>7</v>
      </c>
      <c r="U49" s="98">
        <v>4</v>
      </c>
      <c r="V49" s="98" t="s">
        <v>201</v>
      </c>
      <c r="W49" s="98" t="s">
        <v>201</v>
      </c>
      <c r="X49" s="98" t="s">
        <v>201</v>
      </c>
      <c r="Y49" s="98" t="s">
        <v>201</v>
      </c>
      <c r="Z49" s="4"/>
    </row>
    <row r="50" spans="1:26" ht="14.25">
      <c r="A50" s="6"/>
      <c r="B50" s="103" t="s">
        <v>70</v>
      </c>
      <c r="C50" s="109">
        <v>13</v>
      </c>
      <c r="D50" s="110">
        <v>1</v>
      </c>
      <c r="E50" s="110" t="s">
        <v>201</v>
      </c>
      <c r="F50" s="110" t="s">
        <v>201</v>
      </c>
      <c r="G50" s="110">
        <v>1</v>
      </c>
      <c r="H50" s="110" t="s">
        <v>201</v>
      </c>
      <c r="I50" s="110" t="s">
        <v>201</v>
      </c>
      <c r="J50" s="110" t="s">
        <v>201</v>
      </c>
      <c r="K50" s="110">
        <v>12</v>
      </c>
      <c r="L50" s="110">
        <v>12</v>
      </c>
      <c r="M50" s="25"/>
      <c r="N50" s="6"/>
      <c r="O50" s="103" t="s">
        <v>70</v>
      </c>
      <c r="P50" s="111">
        <v>13</v>
      </c>
      <c r="Q50" s="111">
        <v>1</v>
      </c>
      <c r="R50" s="111" t="s">
        <v>201</v>
      </c>
      <c r="S50" s="111">
        <v>1</v>
      </c>
      <c r="T50" s="111">
        <v>7</v>
      </c>
      <c r="U50" s="111">
        <v>4</v>
      </c>
      <c r="V50" s="111" t="s">
        <v>201</v>
      </c>
      <c r="W50" s="111" t="s">
        <v>201</v>
      </c>
      <c r="X50" s="111" t="s">
        <v>201</v>
      </c>
      <c r="Y50" s="111" t="s">
        <v>201</v>
      </c>
      <c r="Z50" s="4"/>
    </row>
    <row r="51" spans="1:26" ht="14.25">
      <c r="A51" s="6"/>
      <c r="B51" s="103" t="s">
        <v>71</v>
      </c>
      <c r="C51" s="112" t="s">
        <v>201</v>
      </c>
      <c r="D51" s="113" t="s">
        <v>201</v>
      </c>
      <c r="E51" s="113" t="s">
        <v>201</v>
      </c>
      <c r="F51" s="113" t="s">
        <v>201</v>
      </c>
      <c r="G51" s="113" t="s">
        <v>201</v>
      </c>
      <c r="H51" s="113" t="s">
        <v>201</v>
      </c>
      <c r="I51" s="113" t="s">
        <v>201</v>
      </c>
      <c r="J51" s="113" t="s">
        <v>201</v>
      </c>
      <c r="K51" s="113" t="s">
        <v>201</v>
      </c>
      <c r="L51" s="113" t="s">
        <v>201</v>
      </c>
      <c r="M51" s="13"/>
      <c r="N51" s="6"/>
      <c r="O51" s="103" t="s">
        <v>71</v>
      </c>
      <c r="P51" s="111" t="s">
        <v>201</v>
      </c>
      <c r="Q51" s="111" t="s">
        <v>201</v>
      </c>
      <c r="R51" s="111" t="s">
        <v>201</v>
      </c>
      <c r="S51" s="111" t="s">
        <v>201</v>
      </c>
      <c r="T51" s="111" t="s">
        <v>201</v>
      </c>
      <c r="U51" s="111" t="s">
        <v>201</v>
      </c>
      <c r="V51" s="111" t="s">
        <v>201</v>
      </c>
      <c r="W51" s="111" t="s">
        <v>201</v>
      </c>
      <c r="X51" s="111" t="s">
        <v>201</v>
      </c>
      <c r="Y51" s="111" t="s">
        <v>201</v>
      </c>
      <c r="Z51" s="4"/>
    </row>
    <row r="52" spans="1:26" ht="14.25">
      <c r="A52" s="6"/>
      <c r="B52" s="103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18"/>
      <c r="N52" s="6"/>
      <c r="O52" s="103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4"/>
    </row>
    <row r="53" spans="1:26" ht="14.25">
      <c r="A53" s="6"/>
      <c r="B53" s="103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3"/>
      <c r="N53" s="6"/>
      <c r="O53" s="103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4"/>
    </row>
    <row r="54" spans="1:26" ht="14.25" customHeight="1">
      <c r="A54" s="82" t="s">
        <v>11</v>
      </c>
      <c r="B54" s="83"/>
      <c r="C54" s="97">
        <v>15</v>
      </c>
      <c r="D54" s="98">
        <v>2</v>
      </c>
      <c r="E54" s="98" t="s">
        <v>201</v>
      </c>
      <c r="F54" s="98">
        <v>1</v>
      </c>
      <c r="G54" s="98">
        <v>1</v>
      </c>
      <c r="H54" s="98" t="s">
        <v>201</v>
      </c>
      <c r="I54" s="98" t="s">
        <v>201</v>
      </c>
      <c r="J54" s="98" t="s">
        <v>201</v>
      </c>
      <c r="K54" s="98">
        <v>13</v>
      </c>
      <c r="L54" s="98">
        <v>12</v>
      </c>
      <c r="M54" s="3"/>
      <c r="N54" s="82" t="s">
        <v>11</v>
      </c>
      <c r="O54" s="83"/>
      <c r="P54" s="97">
        <v>15</v>
      </c>
      <c r="Q54" s="98">
        <v>1</v>
      </c>
      <c r="R54" s="98" t="s">
        <v>201</v>
      </c>
      <c r="S54" s="98">
        <v>3</v>
      </c>
      <c r="T54" s="98">
        <v>5</v>
      </c>
      <c r="U54" s="98">
        <v>3</v>
      </c>
      <c r="V54" s="98">
        <v>1</v>
      </c>
      <c r="W54" s="98">
        <v>1</v>
      </c>
      <c r="X54" s="98" t="s">
        <v>201</v>
      </c>
      <c r="Y54" s="98">
        <v>1</v>
      </c>
      <c r="Z54" s="4"/>
    </row>
    <row r="55" spans="1:26" ht="14.25">
      <c r="A55" s="6"/>
      <c r="B55" s="103" t="s">
        <v>73</v>
      </c>
      <c r="C55" s="109">
        <v>15</v>
      </c>
      <c r="D55" s="110">
        <v>2</v>
      </c>
      <c r="E55" s="110" t="s">
        <v>201</v>
      </c>
      <c r="F55" s="110">
        <v>1</v>
      </c>
      <c r="G55" s="110">
        <v>1</v>
      </c>
      <c r="H55" s="110" t="s">
        <v>201</v>
      </c>
      <c r="I55" s="110" t="s">
        <v>201</v>
      </c>
      <c r="J55" s="110" t="s">
        <v>201</v>
      </c>
      <c r="K55" s="110">
        <v>13</v>
      </c>
      <c r="L55" s="110">
        <v>12</v>
      </c>
      <c r="M55" s="3"/>
      <c r="N55" s="6"/>
      <c r="O55" s="103" t="s">
        <v>73</v>
      </c>
      <c r="P55" s="111">
        <v>15</v>
      </c>
      <c r="Q55" s="111">
        <v>1</v>
      </c>
      <c r="R55" s="111" t="s">
        <v>201</v>
      </c>
      <c r="S55" s="111">
        <v>3</v>
      </c>
      <c r="T55" s="111">
        <v>5</v>
      </c>
      <c r="U55" s="111">
        <v>3</v>
      </c>
      <c r="V55" s="111">
        <v>1</v>
      </c>
      <c r="W55" s="111">
        <v>1</v>
      </c>
      <c r="X55" s="111" t="s">
        <v>201</v>
      </c>
      <c r="Y55" s="111">
        <v>1</v>
      </c>
      <c r="Z55" s="4"/>
    </row>
    <row r="56" spans="1:26" ht="14.25">
      <c r="A56" s="6"/>
      <c r="B56" s="114" t="s">
        <v>139</v>
      </c>
      <c r="C56" s="109" t="s">
        <v>201</v>
      </c>
      <c r="D56" s="110" t="s">
        <v>201</v>
      </c>
      <c r="E56" s="110" t="s">
        <v>201</v>
      </c>
      <c r="F56" s="110" t="s">
        <v>201</v>
      </c>
      <c r="G56" s="110" t="s">
        <v>201</v>
      </c>
      <c r="H56" s="110" t="s">
        <v>201</v>
      </c>
      <c r="I56" s="110" t="s">
        <v>201</v>
      </c>
      <c r="J56" s="110" t="s">
        <v>201</v>
      </c>
      <c r="K56" s="110" t="s">
        <v>201</v>
      </c>
      <c r="L56" s="110" t="s">
        <v>201</v>
      </c>
      <c r="M56" s="3"/>
      <c r="N56" s="6"/>
      <c r="O56" s="114" t="s">
        <v>139</v>
      </c>
      <c r="P56" s="115" t="s">
        <v>201</v>
      </c>
      <c r="Q56" s="111" t="s">
        <v>201</v>
      </c>
      <c r="R56" s="111" t="s">
        <v>201</v>
      </c>
      <c r="S56" s="111" t="s">
        <v>201</v>
      </c>
      <c r="T56" s="111" t="s">
        <v>201</v>
      </c>
      <c r="U56" s="111" t="s">
        <v>201</v>
      </c>
      <c r="V56" s="111" t="s">
        <v>201</v>
      </c>
      <c r="W56" s="111" t="s">
        <v>201</v>
      </c>
      <c r="X56" s="111" t="s">
        <v>201</v>
      </c>
      <c r="Y56" s="111" t="s">
        <v>201</v>
      </c>
      <c r="Z56" s="4"/>
    </row>
    <row r="57" spans="1:26" ht="14.25">
      <c r="A57" s="6"/>
      <c r="B57" s="114"/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3"/>
      <c r="N57" s="6"/>
      <c r="O57" s="114"/>
      <c r="P57" s="116"/>
      <c r="Q57" s="91"/>
      <c r="R57" s="91"/>
      <c r="S57" s="91"/>
      <c r="T57" s="91"/>
      <c r="U57" s="91"/>
      <c r="V57" s="91"/>
      <c r="W57" s="91"/>
      <c r="X57" s="91"/>
      <c r="Y57" s="91"/>
      <c r="Z57" s="4"/>
    </row>
    <row r="58" spans="1:26" ht="14.25">
      <c r="A58" s="6"/>
      <c r="B58" s="114"/>
      <c r="C58" s="97"/>
      <c r="D58" s="98"/>
      <c r="E58" s="98"/>
      <c r="F58" s="98"/>
      <c r="G58" s="98"/>
      <c r="H58" s="98"/>
      <c r="I58" s="98"/>
      <c r="J58" s="98"/>
      <c r="K58" s="98"/>
      <c r="L58" s="98"/>
      <c r="M58" s="3"/>
      <c r="N58" s="6"/>
      <c r="O58" s="114"/>
      <c r="P58" s="116"/>
      <c r="Q58" s="91"/>
      <c r="R58" s="91"/>
      <c r="S58" s="91"/>
      <c r="T58" s="91"/>
      <c r="U58" s="91"/>
      <c r="V58" s="91"/>
      <c r="W58" s="91"/>
      <c r="X58" s="91"/>
      <c r="Y58" s="91"/>
      <c r="Z58" s="4"/>
    </row>
    <row r="59" spans="1:26" ht="14.25" customHeight="1">
      <c r="A59" s="82" t="s">
        <v>140</v>
      </c>
      <c r="B59" s="83"/>
      <c r="C59" s="97">
        <v>14</v>
      </c>
      <c r="D59" s="98">
        <v>1</v>
      </c>
      <c r="E59" s="98" t="s">
        <v>201</v>
      </c>
      <c r="F59" s="98" t="s">
        <v>201</v>
      </c>
      <c r="G59" s="98" t="s">
        <v>201</v>
      </c>
      <c r="H59" s="98" t="s">
        <v>201</v>
      </c>
      <c r="I59" s="98">
        <v>1</v>
      </c>
      <c r="J59" s="98" t="s">
        <v>201</v>
      </c>
      <c r="K59" s="98">
        <v>13</v>
      </c>
      <c r="L59" s="98">
        <v>11</v>
      </c>
      <c r="M59" s="3"/>
      <c r="N59" s="82" t="s">
        <v>140</v>
      </c>
      <c r="O59" s="82"/>
      <c r="P59" s="117">
        <v>14</v>
      </c>
      <c r="Q59" s="98" t="s">
        <v>201</v>
      </c>
      <c r="R59" s="98" t="s">
        <v>201</v>
      </c>
      <c r="S59" s="98">
        <v>9</v>
      </c>
      <c r="T59" s="98">
        <v>2</v>
      </c>
      <c r="U59" s="98">
        <v>2</v>
      </c>
      <c r="V59" s="98" t="s">
        <v>201</v>
      </c>
      <c r="W59" s="98" t="s">
        <v>201</v>
      </c>
      <c r="X59" s="98" t="s">
        <v>201</v>
      </c>
      <c r="Y59" s="98">
        <v>1</v>
      </c>
      <c r="Z59" s="4"/>
    </row>
    <row r="60" spans="1:26" ht="14.25">
      <c r="A60" s="6"/>
      <c r="B60" s="118" t="s">
        <v>12</v>
      </c>
      <c r="C60" s="109">
        <v>14</v>
      </c>
      <c r="D60" s="110">
        <v>1</v>
      </c>
      <c r="E60" s="110" t="s">
        <v>201</v>
      </c>
      <c r="F60" s="110" t="s">
        <v>201</v>
      </c>
      <c r="G60" s="110" t="s">
        <v>201</v>
      </c>
      <c r="H60" s="110" t="s">
        <v>201</v>
      </c>
      <c r="I60" s="110">
        <v>1</v>
      </c>
      <c r="J60" s="110" t="s">
        <v>201</v>
      </c>
      <c r="K60" s="110">
        <v>13</v>
      </c>
      <c r="L60" s="110">
        <v>11</v>
      </c>
      <c r="M60" s="3"/>
      <c r="N60" s="6"/>
      <c r="O60" s="118" t="s">
        <v>12</v>
      </c>
      <c r="P60" s="115">
        <v>14</v>
      </c>
      <c r="Q60" s="111" t="s">
        <v>201</v>
      </c>
      <c r="R60" s="111" t="s">
        <v>201</v>
      </c>
      <c r="S60" s="111">
        <v>9</v>
      </c>
      <c r="T60" s="111">
        <v>2</v>
      </c>
      <c r="U60" s="111">
        <v>2</v>
      </c>
      <c r="V60" s="111" t="s">
        <v>201</v>
      </c>
      <c r="W60" s="111" t="s">
        <v>201</v>
      </c>
      <c r="X60" s="111" t="s">
        <v>201</v>
      </c>
      <c r="Y60" s="111">
        <v>1</v>
      </c>
      <c r="Z60" s="4"/>
    </row>
    <row r="61" spans="1:26" ht="14.25">
      <c r="A61" s="6"/>
      <c r="B61" s="118"/>
      <c r="C61" s="109"/>
      <c r="D61" s="110"/>
      <c r="E61" s="110"/>
      <c r="F61" s="110"/>
      <c r="G61" s="110"/>
      <c r="H61" s="110"/>
      <c r="I61" s="110"/>
      <c r="J61" s="110"/>
      <c r="K61" s="110"/>
      <c r="L61" s="110"/>
      <c r="M61" s="3"/>
      <c r="N61" s="6"/>
      <c r="O61" s="118"/>
      <c r="P61" s="116"/>
      <c r="Q61" s="91"/>
      <c r="R61" s="91"/>
      <c r="S61" s="91"/>
      <c r="T61" s="91"/>
      <c r="U61" s="91"/>
      <c r="V61" s="91"/>
      <c r="W61" s="91"/>
      <c r="X61" s="91"/>
      <c r="Y61" s="91"/>
      <c r="Z61" s="4"/>
    </row>
    <row r="62" spans="1:26" ht="14.25">
      <c r="A62" s="3"/>
      <c r="B62" s="118"/>
      <c r="C62" s="97"/>
      <c r="D62" s="98"/>
      <c r="E62" s="98"/>
      <c r="F62" s="98"/>
      <c r="G62" s="98"/>
      <c r="H62" s="98"/>
      <c r="I62" s="98"/>
      <c r="J62" s="98"/>
      <c r="K62" s="98"/>
      <c r="L62" s="98"/>
      <c r="M62" s="3"/>
      <c r="N62" s="3"/>
      <c r="O62" s="118"/>
      <c r="P62" s="116"/>
      <c r="Q62" s="91"/>
      <c r="R62" s="91"/>
      <c r="S62" s="91"/>
      <c r="T62" s="91"/>
      <c r="U62" s="91"/>
      <c r="V62" s="91"/>
      <c r="W62" s="91"/>
      <c r="X62" s="91"/>
      <c r="Y62" s="91"/>
      <c r="Z62" s="4"/>
    </row>
    <row r="63" spans="1:26" ht="14.25" customHeight="1">
      <c r="A63" s="82" t="s">
        <v>13</v>
      </c>
      <c r="B63" s="83"/>
      <c r="C63" s="97">
        <v>117</v>
      </c>
      <c r="D63" s="98">
        <v>1</v>
      </c>
      <c r="E63" s="98" t="s">
        <v>201</v>
      </c>
      <c r="F63" s="98" t="s">
        <v>201</v>
      </c>
      <c r="G63" s="98">
        <v>1</v>
      </c>
      <c r="H63" s="98" t="s">
        <v>201</v>
      </c>
      <c r="I63" s="98" t="s">
        <v>201</v>
      </c>
      <c r="J63" s="98" t="s">
        <v>201</v>
      </c>
      <c r="K63" s="98">
        <v>116</v>
      </c>
      <c r="L63" s="98">
        <v>116</v>
      </c>
      <c r="M63" s="3"/>
      <c r="N63" s="82" t="s">
        <v>13</v>
      </c>
      <c r="O63" s="82"/>
      <c r="P63" s="117">
        <v>117</v>
      </c>
      <c r="Q63" s="98" t="s">
        <v>201</v>
      </c>
      <c r="R63" s="98">
        <v>2</v>
      </c>
      <c r="S63" s="98">
        <v>24</v>
      </c>
      <c r="T63" s="98">
        <v>39</v>
      </c>
      <c r="U63" s="98">
        <v>30</v>
      </c>
      <c r="V63" s="98">
        <v>11</v>
      </c>
      <c r="W63" s="98">
        <v>6</v>
      </c>
      <c r="X63" s="98">
        <v>3</v>
      </c>
      <c r="Y63" s="98">
        <v>2</v>
      </c>
      <c r="Z63" s="3"/>
    </row>
    <row r="64" spans="1:26" ht="14.25">
      <c r="A64" s="3"/>
      <c r="B64" s="103" t="s">
        <v>76</v>
      </c>
      <c r="C64" s="109">
        <v>22</v>
      </c>
      <c r="D64" s="110">
        <v>1</v>
      </c>
      <c r="E64" s="110" t="s">
        <v>201</v>
      </c>
      <c r="F64" s="110" t="s">
        <v>201</v>
      </c>
      <c r="G64" s="110">
        <v>1</v>
      </c>
      <c r="H64" s="110" t="s">
        <v>201</v>
      </c>
      <c r="I64" s="110" t="s">
        <v>201</v>
      </c>
      <c r="J64" s="110" t="s">
        <v>201</v>
      </c>
      <c r="K64" s="110">
        <v>21</v>
      </c>
      <c r="L64" s="110">
        <v>21</v>
      </c>
      <c r="M64" s="3"/>
      <c r="N64" s="3"/>
      <c r="O64" s="119" t="s">
        <v>76</v>
      </c>
      <c r="P64" s="115">
        <v>22</v>
      </c>
      <c r="Q64" s="120" t="s">
        <v>201</v>
      </c>
      <c r="R64" s="120" t="s">
        <v>201</v>
      </c>
      <c r="S64" s="120">
        <v>2</v>
      </c>
      <c r="T64" s="120">
        <v>8</v>
      </c>
      <c r="U64" s="120">
        <v>6</v>
      </c>
      <c r="V64" s="120">
        <v>1</v>
      </c>
      <c r="W64" s="120">
        <v>2</v>
      </c>
      <c r="X64" s="120">
        <v>1</v>
      </c>
      <c r="Y64" s="111">
        <v>2</v>
      </c>
      <c r="Z64" s="3"/>
    </row>
    <row r="65" spans="1:26" ht="14.25">
      <c r="A65" s="121"/>
      <c r="B65" s="122" t="s">
        <v>141</v>
      </c>
      <c r="C65" s="123">
        <v>95</v>
      </c>
      <c r="D65" s="124" t="s">
        <v>201</v>
      </c>
      <c r="E65" s="124" t="s">
        <v>201</v>
      </c>
      <c r="F65" s="124" t="s">
        <v>201</v>
      </c>
      <c r="G65" s="124" t="s">
        <v>201</v>
      </c>
      <c r="H65" s="124" t="s">
        <v>201</v>
      </c>
      <c r="I65" s="124" t="s">
        <v>201</v>
      </c>
      <c r="J65" s="124" t="s">
        <v>201</v>
      </c>
      <c r="K65" s="124">
        <v>95</v>
      </c>
      <c r="L65" s="124">
        <v>95</v>
      </c>
      <c r="M65" s="3"/>
      <c r="N65" s="121"/>
      <c r="O65" s="122" t="s">
        <v>141</v>
      </c>
      <c r="P65" s="125">
        <v>95</v>
      </c>
      <c r="Q65" s="111" t="s">
        <v>201</v>
      </c>
      <c r="R65" s="111">
        <v>2</v>
      </c>
      <c r="S65" s="111">
        <v>22</v>
      </c>
      <c r="T65" s="111">
        <v>31</v>
      </c>
      <c r="U65" s="111">
        <v>24</v>
      </c>
      <c r="V65" s="111">
        <v>10</v>
      </c>
      <c r="W65" s="111">
        <v>4</v>
      </c>
      <c r="X65" s="111">
        <v>2</v>
      </c>
      <c r="Y65" s="126" t="s">
        <v>201</v>
      </c>
      <c r="Z65" s="3"/>
    </row>
    <row r="66" spans="1:26" ht="14.25">
      <c r="A66" s="6" t="s">
        <v>199</v>
      </c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3"/>
      <c r="N66" s="6" t="s">
        <v>199</v>
      </c>
      <c r="O66" s="3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3"/>
    </row>
    <row r="67" spans="1:26" ht="14.25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3"/>
      <c r="N67" s="3"/>
      <c r="O67" s="6"/>
      <c r="P67" s="7"/>
      <c r="Q67" s="7"/>
      <c r="R67" s="8"/>
      <c r="S67" s="7"/>
      <c r="T67" s="7"/>
      <c r="U67" s="7"/>
      <c r="V67" s="7"/>
      <c r="W67" s="7"/>
      <c r="X67" s="7"/>
      <c r="Y67" s="8"/>
      <c r="Z67" s="3"/>
    </row>
    <row r="68" spans="1:26" ht="14.25">
      <c r="A68" s="3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3"/>
      <c r="N68" s="3"/>
      <c r="O68" s="6"/>
      <c r="P68" s="129"/>
      <c r="Q68" s="129"/>
      <c r="R68" s="9"/>
      <c r="S68" s="129"/>
      <c r="T68" s="129"/>
      <c r="U68" s="129"/>
      <c r="V68" s="129"/>
      <c r="W68" s="129"/>
      <c r="X68" s="129"/>
      <c r="Y68" s="9"/>
      <c r="Z68" s="3"/>
    </row>
  </sheetData>
  <sheetProtection/>
  <mergeCells count="60">
    <mergeCell ref="A63:B63"/>
    <mergeCell ref="N63:O63"/>
    <mergeCell ref="A45:B45"/>
    <mergeCell ref="N45:O45"/>
    <mergeCell ref="A49:B49"/>
    <mergeCell ref="N49:O49"/>
    <mergeCell ref="A54:B54"/>
    <mergeCell ref="N54:O54"/>
    <mergeCell ref="A39:B39"/>
    <mergeCell ref="N39:O39"/>
    <mergeCell ref="A42:B42"/>
    <mergeCell ref="N42:O42"/>
    <mergeCell ref="A59:B59"/>
    <mergeCell ref="N59:O59"/>
    <mergeCell ref="A30:B30"/>
    <mergeCell ref="N30:O30"/>
    <mergeCell ref="A33:B33"/>
    <mergeCell ref="N33:O33"/>
    <mergeCell ref="A36:B36"/>
    <mergeCell ref="N36:O36"/>
    <mergeCell ref="A21:B21"/>
    <mergeCell ref="N21:O21"/>
    <mergeCell ref="A24:B24"/>
    <mergeCell ref="N24:O24"/>
    <mergeCell ref="A27:B27"/>
    <mergeCell ref="N27:O27"/>
    <mergeCell ref="A12:B12"/>
    <mergeCell ref="N12:O12"/>
    <mergeCell ref="A15:B15"/>
    <mergeCell ref="N15:O15"/>
    <mergeCell ref="A18:B18"/>
    <mergeCell ref="N18:O18"/>
    <mergeCell ref="A9:B9"/>
    <mergeCell ref="N9:O9"/>
    <mergeCell ref="N5:O8"/>
    <mergeCell ref="P5:P8"/>
    <mergeCell ref="S5:S8"/>
    <mergeCell ref="T5:T8"/>
    <mergeCell ref="H6:H8"/>
    <mergeCell ref="I6:I8"/>
    <mergeCell ref="Y5:Y8"/>
    <mergeCell ref="D6:D8"/>
    <mergeCell ref="E6:E8"/>
    <mergeCell ref="F6:F8"/>
    <mergeCell ref="G6:G8"/>
    <mergeCell ref="L6:L8"/>
    <mergeCell ref="Q5:Q8"/>
    <mergeCell ref="R5:R8"/>
    <mergeCell ref="U5:U8"/>
    <mergeCell ref="V5:V8"/>
    <mergeCell ref="A2:Y2"/>
    <mergeCell ref="A3:L3"/>
    <mergeCell ref="N3:Y3"/>
    <mergeCell ref="A5:B8"/>
    <mergeCell ref="C5:C8"/>
    <mergeCell ref="D5:I5"/>
    <mergeCell ref="W5:W8"/>
    <mergeCell ref="X5:X8"/>
    <mergeCell ref="J5:J8"/>
    <mergeCell ref="K5:K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="60" zoomScaleNormal="90" zoomScalePageLayoutView="0" workbookViewId="0" topLeftCell="A1">
      <selection activeCell="A1" sqref="A1:IV16384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5" width="14.59765625" style="3" customWidth="1"/>
    <col min="16" max="16384" width="10.59765625" style="3" customWidth="1"/>
  </cols>
  <sheetData>
    <row r="1" spans="1:15" s="1" customFormat="1" ht="19.5" customHeight="1">
      <c r="A1" s="31" t="s">
        <v>161</v>
      </c>
      <c r="C1" s="34"/>
      <c r="N1" s="33" t="s">
        <v>162</v>
      </c>
      <c r="O1" s="33"/>
    </row>
    <row r="2" spans="1:15" ht="24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9.5" customHeight="1">
      <c r="A3" s="37" t="s">
        <v>186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31"/>
    </row>
    <row r="4" spans="2:14" ht="18" customHeight="1" thickBo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16" t="s">
        <v>83</v>
      </c>
    </row>
    <row r="5" spans="1:14" ht="15" customHeight="1">
      <c r="A5" s="132" t="s">
        <v>200</v>
      </c>
      <c r="B5" s="133"/>
      <c r="C5" s="134" t="s">
        <v>84</v>
      </c>
      <c r="D5" s="135" t="s">
        <v>85</v>
      </c>
      <c r="E5" s="136"/>
      <c r="F5" s="137"/>
      <c r="G5" s="135" t="s">
        <v>93</v>
      </c>
      <c r="H5" s="138"/>
      <c r="I5" s="138"/>
      <c r="J5" s="138"/>
      <c r="K5" s="138"/>
      <c r="L5" s="138"/>
      <c r="M5" s="138"/>
      <c r="N5" s="138"/>
    </row>
    <row r="6" spans="1:14" ht="15" customHeight="1">
      <c r="A6" s="139"/>
      <c r="B6" s="140"/>
      <c r="C6" s="141"/>
      <c r="D6" s="142" t="s">
        <v>86</v>
      </c>
      <c r="E6" s="143" t="s">
        <v>87</v>
      </c>
      <c r="F6" s="142" t="s">
        <v>94</v>
      </c>
      <c r="G6" s="142" t="s">
        <v>86</v>
      </c>
      <c r="H6" s="144" t="s">
        <v>17</v>
      </c>
      <c r="I6" s="145" t="s">
        <v>36</v>
      </c>
      <c r="J6" s="146"/>
      <c r="K6" s="146"/>
      <c r="L6" s="146"/>
      <c r="M6" s="147"/>
      <c r="N6" s="143" t="s">
        <v>88</v>
      </c>
    </row>
    <row r="7" spans="1:14" ht="15" customHeight="1">
      <c r="A7" s="148"/>
      <c r="B7" s="149"/>
      <c r="C7" s="150"/>
      <c r="D7" s="150"/>
      <c r="E7" s="151"/>
      <c r="F7" s="150"/>
      <c r="G7" s="150"/>
      <c r="H7" s="152"/>
      <c r="I7" s="153" t="s">
        <v>89</v>
      </c>
      <c r="J7" s="153" t="s">
        <v>90</v>
      </c>
      <c r="K7" s="153" t="s">
        <v>95</v>
      </c>
      <c r="L7" s="153" t="s">
        <v>135</v>
      </c>
      <c r="M7" s="153" t="s">
        <v>91</v>
      </c>
      <c r="N7" s="151"/>
    </row>
    <row r="8" spans="1:14" ht="21" customHeight="1">
      <c r="A8" s="78" t="s">
        <v>92</v>
      </c>
      <c r="B8" s="154"/>
      <c r="C8" s="10">
        <v>278429</v>
      </c>
      <c r="D8" s="11">
        <v>26111</v>
      </c>
      <c r="E8" s="11">
        <v>25408</v>
      </c>
      <c r="F8" s="11">
        <v>703</v>
      </c>
      <c r="G8" s="11">
        <v>252318</v>
      </c>
      <c r="H8" s="11">
        <v>7296</v>
      </c>
      <c r="I8" s="11">
        <v>35108</v>
      </c>
      <c r="J8" s="11">
        <v>11653</v>
      </c>
      <c r="K8" s="11">
        <v>15103</v>
      </c>
      <c r="L8" s="11">
        <v>8089</v>
      </c>
      <c r="M8" s="11">
        <v>263</v>
      </c>
      <c r="N8" s="11">
        <v>209914</v>
      </c>
    </row>
    <row r="9" spans="1:14" ht="15" customHeight="1">
      <c r="A9" s="82" t="s">
        <v>60</v>
      </c>
      <c r="B9" s="83"/>
      <c r="C9" s="12">
        <v>27400</v>
      </c>
      <c r="D9" s="13">
        <v>5704</v>
      </c>
      <c r="E9" s="13">
        <v>5583</v>
      </c>
      <c r="F9" s="13">
        <v>121</v>
      </c>
      <c r="G9" s="13">
        <v>21696</v>
      </c>
      <c r="H9" s="13">
        <v>229</v>
      </c>
      <c r="I9" s="13">
        <v>3897</v>
      </c>
      <c r="J9" s="13">
        <v>1428</v>
      </c>
      <c r="K9" s="14" t="s">
        <v>201</v>
      </c>
      <c r="L9" s="13">
        <v>2469</v>
      </c>
      <c r="M9" s="14" t="s">
        <v>201</v>
      </c>
      <c r="N9" s="13">
        <v>17570</v>
      </c>
    </row>
    <row r="10" spans="1:14" ht="15" customHeight="1">
      <c r="A10" s="82" t="s">
        <v>61</v>
      </c>
      <c r="B10" s="83"/>
      <c r="C10" s="12">
        <v>20389</v>
      </c>
      <c r="D10" s="13">
        <v>65</v>
      </c>
      <c r="E10" s="14" t="s">
        <v>201</v>
      </c>
      <c r="F10" s="13">
        <v>65</v>
      </c>
      <c r="G10" s="13">
        <v>20324</v>
      </c>
      <c r="H10" s="13">
        <v>158</v>
      </c>
      <c r="I10" s="13">
        <v>1452</v>
      </c>
      <c r="J10" s="13">
        <v>76</v>
      </c>
      <c r="K10" s="13">
        <v>1184</v>
      </c>
      <c r="L10" s="13">
        <v>192</v>
      </c>
      <c r="M10" s="14" t="s">
        <v>201</v>
      </c>
      <c r="N10" s="13">
        <v>18714</v>
      </c>
    </row>
    <row r="11" spans="1:14" ht="15" customHeight="1">
      <c r="A11" s="82" t="s">
        <v>62</v>
      </c>
      <c r="B11" s="83"/>
      <c r="C11" s="12">
        <v>25799</v>
      </c>
      <c r="D11" s="13">
        <v>4496</v>
      </c>
      <c r="E11" s="13">
        <v>4426</v>
      </c>
      <c r="F11" s="13">
        <v>70</v>
      </c>
      <c r="G11" s="13">
        <v>21303</v>
      </c>
      <c r="H11" s="13">
        <v>730</v>
      </c>
      <c r="I11" s="13">
        <v>1625</v>
      </c>
      <c r="J11" s="13">
        <v>355</v>
      </c>
      <c r="K11" s="13">
        <v>481</v>
      </c>
      <c r="L11" s="13">
        <v>789</v>
      </c>
      <c r="M11" s="14" t="s">
        <v>201</v>
      </c>
      <c r="N11" s="13">
        <v>18948</v>
      </c>
    </row>
    <row r="12" spans="1:14" ht="15" customHeight="1">
      <c r="A12" s="82" t="s">
        <v>63</v>
      </c>
      <c r="B12" s="83"/>
      <c r="C12" s="12">
        <v>32714</v>
      </c>
      <c r="D12" s="13">
        <v>59</v>
      </c>
      <c r="E12" s="14" t="s">
        <v>201</v>
      </c>
      <c r="F12" s="13">
        <v>59</v>
      </c>
      <c r="G12" s="13">
        <v>32655</v>
      </c>
      <c r="H12" s="13">
        <v>1255</v>
      </c>
      <c r="I12" s="13">
        <v>4245</v>
      </c>
      <c r="J12" s="13">
        <v>1057</v>
      </c>
      <c r="K12" s="13">
        <v>2338</v>
      </c>
      <c r="L12" s="13">
        <v>850</v>
      </c>
      <c r="M12" s="14" t="s">
        <v>201</v>
      </c>
      <c r="N12" s="13">
        <v>27155</v>
      </c>
    </row>
    <row r="13" spans="1:14" ht="15" customHeight="1">
      <c r="A13" s="82" t="s">
        <v>64</v>
      </c>
      <c r="B13" s="83"/>
      <c r="C13" s="12">
        <v>18641</v>
      </c>
      <c r="D13" s="13">
        <v>51</v>
      </c>
      <c r="E13" s="14" t="s">
        <v>201</v>
      </c>
      <c r="F13" s="13">
        <v>51</v>
      </c>
      <c r="G13" s="13">
        <v>18590</v>
      </c>
      <c r="H13" s="13">
        <v>344</v>
      </c>
      <c r="I13" s="13">
        <v>3360</v>
      </c>
      <c r="J13" s="13">
        <v>804</v>
      </c>
      <c r="K13" s="13">
        <v>2207</v>
      </c>
      <c r="L13" s="13">
        <v>349</v>
      </c>
      <c r="M13" s="14" t="s">
        <v>201</v>
      </c>
      <c r="N13" s="13">
        <v>14886</v>
      </c>
    </row>
    <row r="14" spans="1:14" ht="15" customHeight="1">
      <c r="A14" s="82" t="s">
        <v>65</v>
      </c>
      <c r="B14" s="83"/>
      <c r="C14" s="12">
        <v>21152</v>
      </c>
      <c r="D14" s="13">
        <v>1348</v>
      </c>
      <c r="E14" s="13">
        <v>1282</v>
      </c>
      <c r="F14" s="13">
        <v>66</v>
      </c>
      <c r="G14" s="13">
        <v>19804</v>
      </c>
      <c r="H14" s="13">
        <v>2182</v>
      </c>
      <c r="I14" s="13">
        <v>1920</v>
      </c>
      <c r="J14" s="13">
        <v>998</v>
      </c>
      <c r="K14" s="13">
        <v>703</v>
      </c>
      <c r="L14" s="13">
        <v>219</v>
      </c>
      <c r="M14" s="14" t="s">
        <v>201</v>
      </c>
      <c r="N14" s="13">
        <v>15702</v>
      </c>
    </row>
    <row r="15" spans="1:14" ht="15" customHeight="1">
      <c r="A15" s="82" t="s">
        <v>66</v>
      </c>
      <c r="B15" s="83"/>
      <c r="C15" s="12">
        <v>2909</v>
      </c>
      <c r="D15" s="13">
        <v>4</v>
      </c>
      <c r="E15" s="14" t="s">
        <v>201</v>
      </c>
      <c r="F15" s="13">
        <v>4</v>
      </c>
      <c r="G15" s="13">
        <v>2905</v>
      </c>
      <c r="H15" s="14" t="s">
        <v>201</v>
      </c>
      <c r="I15" s="13">
        <v>441</v>
      </c>
      <c r="J15" s="13">
        <v>56</v>
      </c>
      <c r="K15" s="13">
        <v>194</v>
      </c>
      <c r="L15" s="13">
        <v>149</v>
      </c>
      <c r="M15" s="13">
        <v>42</v>
      </c>
      <c r="N15" s="13">
        <v>2464</v>
      </c>
    </row>
    <row r="16" spans="1:14" ht="15" customHeight="1">
      <c r="A16" s="82" t="s">
        <v>37</v>
      </c>
      <c r="B16" s="83"/>
      <c r="C16" s="12">
        <v>2438</v>
      </c>
      <c r="D16" s="14">
        <v>4</v>
      </c>
      <c r="E16" s="14">
        <v>3</v>
      </c>
      <c r="F16" s="14">
        <v>1</v>
      </c>
      <c r="G16" s="13">
        <v>2434</v>
      </c>
      <c r="H16" s="13">
        <v>15</v>
      </c>
      <c r="I16" s="13">
        <v>803</v>
      </c>
      <c r="J16" s="13">
        <v>143</v>
      </c>
      <c r="K16" s="13">
        <v>492</v>
      </c>
      <c r="L16" s="13">
        <v>96</v>
      </c>
      <c r="M16" s="13">
        <v>72</v>
      </c>
      <c r="N16" s="13">
        <v>1616</v>
      </c>
    </row>
    <row r="17" spans="1:14" ht="15" customHeight="1">
      <c r="A17" s="82" t="s">
        <v>81</v>
      </c>
      <c r="B17" s="83"/>
      <c r="C17" s="12">
        <v>55722</v>
      </c>
      <c r="D17" s="13">
        <v>14197</v>
      </c>
      <c r="E17" s="13">
        <v>14077</v>
      </c>
      <c r="F17" s="13">
        <v>120</v>
      </c>
      <c r="G17" s="13">
        <v>41525</v>
      </c>
      <c r="H17" s="13">
        <v>837</v>
      </c>
      <c r="I17" s="13">
        <v>7442</v>
      </c>
      <c r="J17" s="13">
        <v>4116</v>
      </c>
      <c r="K17" s="13">
        <v>1500</v>
      </c>
      <c r="L17" s="13">
        <v>1816</v>
      </c>
      <c r="M17" s="14">
        <v>10</v>
      </c>
      <c r="N17" s="13">
        <v>33246</v>
      </c>
    </row>
    <row r="18" spans="1:14" ht="15" customHeight="1">
      <c r="A18" s="82" t="s">
        <v>82</v>
      </c>
      <c r="B18" s="83"/>
      <c r="C18" s="12">
        <v>3561</v>
      </c>
      <c r="D18" s="13" t="s">
        <v>201</v>
      </c>
      <c r="E18" s="14" t="s">
        <v>201</v>
      </c>
      <c r="F18" s="13" t="s">
        <v>201</v>
      </c>
      <c r="G18" s="13">
        <v>3561</v>
      </c>
      <c r="H18" s="14" t="s">
        <v>201</v>
      </c>
      <c r="I18" s="13">
        <v>400</v>
      </c>
      <c r="J18" s="13">
        <v>93</v>
      </c>
      <c r="K18" s="13">
        <v>153</v>
      </c>
      <c r="L18" s="13">
        <v>154</v>
      </c>
      <c r="M18" s="14" t="s">
        <v>201</v>
      </c>
      <c r="N18" s="13">
        <v>3161</v>
      </c>
    </row>
    <row r="19" spans="1:14" ht="15" customHeight="1">
      <c r="A19" s="82" t="s">
        <v>125</v>
      </c>
      <c r="B19" s="83"/>
      <c r="C19" s="14" t="s">
        <v>201</v>
      </c>
      <c r="D19" s="14" t="s">
        <v>201</v>
      </c>
      <c r="E19" s="14" t="s">
        <v>201</v>
      </c>
      <c r="F19" s="14" t="s">
        <v>201</v>
      </c>
      <c r="G19" s="14" t="s">
        <v>201</v>
      </c>
      <c r="H19" s="14" t="s">
        <v>201</v>
      </c>
      <c r="I19" s="14" t="s">
        <v>201</v>
      </c>
      <c r="J19" s="14" t="s">
        <v>201</v>
      </c>
      <c r="K19" s="14" t="s">
        <v>201</v>
      </c>
      <c r="L19" s="14" t="s">
        <v>201</v>
      </c>
      <c r="M19" s="14" t="s">
        <v>201</v>
      </c>
      <c r="N19" s="14" t="s">
        <v>201</v>
      </c>
    </row>
    <row r="20" spans="1:14" ht="15" customHeight="1">
      <c r="A20" s="102"/>
      <c r="B20" s="103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" customHeight="1">
      <c r="A21" s="82" t="s">
        <v>67</v>
      </c>
      <c r="B21" s="83"/>
      <c r="C21" s="14" t="s">
        <v>201</v>
      </c>
      <c r="D21" s="14" t="s">
        <v>201</v>
      </c>
      <c r="E21" s="14" t="s">
        <v>201</v>
      </c>
      <c r="F21" s="14" t="s">
        <v>201</v>
      </c>
      <c r="G21" s="14" t="s">
        <v>201</v>
      </c>
      <c r="H21" s="14" t="s">
        <v>201</v>
      </c>
      <c r="I21" s="14" t="s">
        <v>201</v>
      </c>
      <c r="J21" s="14" t="s">
        <v>201</v>
      </c>
      <c r="K21" s="14" t="s">
        <v>201</v>
      </c>
      <c r="L21" s="14" t="s">
        <v>201</v>
      </c>
      <c r="M21" s="14" t="s">
        <v>201</v>
      </c>
      <c r="N21" s="14" t="s">
        <v>201</v>
      </c>
    </row>
    <row r="22" spans="1:14" ht="15" customHeight="1">
      <c r="A22" s="102"/>
      <c r="B22" s="103" t="s">
        <v>68</v>
      </c>
      <c r="C22" s="9" t="s">
        <v>201</v>
      </c>
      <c r="D22" s="9" t="s">
        <v>201</v>
      </c>
      <c r="E22" s="9" t="s">
        <v>201</v>
      </c>
      <c r="F22" s="9" t="s">
        <v>201</v>
      </c>
      <c r="G22" s="9" t="s">
        <v>201</v>
      </c>
      <c r="H22" s="9" t="s">
        <v>201</v>
      </c>
      <c r="I22" s="9" t="s">
        <v>201</v>
      </c>
      <c r="J22" s="9" t="s">
        <v>201</v>
      </c>
      <c r="K22" s="9" t="s">
        <v>201</v>
      </c>
      <c r="L22" s="9" t="s">
        <v>201</v>
      </c>
      <c r="M22" s="9" t="s">
        <v>201</v>
      </c>
      <c r="N22" s="9" t="s">
        <v>201</v>
      </c>
    </row>
    <row r="23" spans="1:14" ht="15" customHeight="1">
      <c r="A23" s="102"/>
      <c r="B23" s="103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15" customHeight="1">
      <c r="A24" s="82" t="s">
        <v>69</v>
      </c>
      <c r="B24" s="83"/>
      <c r="C24" s="12">
        <f>SUM(C25:C26)</f>
        <v>5871</v>
      </c>
      <c r="D24" s="13">
        <f aca="true" t="shared" si="0" ref="D24:N24">SUM(D25:D26)</f>
        <v>16</v>
      </c>
      <c r="E24" s="14" t="s">
        <v>201</v>
      </c>
      <c r="F24" s="13">
        <f t="shared" si="0"/>
        <v>16</v>
      </c>
      <c r="G24" s="13">
        <f t="shared" si="0"/>
        <v>5855</v>
      </c>
      <c r="H24" s="13">
        <f t="shared" si="0"/>
        <v>56</v>
      </c>
      <c r="I24" s="13">
        <f t="shared" si="0"/>
        <v>1702</v>
      </c>
      <c r="J24" s="13">
        <f t="shared" si="0"/>
        <v>816</v>
      </c>
      <c r="K24" s="13">
        <f t="shared" si="0"/>
        <v>595</v>
      </c>
      <c r="L24" s="13">
        <f t="shared" si="0"/>
        <v>152</v>
      </c>
      <c r="M24" s="13">
        <f t="shared" si="0"/>
        <v>139</v>
      </c>
      <c r="N24" s="13">
        <f t="shared" si="0"/>
        <v>4097</v>
      </c>
      <c r="O24" s="155"/>
    </row>
    <row r="25" spans="1:14" ht="15" customHeight="1">
      <c r="A25" s="102"/>
      <c r="B25" s="103" t="s">
        <v>70</v>
      </c>
      <c r="C25" s="17">
        <v>5634</v>
      </c>
      <c r="D25" s="18">
        <v>16</v>
      </c>
      <c r="E25" s="9" t="s">
        <v>201</v>
      </c>
      <c r="F25" s="18">
        <v>16</v>
      </c>
      <c r="G25" s="18">
        <v>5618</v>
      </c>
      <c r="H25" s="18">
        <v>56</v>
      </c>
      <c r="I25" s="18">
        <v>1475</v>
      </c>
      <c r="J25" s="18">
        <v>661</v>
      </c>
      <c r="K25" s="18">
        <v>595</v>
      </c>
      <c r="L25" s="18">
        <v>80</v>
      </c>
      <c r="M25" s="18">
        <v>139</v>
      </c>
      <c r="N25" s="18">
        <v>4087</v>
      </c>
    </row>
    <row r="26" spans="1:14" ht="15" customHeight="1">
      <c r="A26" s="102"/>
      <c r="B26" s="103" t="s">
        <v>71</v>
      </c>
      <c r="C26" s="17">
        <v>237</v>
      </c>
      <c r="D26" s="9" t="s">
        <v>201</v>
      </c>
      <c r="E26" s="9" t="s">
        <v>201</v>
      </c>
      <c r="F26" s="9" t="s">
        <v>201</v>
      </c>
      <c r="G26" s="18">
        <v>237</v>
      </c>
      <c r="H26" s="9" t="s">
        <v>201</v>
      </c>
      <c r="I26" s="18">
        <v>227</v>
      </c>
      <c r="J26" s="18">
        <v>155</v>
      </c>
      <c r="K26" s="9" t="s">
        <v>201</v>
      </c>
      <c r="L26" s="18">
        <v>72</v>
      </c>
      <c r="M26" s="9" t="s">
        <v>201</v>
      </c>
      <c r="N26" s="18">
        <v>10</v>
      </c>
    </row>
    <row r="27" spans="1:14" ht="15" customHeight="1">
      <c r="A27" s="102"/>
      <c r="B27" s="103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" customHeight="1">
      <c r="A28" s="82" t="s">
        <v>72</v>
      </c>
      <c r="B28" s="83"/>
      <c r="C28" s="12">
        <f>SUM(C29:C30)</f>
        <v>23114</v>
      </c>
      <c r="D28" s="13">
        <f aca="true" t="shared" si="1" ref="D28:N28">SUM(D29:D30)</f>
        <v>88</v>
      </c>
      <c r="E28" s="13">
        <f t="shared" si="1"/>
        <v>37</v>
      </c>
      <c r="F28" s="13">
        <f t="shared" si="1"/>
        <v>51</v>
      </c>
      <c r="G28" s="13">
        <f t="shared" si="1"/>
        <v>23026</v>
      </c>
      <c r="H28" s="13">
        <f t="shared" si="1"/>
        <v>564</v>
      </c>
      <c r="I28" s="13">
        <f t="shared" si="1"/>
        <v>3257</v>
      </c>
      <c r="J28" s="13">
        <f t="shared" si="1"/>
        <v>591</v>
      </c>
      <c r="K28" s="13">
        <f t="shared" si="1"/>
        <v>2254</v>
      </c>
      <c r="L28" s="13">
        <f t="shared" si="1"/>
        <v>412</v>
      </c>
      <c r="M28" s="13" t="s">
        <v>201</v>
      </c>
      <c r="N28" s="13">
        <f t="shared" si="1"/>
        <v>19205</v>
      </c>
    </row>
    <row r="29" spans="1:14" ht="15" customHeight="1">
      <c r="A29" s="23"/>
      <c r="B29" s="103" t="s">
        <v>73</v>
      </c>
      <c r="C29" s="17">
        <v>16123</v>
      </c>
      <c r="D29" s="18">
        <v>44</v>
      </c>
      <c r="E29" s="9" t="s">
        <v>201</v>
      </c>
      <c r="F29" s="18">
        <v>44</v>
      </c>
      <c r="G29" s="18">
        <v>16079</v>
      </c>
      <c r="H29" s="9">
        <v>52</v>
      </c>
      <c r="I29" s="18">
        <v>1839</v>
      </c>
      <c r="J29" s="18">
        <v>180</v>
      </c>
      <c r="K29" s="18">
        <v>1492</v>
      </c>
      <c r="L29" s="18">
        <v>167</v>
      </c>
      <c r="M29" s="9" t="s">
        <v>201</v>
      </c>
      <c r="N29" s="18">
        <v>14188</v>
      </c>
    </row>
    <row r="30" spans="1:14" ht="15" customHeight="1">
      <c r="A30" s="23"/>
      <c r="B30" s="103" t="s">
        <v>14</v>
      </c>
      <c r="C30" s="17">
        <v>6991</v>
      </c>
      <c r="D30" s="18">
        <v>44</v>
      </c>
      <c r="E30" s="18">
        <v>37</v>
      </c>
      <c r="F30" s="18">
        <v>7</v>
      </c>
      <c r="G30" s="18">
        <v>6947</v>
      </c>
      <c r="H30" s="18">
        <v>512</v>
      </c>
      <c r="I30" s="18">
        <v>1418</v>
      </c>
      <c r="J30" s="18">
        <v>411</v>
      </c>
      <c r="K30" s="18">
        <v>762</v>
      </c>
      <c r="L30" s="18">
        <v>245</v>
      </c>
      <c r="M30" s="18" t="s">
        <v>201</v>
      </c>
      <c r="N30" s="18">
        <v>5017</v>
      </c>
    </row>
    <row r="31" spans="1:14" ht="15" customHeight="1">
      <c r="A31" s="23"/>
      <c r="B31" s="103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" customHeight="1">
      <c r="A32" s="82" t="s">
        <v>74</v>
      </c>
      <c r="B32" s="83"/>
      <c r="C32" s="12">
        <f>SUM(C33)</f>
        <v>5036</v>
      </c>
      <c r="D32" s="13">
        <f aca="true" t="shared" si="2" ref="D32:N32">SUM(D33)</f>
        <v>6</v>
      </c>
      <c r="E32" s="14" t="s">
        <v>201</v>
      </c>
      <c r="F32" s="13">
        <f t="shared" si="2"/>
        <v>6</v>
      </c>
      <c r="G32" s="13">
        <f t="shared" si="2"/>
        <v>5030</v>
      </c>
      <c r="H32" s="14" t="s">
        <v>201</v>
      </c>
      <c r="I32" s="13">
        <f t="shared" si="2"/>
        <v>752</v>
      </c>
      <c r="J32" s="13">
        <f t="shared" si="2"/>
        <v>566</v>
      </c>
      <c r="K32" s="13">
        <f t="shared" si="2"/>
        <v>112</v>
      </c>
      <c r="L32" s="13">
        <f t="shared" si="2"/>
        <v>74</v>
      </c>
      <c r="M32" s="14" t="s">
        <v>201</v>
      </c>
      <c r="N32" s="13">
        <f t="shared" si="2"/>
        <v>4278</v>
      </c>
    </row>
    <row r="33" spans="1:14" ht="15" customHeight="1">
      <c r="A33" s="102"/>
      <c r="B33" s="103" t="s">
        <v>15</v>
      </c>
      <c r="C33" s="17">
        <v>5036</v>
      </c>
      <c r="D33" s="18">
        <v>6</v>
      </c>
      <c r="E33" s="9" t="s">
        <v>201</v>
      </c>
      <c r="F33" s="18">
        <v>6</v>
      </c>
      <c r="G33" s="18">
        <v>5030</v>
      </c>
      <c r="H33" s="9" t="s">
        <v>201</v>
      </c>
      <c r="I33" s="18">
        <v>752</v>
      </c>
      <c r="J33" s="18">
        <v>566</v>
      </c>
      <c r="K33" s="18">
        <v>112</v>
      </c>
      <c r="L33" s="18">
        <v>74</v>
      </c>
      <c r="M33" s="9" t="s">
        <v>201</v>
      </c>
      <c r="N33" s="18">
        <v>4278</v>
      </c>
    </row>
    <row r="34" spans="1:14" ht="15" customHeight="1">
      <c r="A34" s="102"/>
      <c r="B34" s="103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 customHeight="1">
      <c r="A35" s="82" t="s">
        <v>75</v>
      </c>
      <c r="B35" s="83"/>
      <c r="C35" s="12">
        <f>SUM(C36:C37)</f>
        <v>33683</v>
      </c>
      <c r="D35" s="13">
        <f aca="true" t="shared" si="3" ref="D35:N35">SUM(D36:D37)</f>
        <v>73</v>
      </c>
      <c r="E35" s="14" t="s">
        <v>201</v>
      </c>
      <c r="F35" s="13">
        <f t="shared" si="3"/>
        <v>73</v>
      </c>
      <c r="G35" s="13">
        <f t="shared" si="3"/>
        <v>33610</v>
      </c>
      <c r="H35" s="13">
        <f t="shared" si="3"/>
        <v>926</v>
      </c>
      <c r="I35" s="13">
        <f t="shared" si="3"/>
        <v>3812</v>
      </c>
      <c r="J35" s="13">
        <f t="shared" si="3"/>
        <v>554</v>
      </c>
      <c r="K35" s="13">
        <f t="shared" si="3"/>
        <v>2890</v>
      </c>
      <c r="L35" s="13">
        <f t="shared" si="3"/>
        <v>368</v>
      </c>
      <c r="M35" s="14" t="s">
        <v>201</v>
      </c>
      <c r="N35" s="13">
        <f t="shared" si="3"/>
        <v>28872</v>
      </c>
    </row>
    <row r="36" spans="1:14" ht="15" customHeight="1">
      <c r="A36" s="102"/>
      <c r="B36" s="103" t="s">
        <v>76</v>
      </c>
      <c r="C36" s="17">
        <v>13419</v>
      </c>
      <c r="D36" s="18">
        <v>35</v>
      </c>
      <c r="E36" s="9" t="s">
        <v>201</v>
      </c>
      <c r="F36" s="18">
        <v>35</v>
      </c>
      <c r="G36" s="18">
        <v>13384</v>
      </c>
      <c r="H36" s="18">
        <v>424</v>
      </c>
      <c r="I36" s="18">
        <v>1437</v>
      </c>
      <c r="J36" s="18">
        <v>326</v>
      </c>
      <c r="K36" s="18">
        <v>945</v>
      </c>
      <c r="L36" s="18">
        <v>166</v>
      </c>
      <c r="M36" s="9" t="s">
        <v>201</v>
      </c>
      <c r="N36" s="18">
        <v>11523</v>
      </c>
    </row>
    <row r="37" spans="1:14" ht="15" customHeight="1">
      <c r="A37" s="102"/>
      <c r="B37" s="103" t="s">
        <v>16</v>
      </c>
      <c r="C37" s="17">
        <v>20264</v>
      </c>
      <c r="D37" s="18">
        <v>38</v>
      </c>
      <c r="E37" s="9" t="s">
        <v>201</v>
      </c>
      <c r="F37" s="18">
        <v>38</v>
      </c>
      <c r="G37" s="19">
        <v>20226</v>
      </c>
      <c r="H37" s="19">
        <v>502</v>
      </c>
      <c r="I37" s="19">
        <v>2375</v>
      </c>
      <c r="J37" s="19">
        <v>228</v>
      </c>
      <c r="K37" s="19">
        <v>1945</v>
      </c>
      <c r="L37" s="19">
        <v>202</v>
      </c>
      <c r="M37" s="156" t="s">
        <v>201</v>
      </c>
      <c r="N37" s="19">
        <v>17349</v>
      </c>
    </row>
    <row r="38" spans="1:15" ht="15" customHeight="1">
      <c r="A38" s="157" t="s">
        <v>183</v>
      </c>
      <c r="B38" s="157"/>
      <c r="C38" s="158"/>
      <c r="D38" s="158"/>
      <c r="E38" s="158"/>
      <c r="F38" s="158"/>
      <c r="G38" s="159"/>
      <c r="H38" s="159"/>
      <c r="I38" s="159"/>
      <c r="J38" s="159"/>
      <c r="K38" s="159"/>
      <c r="L38" s="159"/>
      <c r="M38" s="159"/>
      <c r="N38" s="159"/>
      <c r="O38" s="159"/>
    </row>
    <row r="39" spans="1:15" ht="14.25">
      <c r="A39" s="6"/>
      <c r="B39" s="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</row>
    <row r="40" spans="1:15" ht="14.25">
      <c r="A40" s="6"/>
      <c r="B40" s="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</row>
    <row r="41" spans="1:15" ht="14.25">
      <c r="A41" s="6"/>
      <c r="B41" s="6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</row>
    <row r="42" spans="1:15" ht="14.25">
      <c r="A42" s="6"/>
      <c r="B42" s="6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</row>
    <row r="43" spans="1:15" ht="14.25">
      <c r="A43" s="6"/>
      <c r="B43" s="6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</row>
    <row r="44" spans="1:15" ht="14.25">
      <c r="A44" s="6"/>
      <c r="B44" s="6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</row>
    <row r="45" spans="1:15" ht="14.25">
      <c r="A45" s="6"/>
      <c r="B45" s="6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</row>
    <row r="46" spans="1:15" ht="14.25">
      <c r="A46" s="6"/>
      <c r="B46" s="6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</row>
    <row r="47" spans="1:15" ht="14.25">
      <c r="A47" s="6"/>
      <c r="B47" s="6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</row>
    <row r="48" spans="1:15" ht="14.25">
      <c r="A48" s="6"/>
      <c r="B48" s="6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</row>
    <row r="49" spans="1:15" ht="14.25">
      <c r="A49" s="6"/>
      <c r="B49" s="6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</row>
  </sheetData>
  <sheetProtection/>
  <mergeCells count="29">
    <mergeCell ref="A3:N3"/>
    <mergeCell ref="A35:B35"/>
    <mergeCell ref="A21:B21"/>
    <mergeCell ref="A19:B19"/>
    <mergeCell ref="A24:B24"/>
    <mergeCell ref="A16:B16"/>
    <mergeCell ref="A17:B17"/>
    <mergeCell ref="A28:B28"/>
    <mergeCell ref="A13:B13"/>
    <mergeCell ref="I6:M6"/>
    <mergeCell ref="A15:B15"/>
    <mergeCell ref="A18:B18"/>
    <mergeCell ref="A32:B32"/>
    <mergeCell ref="N6:N7"/>
    <mergeCell ref="A8:B8"/>
    <mergeCell ref="A9:B9"/>
    <mergeCell ref="A10:B10"/>
    <mergeCell ref="H6:H7"/>
    <mergeCell ref="A12:B12"/>
    <mergeCell ref="D5:F5"/>
    <mergeCell ref="A14:B14"/>
    <mergeCell ref="A5:B7"/>
    <mergeCell ref="C5:C7"/>
    <mergeCell ref="G5:N5"/>
    <mergeCell ref="D6:D7"/>
    <mergeCell ref="E6:E7"/>
    <mergeCell ref="F6:F7"/>
    <mergeCell ref="G6:G7"/>
    <mergeCell ref="A11:B11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view="pageBreakPreview" zoomScale="60" zoomScaleNormal="80" zoomScalePageLayoutView="0" workbookViewId="0" topLeftCell="G1">
      <selection activeCell="G1" sqref="A1:IV16384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22" customWidth="1"/>
    <col min="5" max="5" width="13.3984375" style="3" customWidth="1"/>
    <col min="6" max="6" width="15.59765625" style="22" customWidth="1"/>
    <col min="7" max="7" width="11.59765625" style="3" customWidth="1"/>
    <col min="8" max="8" width="13.59765625" style="22" customWidth="1"/>
    <col min="9" max="9" width="10.59765625" style="3" customWidth="1"/>
    <col min="10" max="10" width="10.09765625" style="22" customWidth="1"/>
    <col min="11" max="11" width="13.59765625" style="3" customWidth="1"/>
    <col min="12" max="12" width="12.59765625" style="22" customWidth="1"/>
    <col min="13" max="13" width="11.59765625" style="3" customWidth="1"/>
    <col min="14" max="14" width="12.5" style="22" customWidth="1"/>
    <col min="15" max="15" width="8.09765625" style="3" customWidth="1"/>
    <col min="16" max="16" width="8" style="3" customWidth="1"/>
    <col min="17" max="17" width="10" style="22" customWidth="1"/>
    <col min="18" max="18" width="9.09765625" style="22" customWidth="1"/>
    <col min="19" max="19" width="9.59765625" style="22" customWidth="1"/>
    <col min="20" max="20" width="9.5" style="22" customWidth="1"/>
    <col min="21" max="21" width="11.09765625" style="22" customWidth="1"/>
    <col min="22" max="22" width="10.59765625" style="22" customWidth="1"/>
    <col min="23" max="25" width="9.59765625" style="22" customWidth="1"/>
    <col min="26" max="26" width="10.09765625" style="22" customWidth="1"/>
    <col min="27" max="27" width="10.59765625" style="22" customWidth="1"/>
    <col min="28" max="28" width="9.09765625" style="22" customWidth="1"/>
    <col min="29" max="29" width="13" style="22" customWidth="1"/>
    <col min="30" max="30" width="14" style="22" customWidth="1"/>
    <col min="31" max="31" width="11.8984375" style="22" bestFit="1" customWidth="1"/>
    <col min="32" max="16384" width="10.59765625" style="3" customWidth="1"/>
  </cols>
  <sheetData>
    <row r="1" spans="1:31" s="1" customFormat="1" ht="19.5" customHeight="1">
      <c r="A1" s="31" t="s">
        <v>163</v>
      </c>
      <c r="D1" s="160"/>
      <c r="F1" s="160"/>
      <c r="H1" s="160"/>
      <c r="J1" s="160"/>
      <c r="L1" s="160"/>
      <c r="N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1" t="s">
        <v>164</v>
      </c>
    </row>
    <row r="2" spans="1:31" ht="19.5" customHeight="1">
      <c r="A2" s="37" t="s">
        <v>207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2:31" ht="18" customHeight="1" thickBot="1">
      <c r="B3" s="39"/>
      <c r="C3" s="39"/>
      <c r="D3" s="162"/>
      <c r="E3" s="39"/>
      <c r="F3" s="162"/>
      <c r="G3" s="39"/>
      <c r="H3" s="162"/>
      <c r="I3" s="39"/>
      <c r="J3" s="162"/>
      <c r="K3" s="39"/>
      <c r="L3" s="162"/>
      <c r="M3" s="39"/>
      <c r="N3" s="162"/>
      <c r="O3" s="39"/>
      <c r="P3" s="39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3" t="s">
        <v>83</v>
      </c>
    </row>
    <row r="4" spans="1:31" ht="17.25" customHeight="1">
      <c r="A4" s="164" t="s">
        <v>57</v>
      </c>
      <c r="B4" s="165"/>
      <c r="C4" s="166" t="s">
        <v>96</v>
      </c>
      <c r="D4" s="167"/>
      <c r="E4" s="168" t="s">
        <v>3</v>
      </c>
      <c r="F4" s="169"/>
      <c r="G4" s="168" t="s">
        <v>99</v>
      </c>
      <c r="H4" s="169"/>
      <c r="I4" s="168" t="s">
        <v>100</v>
      </c>
      <c r="J4" s="169"/>
      <c r="K4" s="170" t="s">
        <v>148</v>
      </c>
      <c r="L4" s="171"/>
      <c r="M4" s="166" t="s">
        <v>97</v>
      </c>
      <c r="N4" s="167"/>
      <c r="O4" s="168" t="s">
        <v>178</v>
      </c>
      <c r="P4" s="169"/>
      <c r="Q4" s="168" t="s">
        <v>149</v>
      </c>
      <c r="R4" s="169"/>
      <c r="S4" s="172" t="s">
        <v>150</v>
      </c>
      <c r="T4" s="173"/>
      <c r="U4" s="172" t="s">
        <v>151</v>
      </c>
      <c r="V4" s="173"/>
      <c r="W4" s="172" t="s">
        <v>152</v>
      </c>
      <c r="X4" s="173"/>
      <c r="Y4" s="172" t="s">
        <v>101</v>
      </c>
      <c r="Z4" s="173"/>
      <c r="AA4" s="172" t="s">
        <v>153</v>
      </c>
      <c r="AB4" s="173"/>
      <c r="AC4" s="174" t="s">
        <v>98</v>
      </c>
      <c r="AD4" s="175"/>
      <c r="AE4" s="172" t="s">
        <v>102</v>
      </c>
    </row>
    <row r="5" spans="1:31" ht="17.25" customHeight="1">
      <c r="A5" s="176"/>
      <c r="B5" s="177"/>
      <c r="C5" s="178"/>
      <c r="D5" s="179"/>
      <c r="E5" s="180"/>
      <c r="F5" s="181"/>
      <c r="G5" s="180"/>
      <c r="H5" s="181"/>
      <c r="I5" s="180"/>
      <c r="J5" s="181"/>
      <c r="K5" s="182"/>
      <c r="L5" s="183"/>
      <c r="M5" s="178"/>
      <c r="N5" s="179"/>
      <c r="O5" s="184"/>
      <c r="P5" s="185"/>
      <c r="Q5" s="180"/>
      <c r="R5" s="181"/>
      <c r="S5" s="186"/>
      <c r="T5" s="187"/>
      <c r="U5" s="186"/>
      <c r="V5" s="187"/>
      <c r="W5" s="188"/>
      <c r="X5" s="189"/>
      <c r="Y5" s="186"/>
      <c r="Z5" s="187"/>
      <c r="AA5" s="186"/>
      <c r="AB5" s="187"/>
      <c r="AC5" s="190"/>
      <c r="AD5" s="191"/>
      <c r="AE5" s="186"/>
    </row>
    <row r="6" spans="1:31" s="20" customFormat="1" ht="17.25" customHeight="1">
      <c r="A6" s="192" t="s">
        <v>92</v>
      </c>
      <c r="B6" s="193"/>
      <c r="C6" s="194">
        <f>C8+C9+C10+C11+C12+C13+C14+C15+C16+C17+C23+C27+C31+C34</f>
        <v>85072.7585</v>
      </c>
      <c r="D6" s="195">
        <f>AD6</f>
        <v>17501.913200000003</v>
      </c>
      <c r="E6" s="196">
        <f>E8+E9+E10+E11+E12+E13+E14+E15+E16+E23+E27+E31+E34</f>
        <v>70666.6182</v>
      </c>
      <c r="F6" s="195">
        <f>F8+F9+F10+F11+F12+F13+F16+F23+F27+F31+F34</f>
        <v>14039.817900000002</v>
      </c>
      <c r="G6" s="196">
        <f>G8+G9+G10+G11+G12+G13+G14+G15+G16+G17+G23+G27+G31+G34</f>
        <v>8366.0662</v>
      </c>
      <c r="H6" s="197">
        <f>H9+H11+H12+H14+H15+H16+H31+H34+H27</f>
        <v>2145.6569999999997</v>
      </c>
      <c r="I6" s="196">
        <f>I8+I9+I10+I11+I12+I13+I14+I15+I16+I17+I23+I27+I31+I34</f>
        <v>239.4221</v>
      </c>
      <c r="J6" s="195">
        <f>J9</f>
        <v>8.2573</v>
      </c>
      <c r="K6" s="196">
        <f>K8+K10+K11+K12+K13+K14+K15+K16+K17+K23+K27</f>
        <v>1157.4409</v>
      </c>
      <c r="L6" s="195">
        <f>L8+L10+L11+L12+L13+L14+L15+L16+L17+L23+L27</f>
        <v>577.9739500000001</v>
      </c>
      <c r="M6" s="196">
        <f>M8+M9+M10+M11+M13+M14+M16+M27+M34</f>
        <v>714.3410000000001</v>
      </c>
      <c r="N6" s="195">
        <f>N8+N11+N13+N14+N16+N27</f>
        <v>530.7591</v>
      </c>
      <c r="O6" s="196">
        <v>0.78</v>
      </c>
      <c r="P6" s="198" t="s">
        <v>201</v>
      </c>
      <c r="Q6" s="196">
        <f>Q11+Q13+Q14</f>
        <v>72.9793</v>
      </c>
      <c r="R6" s="199">
        <f>R11+R13+R14</f>
        <v>65.9711</v>
      </c>
      <c r="S6" s="196">
        <f>S8+S10+S11+S13+S17</f>
        <v>134.3202</v>
      </c>
      <c r="T6" s="199">
        <f>T8+T10+T13+T17</f>
        <v>85.5439</v>
      </c>
      <c r="U6" s="196">
        <f>U8+U10+U13+U16+U34</f>
        <v>741.5746</v>
      </c>
      <c r="V6" s="195">
        <f>V16</f>
        <v>22.74</v>
      </c>
      <c r="W6" s="196">
        <f>W8+W9+W10+W11+W16</f>
        <v>8.393699999999999</v>
      </c>
      <c r="X6" s="198" t="s">
        <v>201</v>
      </c>
      <c r="Y6" s="196">
        <f>Y9+Y11+Y12+Y14+Y27+Y34</f>
        <v>58.9537</v>
      </c>
      <c r="Z6" s="195">
        <f>Z14+Z27+Z34</f>
        <v>5.2268</v>
      </c>
      <c r="AA6" s="196">
        <f>AA11+AA12+AA27+AA34</f>
        <v>59.37</v>
      </c>
      <c r="AB6" s="199">
        <f>AB12+AB27</f>
        <v>20.91</v>
      </c>
      <c r="AC6" s="196">
        <f>AC8+AC9+AC10+AC11+AC12+AC13+AC14+AC15+AC16+AC17+AC23+AC27+AC31+AC34</f>
        <v>2782.1406</v>
      </c>
      <c r="AD6" s="199">
        <f>AD8+AD9+AD10+AD11+AD12+AD13+AD14+AD15+AD16+AD17+AD23+AD27+AD31+AD34</f>
        <v>17501.913200000003</v>
      </c>
      <c r="AE6" s="196">
        <f>AE9+AE11+AE13+AE14+AE17+AE34</f>
        <v>70.358</v>
      </c>
    </row>
    <row r="7" spans="1:31" s="20" customFormat="1" ht="17.25" customHeight="1">
      <c r="A7" s="200"/>
      <c r="B7" s="201"/>
      <c r="C7" s="194" t="s">
        <v>136</v>
      </c>
      <c r="D7" s="197"/>
      <c r="E7" s="196"/>
      <c r="F7" s="197"/>
      <c r="G7" s="196"/>
      <c r="H7" s="197"/>
      <c r="I7" s="196"/>
      <c r="J7" s="202"/>
      <c r="K7" s="196"/>
      <c r="L7" s="197"/>
      <c r="M7" s="196"/>
      <c r="N7" s="197"/>
      <c r="O7" s="196"/>
      <c r="P7" s="203"/>
      <c r="Q7" s="204"/>
      <c r="R7" s="195" t="s">
        <v>136</v>
      </c>
      <c r="S7" s="204"/>
      <c r="T7" s="205"/>
      <c r="U7" s="204"/>
      <c r="V7" s="197"/>
      <c r="W7" s="196"/>
      <c r="X7" s="197" t="s">
        <v>201</v>
      </c>
      <c r="Y7" s="204"/>
      <c r="Z7" s="195" t="s">
        <v>136</v>
      </c>
      <c r="AA7" s="204"/>
      <c r="AB7" s="197"/>
      <c r="AC7" s="204"/>
      <c r="AD7" s="197"/>
      <c r="AE7" s="206"/>
    </row>
    <row r="8" spans="1:31" s="20" customFormat="1" ht="17.25" customHeight="1">
      <c r="A8" s="200" t="s">
        <v>60</v>
      </c>
      <c r="B8" s="201"/>
      <c r="C8" s="194">
        <f>E8+G8+I8+K8+M8+S8+U8+W8+AC8</f>
        <v>11145.3899</v>
      </c>
      <c r="D8" s="195">
        <f>F8+L8+N8+T8</f>
        <v>814.8208</v>
      </c>
      <c r="E8" s="196">
        <v>10397.172999999999</v>
      </c>
      <c r="F8" s="197">
        <v>753.7859</v>
      </c>
      <c r="G8" s="204">
        <v>355.6026</v>
      </c>
      <c r="H8" s="198" t="s">
        <v>201</v>
      </c>
      <c r="I8" s="204">
        <v>18.6907</v>
      </c>
      <c r="J8" s="198" t="s">
        <v>201</v>
      </c>
      <c r="K8" s="196">
        <v>119.6</v>
      </c>
      <c r="L8" s="197">
        <v>33.5911</v>
      </c>
      <c r="M8" s="196">
        <v>34.591800000000006</v>
      </c>
      <c r="N8" s="197">
        <v>20.2098</v>
      </c>
      <c r="O8" s="196" t="s">
        <v>201</v>
      </c>
      <c r="P8" s="198" t="s">
        <v>201</v>
      </c>
      <c r="Q8" s="196" t="s">
        <v>201</v>
      </c>
      <c r="R8" s="198" t="s">
        <v>201</v>
      </c>
      <c r="S8" s="204">
        <v>35.2918</v>
      </c>
      <c r="T8" s="205">
        <v>7.234</v>
      </c>
      <c r="U8" s="196">
        <v>28.18</v>
      </c>
      <c r="V8" s="198" t="s">
        <v>201</v>
      </c>
      <c r="W8" s="196">
        <v>0.33</v>
      </c>
      <c r="X8" s="198" t="s">
        <v>201</v>
      </c>
      <c r="Y8" s="196" t="s">
        <v>201</v>
      </c>
      <c r="Z8" s="198" t="s">
        <v>201</v>
      </c>
      <c r="AA8" s="196" t="s">
        <v>201</v>
      </c>
      <c r="AB8" s="198" t="s">
        <v>201</v>
      </c>
      <c r="AC8" s="204">
        <v>155.93</v>
      </c>
      <c r="AD8" s="197">
        <v>814.8208</v>
      </c>
      <c r="AE8" s="196" t="s">
        <v>201</v>
      </c>
    </row>
    <row r="9" spans="1:31" s="20" customFormat="1" ht="17.25" customHeight="1">
      <c r="A9" s="200" t="s">
        <v>61</v>
      </c>
      <c r="B9" s="201"/>
      <c r="C9" s="194">
        <f>E9+G9+I9+M9+W9+Y9+AC9+AE9</f>
        <v>1229.7890000000002</v>
      </c>
      <c r="D9" s="197">
        <f>F9+H9+J9</f>
        <v>243.0584</v>
      </c>
      <c r="E9" s="196">
        <v>929.3892000000001</v>
      </c>
      <c r="F9" s="197">
        <v>202.6311</v>
      </c>
      <c r="G9" s="196">
        <v>171.6181</v>
      </c>
      <c r="H9" s="197">
        <v>32.17</v>
      </c>
      <c r="I9" s="196">
        <v>35.9525</v>
      </c>
      <c r="J9" s="197">
        <v>8.2573</v>
      </c>
      <c r="K9" s="196" t="s">
        <v>201</v>
      </c>
      <c r="L9" s="198" t="s">
        <v>201</v>
      </c>
      <c r="M9" s="196">
        <v>0.5254</v>
      </c>
      <c r="N9" s="198" t="s">
        <v>201</v>
      </c>
      <c r="O9" s="196" t="s">
        <v>201</v>
      </c>
      <c r="P9" s="198" t="s">
        <v>201</v>
      </c>
      <c r="Q9" s="196" t="s">
        <v>201</v>
      </c>
      <c r="R9" s="198" t="s">
        <v>201</v>
      </c>
      <c r="S9" s="196" t="s">
        <v>201</v>
      </c>
      <c r="T9" s="207" t="s">
        <v>201</v>
      </c>
      <c r="U9" s="196" t="s">
        <v>201</v>
      </c>
      <c r="V9" s="198" t="s">
        <v>201</v>
      </c>
      <c r="W9" s="196">
        <v>0.03</v>
      </c>
      <c r="X9" s="198" t="s">
        <v>201</v>
      </c>
      <c r="Y9" s="196">
        <v>17.3338</v>
      </c>
      <c r="Z9" s="198" t="s">
        <v>201</v>
      </c>
      <c r="AA9" s="196" t="s">
        <v>201</v>
      </c>
      <c r="AB9" s="198" t="s">
        <v>201</v>
      </c>
      <c r="AC9" s="204">
        <v>74.05000000000001</v>
      </c>
      <c r="AD9" s="197">
        <v>243.0584</v>
      </c>
      <c r="AE9" s="206">
        <v>0.89</v>
      </c>
    </row>
    <row r="10" spans="1:31" s="20" customFormat="1" ht="17.25" customHeight="1">
      <c r="A10" s="200" t="s">
        <v>62</v>
      </c>
      <c r="B10" s="201"/>
      <c r="C10" s="194">
        <f>E10+G10+I10+K10+M10+S10+U10+W10+AC10</f>
        <v>8951.843200000001</v>
      </c>
      <c r="D10" s="195">
        <f>F10+L10+T10</f>
        <v>1307.04495</v>
      </c>
      <c r="E10" s="196">
        <f>2360.3485+1572.4637+4248.8785</f>
        <v>8181.6907</v>
      </c>
      <c r="F10" s="197">
        <v>1244.3381</v>
      </c>
      <c r="G10" s="204">
        <f>70.587+316.238+156.0975</f>
        <v>542.9225</v>
      </c>
      <c r="H10" s="198" t="s">
        <v>201</v>
      </c>
      <c r="I10" s="204">
        <v>8.07</v>
      </c>
      <c r="J10" s="198" t="s">
        <v>201</v>
      </c>
      <c r="K10" s="196">
        <v>56.9125</v>
      </c>
      <c r="L10" s="197">
        <v>46.09095</v>
      </c>
      <c r="M10" s="196">
        <v>68.1039</v>
      </c>
      <c r="N10" s="198" t="s">
        <v>201</v>
      </c>
      <c r="O10" s="196" t="s">
        <v>201</v>
      </c>
      <c r="P10" s="198" t="s">
        <v>201</v>
      </c>
      <c r="Q10" s="196" t="s">
        <v>201</v>
      </c>
      <c r="R10" s="198" t="s">
        <v>201</v>
      </c>
      <c r="S10" s="204">
        <v>18.4158</v>
      </c>
      <c r="T10" s="205">
        <v>16.6159</v>
      </c>
      <c r="U10" s="196">
        <v>49.1578</v>
      </c>
      <c r="V10" s="198" t="s">
        <v>201</v>
      </c>
      <c r="W10" s="196">
        <v>1.91</v>
      </c>
      <c r="X10" s="198" t="s">
        <v>201</v>
      </c>
      <c r="Y10" s="196" t="s">
        <v>201</v>
      </c>
      <c r="Z10" s="198" t="s">
        <v>201</v>
      </c>
      <c r="AA10" s="196" t="s">
        <v>201</v>
      </c>
      <c r="AB10" s="198" t="s">
        <v>201</v>
      </c>
      <c r="AC10" s="204">
        <v>24.66</v>
      </c>
      <c r="AD10" s="197">
        <v>1307.0439</v>
      </c>
      <c r="AE10" s="196" t="s">
        <v>201</v>
      </c>
    </row>
    <row r="11" spans="1:31" s="20" customFormat="1" ht="17.25" customHeight="1">
      <c r="A11" s="200" t="s">
        <v>63</v>
      </c>
      <c r="B11" s="201"/>
      <c r="C11" s="194">
        <f>E11+G11+I11+K11+M11+Q11+S11+W11+Y11+AA11+AC11+AE11</f>
        <v>4565.4908</v>
      </c>
      <c r="D11" s="195">
        <v>650.4913</v>
      </c>
      <c r="E11" s="196">
        <v>3212.11</v>
      </c>
      <c r="F11" s="197">
        <v>366.7259</v>
      </c>
      <c r="G11" s="204">
        <v>691.6</v>
      </c>
      <c r="H11" s="197">
        <v>182.1387</v>
      </c>
      <c r="I11" s="204">
        <v>40.1807</v>
      </c>
      <c r="J11" s="198" t="s">
        <v>201</v>
      </c>
      <c r="K11" s="196">
        <v>29.54</v>
      </c>
      <c r="L11" s="197">
        <v>24.24</v>
      </c>
      <c r="M11" s="196">
        <v>15.6467</v>
      </c>
      <c r="N11" s="197">
        <v>15.4967</v>
      </c>
      <c r="O11" s="196" t="s">
        <v>201</v>
      </c>
      <c r="P11" s="198" t="s">
        <v>201</v>
      </c>
      <c r="Q11" s="196">
        <v>61.89</v>
      </c>
      <c r="R11" s="205">
        <v>61.89</v>
      </c>
      <c r="S11" s="196">
        <v>18.9186</v>
      </c>
      <c r="T11" s="207" t="s">
        <v>201</v>
      </c>
      <c r="U11" s="196" t="s">
        <v>201</v>
      </c>
      <c r="V11" s="198" t="s">
        <v>201</v>
      </c>
      <c r="W11" s="196">
        <v>0.76</v>
      </c>
      <c r="X11" s="198" t="s">
        <v>201</v>
      </c>
      <c r="Y11" s="196">
        <v>1.22</v>
      </c>
      <c r="Z11" s="198" t="s">
        <v>201</v>
      </c>
      <c r="AA11" s="196">
        <v>1.89</v>
      </c>
      <c r="AB11" s="198" t="s">
        <v>201</v>
      </c>
      <c r="AC11" s="204">
        <v>491.0248</v>
      </c>
      <c r="AD11" s="197">
        <v>650.4913</v>
      </c>
      <c r="AE11" s="206">
        <v>0.71</v>
      </c>
    </row>
    <row r="12" spans="1:31" s="20" customFormat="1" ht="17.25" customHeight="1">
      <c r="A12" s="200" t="s">
        <v>64</v>
      </c>
      <c r="B12" s="201"/>
      <c r="C12" s="194">
        <f>E12+G12+I12+K12+Y12+AA12+AC12</f>
        <v>1851.0095999999999</v>
      </c>
      <c r="D12" s="197">
        <f>F12+H12+L12+AB12</f>
        <v>402.13930000000005</v>
      </c>
      <c r="E12" s="196">
        <v>1016.1017</v>
      </c>
      <c r="F12" s="197">
        <v>351.2893</v>
      </c>
      <c r="G12" s="196">
        <v>562.97</v>
      </c>
      <c r="H12" s="197">
        <v>17.39</v>
      </c>
      <c r="I12" s="204">
        <v>15.762500000000001</v>
      </c>
      <c r="J12" s="198" t="s">
        <v>201</v>
      </c>
      <c r="K12" s="196">
        <v>31.2094</v>
      </c>
      <c r="L12" s="197">
        <v>26.98</v>
      </c>
      <c r="M12" s="196" t="s">
        <v>201</v>
      </c>
      <c r="N12" s="198" t="s">
        <v>201</v>
      </c>
      <c r="O12" s="196" t="s">
        <v>201</v>
      </c>
      <c r="P12" s="198" t="s">
        <v>201</v>
      </c>
      <c r="Q12" s="196" t="s">
        <v>201</v>
      </c>
      <c r="R12" s="198" t="s">
        <v>201</v>
      </c>
      <c r="S12" s="196" t="s">
        <v>201</v>
      </c>
      <c r="T12" s="207" t="s">
        <v>201</v>
      </c>
      <c r="U12" s="196" t="s">
        <v>201</v>
      </c>
      <c r="V12" s="198" t="s">
        <v>201</v>
      </c>
      <c r="W12" s="196" t="s">
        <v>201</v>
      </c>
      <c r="X12" s="198" t="s">
        <v>201</v>
      </c>
      <c r="Y12" s="196">
        <v>6.9038</v>
      </c>
      <c r="Z12" s="198" t="s">
        <v>201</v>
      </c>
      <c r="AA12" s="204">
        <v>7.83</v>
      </c>
      <c r="AB12" s="197">
        <v>6.48</v>
      </c>
      <c r="AC12" s="204">
        <v>210.2322</v>
      </c>
      <c r="AD12" s="197">
        <v>402.1393</v>
      </c>
      <c r="AE12" s="196" t="s">
        <v>201</v>
      </c>
    </row>
    <row r="13" spans="1:31" s="20" customFormat="1" ht="17.25" customHeight="1">
      <c r="A13" s="200" t="s">
        <v>65</v>
      </c>
      <c r="B13" s="201"/>
      <c r="C13" s="194">
        <f>E13+G13+K13+M13+Q13+S13+U13+AC13+AE13+I13</f>
        <v>8891.797</v>
      </c>
      <c r="D13" s="195">
        <f>F13+L13+N13+R13+T13</f>
        <v>3739.7095999999997</v>
      </c>
      <c r="E13" s="196">
        <f>354.22+6669.5649+865.34</f>
        <v>7889.124900000001</v>
      </c>
      <c r="F13" s="197">
        <v>3217.7326</v>
      </c>
      <c r="G13" s="204">
        <v>61.041</v>
      </c>
      <c r="H13" s="198" t="s">
        <v>201</v>
      </c>
      <c r="I13" s="204">
        <v>18.475099999999998</v>
      </c>
      <c r="J13" s="198" t="s">
        <v>201</v>
      </c>
      <c r="K13" s="196">
        <v>84.8999</v>
      </c>
      <c r="L13" s="197">
        <v>55.6604</v>
      </c>
      <c r="M13" s="196">
        <v>461.9176</v>
      </c>
      <c r="N13" s="195">
        <v>427.8026</v>
      </c>
      <c r="O13" s="196" t="s">
        <v>201</v>
      </c>
      <c r="P13" s="198" t="s">
        <v>201</v>
      </c>
      <c r="Q13" s="204">
        <v>9.0893</v>
      </c>
      <c r="R13" s="197">
        <v>2.0811</v>
      </c>
      <c r="S13" s="204">
        <v>36.4329</v>
      </c>
      <c r="T13" s="205">
        <v>36.4329</v>
      </c>
      <c r="U13" s="196">
        <v>29.9517</v>
      </c>
      <c r="V13" s="198" t="s">
        <v>201</v>
      </c>
      <c r="W13" s="196" t="s">
        <v>201</v>
      </c>
      <c r="X13" s="198" t="s">
        <v>201</v>
      </c>
      <c r="Y13" s="198" t="s">
        <v>201</v>
      </c>
      <c r="Z13" s="198" t="s">
        <v>201</v>
      </c>
      <c r="AA13" s="196" t="s">
        <v>201</v>
      </c>
      <c r="AB13" s="198" t="s">
        <v>201</v>
      </c>
      <c r="AC13" s="204">
        <v>249.5866</v>
      </c>
      <c r="AD13" s="197">
        <v>3739.7096</v>
      </c>
      <c r="AE13" s="206">
        <v>51.278</v>
      </c>
    </row>
    <row r="14" spans="1:31" s="20" customFormat="1" ht="17.25" customHeight="1">
      <c r="A14" s="200" t="s">
        <v>66</v>
      </c>
      <c r="B14" s="201"/>
      <c r="C14" s="194">
        <f>E14+G14+I14+K14+M14+Q14+Y14+AC14+AE14</f>
        <v>585.0185</v>
      </c>
      <c r="D14" s="197">
        <v>102.9041</v>
      </c>
      <c r="E14" s="204">
        <v>140.45</v>
      </c>
      <c r="F14" s="198" t="s">
        <v>201</v>
      </c>
      <c r="G14" s="196">
        <v>337.5505</v>
      </c>
      <c r="H14" s="197">
        <v>45.21</v>
      </c>
      <c r="I14" s="204">
        <v>5.7197</v>
      </c>
      <c r="J14" s="198" t="s">
        <v>201</v>
      </c>
      <c r="K14" s="196">
        <v>68.9011</v>
      </c>
      <c r="L14" s="197">
        <v>52.7041</v>
      </c>
      <c r="M14" s="196">
        <v>21.9972</v>
      </c>
      <c r="N14" s="197">
        <v>2.11</v>
      </c>
      <c r="O14" s="196" t="s">
        <v>201</v>
      </c>
      <c r="P14" s="198" t="s">
        <v>201</v>
      </c>
      <c r="Q14" s="204">
        <v>2</v>
      </c>
      <c r="R14" s="197">
        <v>2</v>
      </c>
      <c r="S14" s="196" t="s">
        <v>201</v>
      </c>
      <c r="T14" s="207" t="s">
        <v>201</v>
      </c>
      <c r="U14" s="196" t="s">
        <v>201</v>
      </c>
      <c r="V14" s="198" t="s">
        <v>201</v>
      </c>
      <c r="W14" s="196" t="s">
        <v>201</v>
      </c>
      <c r="X14" s="198" t="s">
        <v>201</v>
      </c>
      <c r="Y14" s="204">
        <v>0.88</v>
      </c>
      <c r="Z14" s="197">
        <v>0.88</v>
      </c>
      <c r="AA14" s="196" t="s">
        <v>201</v>
      </c>
      <c r="AB14" s="198" t="s">
        <v>201</v>
      </c>
      <c r="AC14" s="204">
        <v>5.09</v>
      </c>
      <c r="AD14" s="197">
        <v>102.9041</v>
      </c>
      <c r="AE14" s="206">
        <v>2.43</v>
      </c>
    </row>
    <row r="15" spans="1:31" s="21" customFormat="1" ht="17.25" customHeight="1">
      <c r="A15" s="200" t="s">
        <v>103</v>
      </c>
      <c r="B15" s="201"/>
      <c r="C15" s="194">
        <f>E15+G15+I15+K15+AC15</f>
        <v>372.4912</v>
      </c>
      <c r="D15" s="195">
        <f>H15+L15</f>
        <v>76.8014</v>
      </c>
      <c r="E15" s="208">
        <v>177.0918</v>
      </c>
      <c r="F15" s="198" t="s">
        <v>201</v>
      </c>
      <c r="G15" s="208">
        <v>35.76</v>
      </c>
      <c r="H15" s="197">
        <v>10.44</v>
      </c>
      <c r="I15" s="208">
        <v>0.9</v>
      </c>
      <c r="J15" s="198" t="s">
        <v>201</v>
      </c>
      <c r="K15" s="196">
        <v>157.1794</v>
      </c>
      <c r="L15" s="197">
        <v>66.3614</v>
      </c>
      <c r="M15" s="196" t="s">
        <v>201</v>
      </c>
      <c r="N15" s="198" t="s">
        <v>201</v>
      </c>
      <c r="O15" s="196" t="s">
        <v>201</v>
      </c>
      <c r="P15" s="198" t="s">
        <v>201</v>
      </c>
      <c r="Q15" s="196" t="s">
        <v>201</v>
      </c>
      <c r="R15" s="198" t="s">
        <v>201</v>
      </c>
      <c r="S15" s="196" t="s">
        <v>201</v>
      </c>
      <c r="T15" s="207" t="s">
        <v>201</v>
      </c>
      <c r="U15" s="196" t="s">
        <v>201</v>
      </c>
      <c r="V15" s="198" t="s">
        <v>201</v>
      </c>
      <c r="W15" s="196" t="s">
        <v>201</v>
      </c>
      <c r="X15" s="198" t="s">
        <v>201</v>
      </c>
      <c r="Y15" s="196" t="s">
        <v>201</v>
      </c>
      <c r="Z15" s="198" t="s">
        <v>201</v>
      </c>
      <c r="AA15" s="196" t="s">
        <v>201</v>
      </c>
      <c r="AB15" s="198" t="s">
        <v>201</v>
      </c>
      <c r="AC15" s="208">
        <v>1.56</v>
      </c>
      <c r="AD15" s="197">
        <v>76.8014</v>
      </c>
      <c r="AE15" s="196" t="s">
        <v>201</v>
      </c>
    </row>
    <row r="16" spans="1:31" s="21" customFormat="1" ht="17.25" customHeight="1">
      <c r="A16" s="200" t="s">
        <v>104</v>
      </c>
      <c r="B16" s="201"/>
      <c r="C16" s="194">
        <f>E16+G16+I16+K16+M16+O16+U16+W16+AC16</f>
        <v>39623.18669999999</v>
      </c>
      <c r="D16" s="195">
        <f>F16+H16+L16+N16+V16</f>
        <v>7544.187799999999</v>
      </c>
      <c r="E16" s="196">
        <f>1931.17+731.0349+1963.98+1877.1365+5609.1344+21091.2432</f>
        <v>33203.699</v>
      </c>
      <c r="F16" s="197">
        <v>5754.6824</v>
      </c>
      <c r="G16" s="204">
        <f>22.0643+205.1586+22.14+786.4828+127.6803+2569.526+585.9067</f>
        <v>4318.958699999999</v>
      </c>
      <c r="H16" s="197">
        <v>1708.186</v>
      </c>
      <c r="I16" s="208">
        <v>13.1326</v>
      </c>
      <c r="J16" s="198" t="s">
        <v>201</v>
      </c>
      <c r="K16" s="196">
        <v>57.7036</v>
      </c>
      <c r="L16" s="197">
        <v>37.2894</v>
      </c>
      <c r="M16" s="208">
        <v>23.5764</v>
      </c>
      <c r="N16" s="197">
        <v>21.29</v>
      </c>
      <c r="O16" s="208">
        <v>0.78</v>
      </c>
      <c r="P16" s="198" t="s">
        <v>201</v>
      </c>
      <c r="Q16" s="196" t="s">
        <v>201</v>
      </c>
      <c r="R16" s="198" t="s">
        <v>201</v>
      </c>
      <c r="S16" s="196" t="s">
        <v>201</v>
      </c>
      <c r="T16" s="207" t="s">
        <v>201</v>
      </c>
      <c r="U16" s="196">
        <v>626.3351</v>
      </c>
      <c r="V16" s="197">
        <v>22.74</v>
      </c>
      <c r="W16" s="196">
        <v>5.3637</v>
      </c>
      <c r="X16" s="198" t="s">
        <v>201</v>
      </c>
      <c r="Y16" s="196" t="s">
        <v>201</v>
      </c>
      <c r="Z16" s="198" t="s">
        <v>201</v>
      </c>
      <c r="AA16" s="196" t="s">
        <v>201</v>
      </c>
      <c r="AB16" s="198" t="s">
        <v>201</v>
      </c>
      <c r="AC16" s="208">
        <v>1373.6376</v>
      </c>
      <c r="AD16" s="197">
        <v>7544.19</v>
      </c>
      <c r="AE16" s="196" t="s">
        <v>201</v>
      </c>
    </row>
    <row r="17" spans="1:31" s="21" customFormat="1" ht="17.25" customHeight="1">
      <c r="A17" s="200" t="s">
        <v>105</v>
      </c>
      <c r="B17" s="201"/>
      <c r="C17" s="194">
        <f>G17+I17+K17+S17+AC17+AE17</f>
        <v>70.21929999999999</v>
      </c>
      <c r="D17" s="197">
        <f>L17+T17</f>
        <v>44.171099999999996</v>
      </c>
      <c r="E17" s="196" t="s">
        <v>201</v>
      </c>
      <c r="F17" s="198" t="s">
        <v>201</v>
      </c>
      <c r="G17" s="208">
        <v>1.75</v>
      </c>
      <c r="H17" s="198" t="s">
        <v>201</v>
      </c>
      <c r="I17" s="208">
        <v>0.16</v>
      </c>
      <c r="J17" s="198" t="s">
        <v>201</v>
      </c>
      <c r="K17" s="196">
        <v>33.9482</v>
      </c>
      <c r="L17" s="197">
        <v>18.91</v>
      </c>
      <c r="M17" s="196" t="s">
        <v>201</v>
      </c>
      <c r="N17" s="198" t="s">
        <v>201</v>
      </c>
      <c r="O17" s="196" t="s">
        <v>201</v>
      </c>
      <c r="P17" s="198" t="s">
        <v>201</v>
      </c>
      <c r="Q17" s="196" t="s">
        <v>201</v>
      </c>
      <c r="R17" s="198" t="s">
        <v>201</v>
      </c>
      <c r="S17" s="208">
        <v>25.2611</v>
      </c>
      <c r="T17" s="205">
        <v>25.2611</v>
      </c>
      <c r="U17" s="196" t="s">
        <v>201</v>
      </c>
      <c r="V17" s="198" t="s">
        <v>201</v>
      </c>
      <c r="W17" s="196" t="s">
        <v>201</v>
      </c>
      <c r="X17" s="198" t="s">
        <v>201</v>
      </c>
      <c r="Y17" s="196" t="s">
        <v>201</v>
      </c>
      <c r="Z17" s="198" t="s">
        <v>201</v>
      </c>
      <c r="AA17" s="196" t="s">
        <v>201</v>
      </c>
      <c r="AB17" s="198" t="s">
        <v>201</v>
      </c>
      <c r="AC17" s="208">
        <v>7.6</v>
      </c>
      <c r="AD17" s="197">
        <v>44.1711</v>
      </c>
      <c r="AE17" s="208">
        <v>1.5</v>
      </c>
    </row>
    <row r="18" spans="1:31" s="20" customFormat="1" ht="17.25" customHeight="1">
      <c r="A18" s="200" t="s">
        <v>125</v>
      </c>
      <c r="B18" s="201"/>
      <c r="C18" s="196" t="s">
        <v>201</v>
      </c>
      <c r="D18" s="198" t="s">
        <v>201</v>
      </c>
      <c r="E18" s="196" t="s">
        <v>201</v>
      </c>
      <c r="F18" s="198" t="s">
        <v>201</v>
      </c>
      <c r="G18" s="196" t="s">
        <v>201</v>
      </c>
      <c r="H18" s="198" t="s">
        <v>201</v>
      </c>
      <c r="I18" s="196" t="s">
        <v>201</v>
      </c>
      <c r="J18" s="198" t="s">
        <v>201</v>
      </c>
      <c r="K18" s="196" t="s">
        <v>201</v>
      </c>
      <c r="L18" s="198" t="s">
        <v>201</v>
      </c>
      <c r="M18" s="196" t="s">
        <v>201</v>
      </c>
      <c r="N18" s="198" t="s">
        <v>201</v>
      </c>
      <c r="O18" s="196" t="s">
        <v>201</v>
      </c>
      <c r="P18" s="198" t="s">
        <v>201</v>
      </c>
      <c r="Q18" s="196" t="s">
        <v>201</v>
      </c>
      <c r="R18" s="198" t="s">
        <v>201</v>
      </c>
      <c r="S18" s="196" t="s">
        <v>201</v>
      </c>
      <c r="T18" s="198" t="s">
        <v>201</v>
      </c>
      <c r="U18" s="196" t="s">
        <v>201</v>
      </c>
      <c r="V18" s="198" t="s">
        <v>201</v>
      </c>
      <c r="W18" s="196" t="s">
        <v>201</v>
      </c>
      <c r="X18" s="198" t="s">
        <v>201</v>
      </c>
      <c r="Y18" s="196" t="s">
        <v>201</v>
      </c>
      <c r="Z18" s="198" t="s">
        <v>201</v>
      </c>
      <c r="AA18" s="196" t="s">
        <v>201</v>
      </c>
      <c r="AB18" s="198" t="s">
        <v>201</v>
      </c>
      <c r="AC18" s="196" t="s">
        <v>201</v>
      </c>
      <c r="AD18" s="198" t="s">
        <v>201</v>
      </c>
      <c r="AE18" s="196" t="s">
        <v>201</v>
      </c>
    </row>
    <row r="19" spans="1:31" s="22" customFormat="1" ht="17.25" customHeight="1">
      <c r="A19" s="200"/>
      <c r="B19" s="201"/>
      <c r="C19" s="194"/>
      <c r="D19" s="195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</row>
    <row r="20" spans="1:31" s="20" customFormat="1" ht="17.25" customHeight="1">
      <c r="A20" s="200" t="s">
        <v>67</v>
      </c>
      <c r="B20" s="201"/>
      <c r="C20" s="196" t="s">
        <v>201</v>
      </c>
      <c r="D20" s="198" t="s">
        <v>201</v>
      </c>
      <c r="E20" s="196" t="s">
        <v>201</v>
      </c>
      <c r="F20" s="198" t="s">
        <v>201</v>
      </c>
      <c r="G20" s="196" t="s">
        <v>201</v>
      </c>
      <c r="H20" s="198" t="s">
        <v>201</v>
      </c>
      <c r="I20" s="196" t="s">
        <v>201</v>
      </c>
      <c r="J20" s="198" t="s">
        <v>201</v>
      </c>
      <c r="K20" s="196" t="s">
        <v>201</v>
      </c>
      <c r="L20" s="198" t="s">
        <v>201</v>
      </c>
      <c r="M20" s="196" t="s">
        <v>201</v>
      </c>
      <c r="N20" s="198" t="s">
        <v>201</v>
      </c>
      <c r="O20" s="196" t="s">
        <v>201</v>
      </c>
      <c r="P20" s="198" t="s">
        <v>201</v>
      </c>
      <c r="Q20" s="196" t="s">
        <v>201</v>
      </c>
      <c r="R20" s="198" t="s">
        <v>201</v>
      </c>
      <c r="S20" s="196" t="s">
        <v>201</v>
      </c>
      <c r="T20" s="198" t="s">
        <v>201</v>
      </c>
      <c r="U20" s="196" t="s">
        <v>201</v>
      </c>
      <c r="V20" s="198" t="s">
        <v>201</v>
      </c>
      <c r="W20" s="196" t="s">
        <v>201</v>
      </c>
      <c r="X20" s="198" t="s">
        <v>201</v>
      </c>
      <c r="Y20" s="196" t="s">
        <v>201</v>
      </c>
      <c r="Z20" s="198" t="s">
        <v>201</v>
      </c>
      <c r="AA20" s="196" t="s">
        <v>201</v>
      </c>
      <c r="AB20" s="198" t="s">
        <v>201</v>
      </c>
      <c r="AC20" s="196" t="s">
        <v>201</v>
      </c>
      <c r="AD20" s="198" t="s">
        <v>201</v>
      </c>
      <c r="AE20" s="196" t="s">
        <v>201</v>
      </c>
    </row>
    <row r="21" spans="1:31" s="22" customFormat="1" ht="17.25" customHeight="1">
      <c r="A21" s="209"/>
      <c r="B21" s="210" t="s">
        <v>68</v>
      </c>
      <c r="C21" s="211" t="s">
        <v>201</v>
      </c>
      <c r="D21" s="212" t="s">
        <v>201</v>
      </c>
      <c r="E21" s="211" t="s">
        <v>201</v>
      </c>
      <c r="F21" s="212" t="s">
        <v>201</v>
      </c>
      <c r="G21" s="211" t="s">
        <v>201</v>
      </c>
      <c r="H21" s="212" t="s">
        <v>201</v>
      </c>
      <c r="I21" s="211" t="s">
        <v>201</v>
      </c>
      <c r="J21" s="212" t="s">
        <v>201</v>
      </c>
      <c r="K21" s="211" t="s">
        <v>201</v>
      </c>
      <c r="L21" s="212" t="s">
        <v>201</v>
      </c>
      <c r="M21" s="211" t="s">
        <v>201</v>
      </c>
      <c r="N21" s="212" t="s">
        <v>201</v>
      </c>
      <c r="O21" s="211" t="s">
        <v>201</v>
      </c>
      <c r="P21" s="212" t="s">
        <v>201</v>
      </c>
      <c r="Q21" s="211" t="s">
        <v>201</v>
      </c>
      <c r="R21" s="212" t="s">
        <v>201</v>
      </c>
      <c r="S21" s="211" t="s">
        <v>201</v>
      </c>
      <c r="T21" s="212" t="s">
        <v>201</v>
      </c>
      <c r="U21" s="211" t="s">
        <v>201</v>
      </c>
      <c r="V21" s="212" t="s">
        <v>201</v>
      </c>
      <c r="W21" s="211" t="s">
        <v>201</v>
      </c>
      <c r="X21" s="212" t="s">
        <v>201</v>
      </c>
      <c r="Y21" s="211" t="s">
        <v>201</v>
      </c>
      <c r="Z21" s="212" t="s">
        <v>201</v>
      </c>
      <c r="AA21" s="211" t="s">
        <v>201</v>
      </c>
      <c r="AB21" s="212" t="s">
        <v>201</v>
      </c>
      <c r="AC21" s="211" t="s">
        <v>201</v>
      </c>
      <c r="AD21" s="212" t="s">
        <v>201</v>
      </c>
      <c r="AE21" s="211" t="s">
        <v>201</v>
      </c>
    </row>
    <row r="22" spans="1:31" s="22" customFormat="1" ht="17.25" customHeight="1">
      <c r="A22" s="209"/>
      <c r="B22" s="213"/>
      <c r="C22" s="214" t="s">
        <v>136</v>
      </c>
      <c r="D22" s="215" t="s">
        <v>136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</row>
    <row r="23" spans="1:31" s="20" customFormat="1" ht="17.25" customHeight="1">
      <c r="A23" s="200" t="s">
        <v>69</v>
      </c>
      <c r="B23" s="201"/>
      <c r="C23" s="194">
        <f>C24+C25</f>
        <v>1055.8929999999998</v>
      </c>
      <c r="D23" s="195">
        <f>D24+D25</f>
        <v>441.8239</v>
      </c>
      <c r="E23" s="204">
        <f>E24</f>
        <v>615.4061999999999</v>
      </c>
      <c r="F23" s="197">
        <v>298.5899</v>
      </c>
      <c r="G23" s="204">
        <f>G24</f>
        <v>69.3231</v>
      </c>
      <c r="H23" s="198" t="s">
        <v>201</v>
      </c>
      <c r="I23" s="204">
        <v>8.866200000000001</v>
      </c>
      <c r="J23" s="198" t="s">
        <v>201</v>
      </c>
      <c r="K23" s="196">
        <f>K25</f>
        <v>300.7575</v>
      </c>
      <c r="L23" s="197">
        <v>143.234</v>
      </c>
      <c r="M23" s="196" t="s">
        <v>201</v>
      </c>
      <c r="N23" s="198" t="s">
        <v>201</v>
      </c>
      <c r="O23" s="196" t="s">
        <v>201</v>
      </c>
      <c r="P23" s="198" t="s">
        <v>201</v>
      </c>
      <c r="Q23" s="196" t="s">
        <v>201</v>
      </c>
      <c r="R23" s="198" t="s">
        <v>201</v>
      </c>
      <c r="S23" s="196" t="s">
        <v>201</v>
      </c>
      <c r="T23" s="198" t="s">
        <v>201</v>
      </c>
      <c r="U23" s="196" t="s">
        <v>201</v>
      </c>
      <c r="V23" s="198" t="s">
        <v>201</v>
      </c>
      <c r="W23" s="196" t="s">
        <v>201</v>
      </c>
      <c r="X23" s="198" t="s">
        <v>201</v>
      </c>
      <c r="Y23" s="196" t="s">
        <v>201</v>
      </c>
      <c r="Z23" s="198" t="s">
        <v>201</v>
      </c>
      <c r="AA23" s="196" t="s">
        <v>201</v>
      </c>
      <c r="AB23" s="198" t="s">
        <v>201</v>
      </c>
      <c r="AC23" s="204">
        <f>AC24</f>
        <v>61.54</v>
      </c>
      <c r="AD23" s="197">
        <v>441.8239</v>
      </c>
      <c r="AE23" s="196" t="s">
        <v>201</v>
      </c>
    </row>
    <row r="24" spans="1:31" s="22" customFormat="1" ht="17.25" customHeight="1">
      <c r="A24" s="209"/>
      <c r="B24" s="213" t="s">
        <v>4</v>
      </c>
      <c r="C24" s="216">
        <f>E24+G24+I24+AC24</f>
        <v>755.1354999999999</v>
      </c>
      <c r="D24" s="217">
        <f>F24</f>
        <v>298.5899</v>
      </c>
      <c r="E24" s="211">
        <v>615.4061999999999</v>
      </c>
      <c r="F24" s="215">
        <v>298.5899</v>
      </c>
      <c r="G24" s="211">
        <v>69.3231</v>
      </c>
      <c r="H24" s="212" t="s">
        <v>201</v>
      </c>
      <c r="I24" s="211">
        <v>8.866200000000001</v>
      </c>
      <c r="J24" s="212" t="s">
        <v>201</v>
      </c>
      <c r="K24" s="211" t="s">
        <v>201</v>
      </c>
      <c r="L24" s="212" t="s">
        <v>201</v>
      </c>
      <c r="M24" s="211" t="s">
        <v>201</v>
      </c>
      <c r="N24" s="212" t="s">
        <v>201</v>
      </c>
      <c r="O24" s="211" t="s">
        <v>201</v>
      </c>
      <c r="P24" s="212" t="s">
        <v>201</v>
      </c>
      <c r="Q24" s="211" t="s">
        <v>201</v>
      </c>
      <c r="R24" s="212" t="s">
        <v>201</v>
      </c>
      <c r="S24" s="211" t="s">
        <v>201</v>
      </c>
      <c r="T24" s="212" t="s">
        <v>201</v>
      </c>
      <c r="U24" s="211" t="s">
        <v>201</v>
      </c>
      <c r="V24" s="212" t="s">
        <v>201</v>
      </c>
      <c r="W24" s="211" t="s">
        <v>201</v>
      </c>
      <c r="X24" s="212" t="s">
        <v>201</v>
      </c>
      <c r="Y24" s="211" t="s">
        <v>201</v>
      </c>
      <c r="Z24" s="212" t="s">
        <v>201</v>
      </c>
      <c r="AA24" s="211" t="s">
        <v>201</v>
      </c>
      <c r="AB24" s="212" t="s">
        <v>201</v>
      </c>
      <c r="AC24" s="211">
        <v>61.54</v>
      </c>
      <c r="AD24" s="215">
        <v>298.5899</v>
      </c>
      <c r="AE24" s="211" t="s">
        <v>201</v>
      </c>
    </row>
    <row r="25" spans="1:31" s="22" customFormat="1" ht="17.25" customHeight="1">
      <c r="A25" s="209"/>
      <c r="B25" s="213" t="s">
        <v>106</v>
      </c>
      <c r="C25" s="214">
        <f>K25</f>
        <v>300.7575</v>
      </c>
      <c r="D25" s="215">
        <f>+L25</f>
        <v>143.234</v>
      </c>
      <c r="E25" s="211" t="s">
        <v>201</v>
      </c>
      <c r="F25" s="212" t="s">
        <v>201</v>
      </c>
      <c r="G25" s="211" t="s">
        <v>201</v>
      </c>
      <c r="H25" s="212" t="s">
        <v>201</v>
      </c>
      <c r="I25" s="211" t="s">
        <v>201</v>
      </c>
      <c r="J25" s="212" t="s">
        <v>201</v>
      </c>
      <c r="K25" s="218">
        <v>300.7575</v>
      </c>
      <c r="L25" s="219">
        <v>143.234</v>
      </c>
      <c r="M25" s="211" t="s">
        <v>201</v>
      </c>
      <c r="N25" s="212" t="s">
        <v>201</v>
      </c>
      <c r="O25" s="211" t="s">
        <v>201</v>
      </c>
      <c r="P25" s="212" t="s">
        <v>201</v>
      </c>
      <c r="Q25" s="211" t="s">
        <v>201</v>
      </c>
      <c r="R25" s="212" t="s">
        <v>201</v>
      </c>
      <c r="S25" s="211" t="s">
        <v>201</v>
      </c>
      <c r="T25" s="212" t="s">
        <v>201</v>
      </c>
      <c r="U25" s="211" t="s">
        <v>201</v>
      </c>
      <c r="V25" s="212" t="s">
        <v>201</v>
      </c>
      <c r="W25" s="211" t="s">
        <v>201</v>
      </c>
      <c r="X25" s="212" t="s">
        <v>201</v>
      </c>
      <c r="Y25" s="211" t="s">
        <v>201</v>
      </c>
      <c r="Z25" s="212" t="s">
        <v>201</v>
      </c>
      <c r="AA25" s="211" t="s">
        <v>201</v>
      </c>
      <c r="AB25" s="212" t="s">
        <v>201</v>
      </c>
      <c r="AC25" s="211" t="s">
        <v>201</v>
      </c>
      <c r="AD25" s="217">
        <v>143.234</v>
      </c>
      <c r="AE25" s="211" t="s">
        <v>201</v>
      </c>
    </row>
    <row r="26" spans="1:31" s="22" customFormat="1" ht="17.25" customHeight="1">
      <c r="A26" s="209"/>
      <c r="B26" s="213"/>
      <c r="C26" s="220" t="s">
        <v>136</v>
      </c>
      <c r="D26" s="221" t="s">
        <v>136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</row>
    <row r="27" spans="1:31" s="20" customFormat="1" ht="17.25" customHeight="1">
      <c r="A27" s="200" t="s">
        <v>72</v>
      </c>
      <c r="B27" s="201"/>
      <c r="C27" s="194">
        <f>C28+C29</f>
        <v>2278.4706</v>
      </c>
      <c r="D27" s="195">
        <f>D28+D29</f>
        <v>682.0953000000002</v>
      </c>
      <c r="E27" s="204">
        <f>E28+E29</f>
        <v>1624.3569</v>
      </c>
      <c r="F27" s="197">
        <v>549.9577</v>
      </c>
      <c r="G27" s="204">
        <f>G28+G29</f>
        <v>261.1086</v>
      </c>
      <c r="H27" s="196">
        <f>H29</f>
        <v>0.7182</v>
      </c>
      <c r="I27" s="204">
        <v>25.718</v>
      </c>
      <c r="J27" s="198" t="s">
        <v>201</v>
      </c>
      <c r="K27" s="204">
        <f>K28+K29</f>
        <v>216.78930000000003</v>
      </c>
      <c r="L27" s="197">
        <v>72.9126</v>
      </c>
      <c r="M27" s="204">
        <f>M28+M29</f>
        <v>87.772</v>
      </c>
      <c r="N27" s="197">
        <v>43.85</v>
      </c>
      <c r="O27" s="196" t="s">
        <v>201</v>
      </c>
      <c r="P27" s="198" t="s">
        <v>201</v>
      </c>
      <c r="Q27" s="196" t="s">
        <v>201</v>
      </c>
      <c r="R27" s="198" t="s">
        <v>201</v>
      </c>
      <c r="S27" s="196" t="s">
        <v>201</v>
      </c>
      <c r="T27" s="198" t="s">
        <v>201</v>
      </c>
      <c r="U27" s="196" t="s">
        <v>201</v>
      </c>
      <c r="V27" s="198" t="s">
        <v>201</v>
      </c>
      <c r="W27" s="196" t="s">
        <v>201</v>
      </c>
      <c r="X27" s="198" t="s">
        <v>201</v>
      </c>
      <c r="Y27" s="204">
        <f>Y28</f>
        <v>13.493</v>
      </c>
      <c r="Z27" s="204">
        <f>Z28</f>
        <v>0.2268</v>
      </c>
      <c r="AA27" s="204">
        <f>AA28</f>
        <v>14.43</v>
      </c>
      <c r="AB27" s="205">
        <v>14.43</v>
      </c>
      <c r="AC27" s="204">
        <f>AC28+AC29</f>
        <v>34.802800000000005</v>
      </c>
      <c r="AD27" s="197">
        <v>681.1503</v>
      </c>
      <c r="AE27" s="196" t="s">
        <v>201</v>
      </c>
    </row>
    <row r="28" spans="1:31" s="22" customFormat="1" ht="17.25" customHeight="1">
      <c r="A28" s="222"/>
      <c r="B28" s="213" t="s">
        <v>73</v>
      </c>
      <c r="C28" s="214">
        <f>E28+G28+I28+K28+M28+Y28+AA28+AC28</f>
        <v>564.0593</v>
      </c>
      <c r="D28" s="215">
        <f>L28+N28+Z28+AB28</f>
        <v>110.2964</v>
      </c>
      <c r="E28" s="211">
        <v>262.3069</v>
      </c>
      <c r="F28" s="212" t="s">
        <v>201</v>
      </c>
      <c r="G28" s="211">
        <v>49.1632</v>
      </c>
      <c r="H28" s="212" t="s">
        <v>201</v>
      </c>
      <c r="I28" s="211">
        <v>4.032</v>
      </c>
      <c r="J28" s="212" t="s">
        <v>201</v>
      </c>
      <c r="K28" s="211">
        <v>100.60220000000001</v>
      </c>
      <c r="L28" s="215">
        <v>51.7896</v>
      </c>
      <c r="M28" s="211">
        <v>87.542</v>
      </c>
      <c r="N28" s="215">
        <v>43.85</v>
      </c>
      <c r="O28" s="211" t="s">
        <v>201</v>
      </c>
      <c r="P28" s="212" t="s">
        <v>201</v>
      </c>
      <c r="Q28" s="211" t="s">
        <v>201</v>
      </c>
      <c r="R28" s="212" t="s">
        <v>201</v>
      </c>
      <c r="S28" s="211" t="s">
        <v>201</v>
      </c>
      <c r="T28" s="212" t="s">
        <v>201</v>
      </c>
      <c r="U28" s="211" t="s">
        <v>201</v>
      </c>
      <c r="V28" s="212" t="s">
        <v>201</v>
      </c>
      <c r="W28" s="211" t="s">
        <v>201</v>
      </c>
      <c r="X28" s="212" t="s">
        <v>201</v>
      </c>
      <c r="Y28" s="211">
        <f>13.2662+0.2268</f>
        <v>13.493</v>
      </c>
      <c r="Z28" s="215">
        <v>0.2268</v>
      </c>
      <c r="AA28" s="211">
        <v>14.43</v>
      </c>
      <c r="AB28" s="215">
        <v>14.43</v>
      </c>
      <c r="AC28" s="211">
        <v>32.49</v>
      </c>
      <c r="AD28" s="215">
        <v>110.0696</v>
      </c>
      <c r="AE28" s="211" t="s">
        <v>201</v>
      </c>
    </row>
    <row r="29" spans="1:31" s="22" customFormat="1" ht="17.25" customHeight="1">
      <c r="A29" s="222"/>
      <c r="B29" s="223" t="s">
        <v>107</v>
      </c>
      <c r="C29" s="216">
        <f>E29+G29+I29+K29+M29+AC29</f>
        <v>1714.4113</v>
      </c>
      <c r="D29" s="217">
        <f>F29+H29+L29</f>
        <v>571.7989000000001</v>
      </c>
      <c r="E29" s="224">
        <v>1362.05</v>
      </c>
      <c r="F29" s="217">
        <v>549.9577</v>
      </c>
      <c r="G29" s="224">
        <f>141.972+69.2552+0.7182</f>
        <v>211.9454</v>
      </c>
      <c r="H29" s="217">
        <v>0.7182</v>
      </c>
      <c r="I29" s="224">
        <v>21.686</v>
      </c>
      <c r="J29" s="212" t="s">
        <v>201</v>
      </c>
      <c r="K29" s="224">
        <v>116.1871</v>
      </c>
      <c r="L29" s="217">
        <v>21.123</v>
      </c>
      <c r="M29" s="224">
        <v>0.23</v>
      </c>
      <c r="N29" s="212" t="s">
        <v>201</v>
      </c>
      <c r="O29" s="211" t="s">
        <v>201</v>
      </c>
      <c r="P29" s="212" t="s">
        <v>201</v>
      </c>
      <c r="Q29" s="211" t="s">
        <v>201</v>
      </c>
      <c r="R29" s="212" t="s">
        <v>201</v>
      </c>
      <c r="S29" s="211" t="s">
        <v>201</v>
      </c>
      <c r="T29" s="212" t="s">
        <v>201</v>
      </c>
      <c r="U29" s="211" t="s">
        <v>201</v>
      </c>
      <c r="V29" s="212" t="s">
        <v>201</v>
      </c>
      <c r="W29" s="211" t="s">
        <v>201</v>
      </c>
      <c r="X29" s="212" t="s">
        <v>201</v>
      </c>
      <c r="Y29" s="211" t="s">
        <v>201</v>
      </c>
      <c r="Z29" s="212" t="s">
        <v>201</v>
      </c>
      <c r="AA29" s="211" t="s">
        <v>201</v>
      </c>
      <c r="AB29" s="212" t="s">
        <v>201</v>
      </c>
      <c r="AC29" s="224">
        <v>2.3127999999999997</v>
      </c>
      <c r="AD29" s="217">
        <v>571.0807</v>
      </c>
      <c r="AE29" s="211" t="s">
        <v>201</v>
      </c>
    </row>
    <row r="30" spans="1:31" s="22" customFormat="1" ht="17.25" customHeight="1">
      <c r="A30" s="222"/>
      <c r="B30" s="213"/>
      <c r="C30" s="220" t="s">
        <v>136</v>
      </c>
      <c r="D30" s="221" t="s">
        <v>136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</row>
    <row r="31" spans="1:31" s="20" customFormat="1" ht="17.25" customHeight="1">
      <c r="A31" s="200" t="s">
        <v>74</v>
      </c>
      <c r="B31" s="201"/>
      <c r="C31" s="225">
        <f>C32</f>
        <v>1601.0806</v>
      </c>
      <c r="D31" s="197">
        <f>F31+H31</f>
        <v>732.6492000000001</v>
      </c>
      <c r="E31" s="204">
        <f>E32</f>
        <v>723.313</v>
      </c>
      <c r="F31" s="197">
        <v>590.3451</v>
      </c>
      <c r="G31" s="204">
        <f>G32</f>
        <v>841.7075</v>
      </c>
      <c r="H31" s="197">
        <v>142.3041</v>
      </c>
      <c r="I31" s="204">
        <v>8.7401</v>
      </c>
      <c r="J31" s="198" t="s">
        <v>201</v>
      </c>
      <c r="K31" s="196" t="s">
        <v>201</v>
      </c>
      <c r="L31" s="198" t="s">
        <v>201</v>
      </c>
      <c r="M31" s="196" t="s">
        <v>201</v>
      </c>
      <c r="N31" s="198" t="s">
        <v>201</v>
      </c>
      <c r="O31" s="196" t="s">
        <v>201</v>
      </c>
      <c r="P31" s="198" t="s">
        <v>201</v>
      </c>
      <c r="Q31" s="196" t="s">
        <v>201</v>
      </c>
      <c r="R31" s="198" t="s">
        <v>201</v>
      </c>
      <c r="S31" s="196" t="s">
        <v>201</v>
      </c>
      <c r="T31" s="198" t="s">
        <v>201</v>
      </c>
      <c r="U31" s="196" t="s">
        <v>201</v>
      </c>
      <c r="V31" s="198" t="s">
        <v>201</v>
      </c>
      <c r="W31" s="196" t="s">
        <v>201</v>
      </c>
      <c r="X31" s="198" t="s">
        <v>201</v>
      </c>
      <c r="Y31" s="196" t="s">
        <v>201</v>
      </c>
      <c r="Z31" s="198" t="s">
        <v>201</v>
      </c>
      <c r="AA31" s="196" t="s">
        <v>201</v>
      </c>
      <c r="AB31" s="198" t="s">
        <v>201</v>
      </c>
      <c r="AC31" s="204">
        <f>AC32</f>
        <v>27.32</v>
      </c>
      <c r="AD31" s="197">
        <v>732.6492</v>
      </c>
      <c r="AE31" s="196" t="s">
        <v>201</v>
      </c>
    </row>
    <row r="32" spans="1:31" s="22" customFormat="1" ht="17.25" customHeight="1">
      <c r="A32" s="209"/>
      <c r="B32" s="213" t="s">
        <v>108</v>
      </c>
      <c r="C32" s="216">
        <f>E32+G32+I32+AC32</f>
        <v>1601.0806</v>
      </c>
      <c r="D32" s="217">
        <f>F32+H32</f>
        <v>732.6492000000001</v>
      </c>
      <c r="E32" s="224">
        <v>723.313</v>
      </c>
      <c r="F32" s="217">
        <v>590.3451</v>
      </c>
      <c r="G32" s="224">
        <f>704.8194+115.9981+20.89</f>
        <v>841.7075</v>
      </c>
      <c r="H32" s="217">
        <v>142.3041</v>
      </c>
      <c r="I32" s="224">
        <v>8.7401</v>
      </c>
      <c r="J32" s="212" t="s">
        <v>201</v>
      </c>
      <c r="K32" s="211" t="s">
        <v>201</v>
      </c>
      <c r="L32" s="212" t="s">
        <v>201</v>
      </c>
      <c r="M32" s="211" t="s">
        <v>201</v>
      </c>
      <c r="N32" s="212" t="s">
        <v>201</v>
      </c>
      <c r="O32" s="211" t="s">
        <v>201</v>
      </c>
      <c r="P32" s="212" t="s">
        <v>201</v>
      </c>
      <c r="Q32" s="211" t="s">
        <v>201</v>
      </c>
      <c r="R32" s="212" t="s">
        <v>201</v>
      </c>
      <c r="S32" s="211" t="s">
        <v>201</v>
      </c>
      <c r="T32" s="212" t="s">
        <v>201</v>
      </c>
      <c r="U32" s="211" t="s">
        <v>201</v>
      </c>
      <c r="V32" s="212" t="s">
        <v>201</v>
      </c>
      <c r="W32" s="211" t="s">
        <v>201</v>
      </c>
      <c r="X32" s="212" t="s">
        <v>201</v>
      </c>
      <c r="Y32" s="211" t="s">
        <v>201</v>
      </c>
      <c r="Z32" s="212" t="s">
        <v>201</v>
      </c>
      <c r="AA32" s="211" t="s">
        <v>201</v>
      </c>
      <c r="AB32" s="212" t="s">
        <v>201</v>
      </c>
      <c r="AC32" s="224">
        <v>27.32</v>
      </c>
      <c r="AD32" s="217">
        <v>732.6492</v>
      </c>
      <c r="AE32" s="211" t="s">
        <v>201</v>
      </c>
    </row>
    <row r="33" spans="1:31" s="22" customFormat="1" ht="17.25" customHeight="1">
      <c r="A33" s="209"/>
      <c r="B33" s="213"/>
      <c r="C33" s="220" t="s">
        <v>136</v>
      </c>
      <c r="D33" s="221" t="s">
        <v>136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</row>
    <row r="34" spans="1:31" s="20" customFormat="1" ht="17.25" customHeight="1">
      <c r="A34" s="200" t="s">
        <v>109</v>
      </c>
      <c r="B34" s="201"/>
      <c r="C34" s="225">
        <f>C35+C36</f>
        <v>2851.0791</v>
      </c>
      <c r="D34" s="197">
        <f>D35+D36</f>
        <v>720.9599000000001</v>
      </c>
      <c r="E34" s="204">
        <f>E35+E36</f>
        <v>2556.7118</v>
      </c>
      <c r="F34" s="197">
        <v>709.7399</v>
      </c>
      <c r="G34" s="204">
        <f>G35+G36</f>
        <v>114.1536</v>
      </c>
      <c r="H34" s="197">
        <v>7.1</v>
      </c>
      <c r="I34" s="204">
        <f>I35+I36</f>
        <v>39.054</v>
      </c>
      <c r="J34" s="198" t="s">
        <v>201</v>
      </c>
      <c r="K34" s="196" t="s">
        <v>201</v>
      </c>
      <c r="L34" s="198" t="s">
        <v>201</v>
      </c>
      <c r="M34" s="204">
        <f>M36</f>
        <v>0.21</v>
      </c>
      <c r="N34" s="198" t="s">
        <v>201</v>
      </c>
      <c r="O34" s="196" t="s">
        <v>201</v>
      </c>
      <c r="P34" s="198" t="s">
        <v>201</v>
      </c>
      <c r="Q34" s="196" t="s">
        <v>201</v>
      </c>
      <c r="R34" s="198" t="s">
        <v>201</v>
      </c>
      <c r="S34" s="196" t="s">
        <v>201</v>
      </c>
      <c r="T34" s="198" t="s">
        <v>201</v>
      </c>
      <c r="U34" s="204">
        <f>U36</f>
        <v>7.95</v>
      </c>
      <c r="V34" s="198" t="s">
        <v>201</v>
      </c>
      <c r="W34" s="196" t="s">
        <v>201</v>
      </c>
      <c r="X34" s="198" t="s">
        <v>201</v>
      </c>
      <c r="Y34" s="204">
        <f>Y35+Y36</f>
        <v>19.1231</v>
      </c>
      <c r="Z34" s="197">
        <v>4.12</v>
      </c>
      <c r="AA34" s="204">
        <f>AA35</f>
        <v>35.22</v>
      </c>
      <c r="AB34" s="198" t="s">
        <v>201</v>
      </c>
      <c r="AC34" s="204">
        <f>AC35+AC36</f>
        <v>65.1066</v>
      </c>
      <c r="AD34" s="197">
        <v>720.9599000000001</v>
      </c>
      <c r="AE34" s="204">
        <f>AE36</f>
        <v>13.55</v>
      </c>
    </row>
    <row r="35" spans="1:31" s="22" customFormat="1" ht="17.25" customHeight="1">
      <c r="A35" s="209"/>
      <c r="B35" s="213" t="s">
        <v>76</v>
      </c>
      <c r="C35" s="216">
        <f>E35+G35+I35+Y35+AA35+AC35</f>
        <v>1609.5498</v>
      </c>
      <c r="D35" s="217">
        <f>F35</f>
        <v>602.5199</v>
      </c>
      <c r="E35" s="211">
        <v>1478.52</v>
      </c>
      <c r="F35" s="217">
        <v>602.5199</v>
      </c>
      <c r="G35" s="224">
        <v>30.383399999999998</v>
      </c>
      <c r="H35" s="212" t="s">
        <v>201</v>
      </c>
      <c r="I35" s="224">
        <v>12.9464</v>
      </c>
      <c r="J35" s="212" t="s">
        <v>201</v>
      </c>
      <c r="K35" s="211" t="s">
        <v>201</v>
      </c>
      <c r="L35" s="212" t="s">
        <v>201</v>
      </c>
      <c r="M35" s="211" t="s">
        <v>201</v>
      </c>
      <c r="N35" s="212" t="s">
        <v>201</v>
      </c>
      <c r="O35" s="211" t="s">
        <v>201</v>
      </c>
      <c r="P35" s="212" t="s">
        <v>201</v>
      </c>
      <c r="Q35" s="211" t="s">
        <v>201</v>
      </c>
      <c r="R35" s="212" t="s">
        <v>201</v>
      </c>
      <c r="S35" s="211" t="s">
        <v>201</v>
      </c>
      <c r="T35" s="212" t="s">
        <v>201</v>
      </c>
      <c r="U35" s="211" t="s">
        <v>201</v>
      </c>
      <c r="V35" s="212" t="s">
        <v>201</v>
      </c>
      <c r="W35" s="211" t="s">
        <v>201</v>
      </c>
      <c r="X35" s="212" t="s">
        <v>201</v>
      </c>
      <c r="Y35" s="211">
        <v>3.33</v>
      </c>
      <c r="Z35" s="212" t="s">
        <v>201</v>
      </c>
      <c r="AA35" s="211">
        <v>35.22</v>
      </c>
      <c r="AB35" s="212" t="s">
        <v>201</v>
      </c>
      <c r="AC35" s="224">
        <v>49.15</v>
      </c>
      <c r="AD35" s="217">
        <v>602.5199</v>
      </c>
      <c r="AE35" s="211" t="s">
        <v>201</v>
      </c>
    </row>
    <row r="36" spans="1:31" s="22" customFormat="1" ht="17.25" customHeight="1">
      <c r="A36" s="226"/>
      <c r="B36" s="227" t="s">
        <v>110</v>
      </c>
      <c r="C36" s="228">
        <f>E36+G36+I36+M36+U36+Y36+AC36+AE36</f>
        <v>1241.5293000000001</v>
      </c>
      <c r="D36" s="229">
        <f>F36+H36+Z36</f>
        <v>118.44</v>
      </c>
      <c r="E36" s="230">
        <v>1078.1918</v>
      </c>
      <c r="F36" s="229">
        <v>107.22</v>
      </c>
      <c r="G36" s="230">
        <f>6.933+76.2572+0.58</f>
        <v>83.7702</v>
      </c>
      <c r="H36" s="229">
        <v>7.1</v>
      </c>
      <c r="I36" s="230">
        <v>26.1076</v>
      </c>
      <c r="J36" s="231" t="s">
        <v>201</v>
      </c>
      <c r="K36" s="232" t="s">
        <v>201</v>
      </c>
      <c r="L36" s="231" t="s">
        <v>201</v>
      </c>
      <c r="M36" s="230">
        <v>0.21</v>
      </c>
      <c r="N36" s="231" t="s">
        <v>201</v>
      </c>
      <c r="O36" s="232" t="s">
        <v>201</v>
      </c>
      <c r="P36" s="231" t="s">
        <v>201</v>
      </c>
      <c r="Q36" s="232" t="s">
        <v>201</v>
      </c>
      <c r="R36" s="231" t="s">
        <v>201</v>
      </c>
      <c r="S36" s="232" t="s">
        <v>201</v>
      </c>
      <c r="T36" s="231" t="s">
        <v>201</v>
      </c>
      <c r="U36" s="232">
        <v>7.95</v>
      </c>
      <c r="V36" s="231" t="s">
        <v>201</v>
      </c>
      <c r="W36" s="232" t="s">
        <v>201</v>
      </c>
      <c r="X36" s="231" t="s">
        <v>201</v>
      </c>
      <c r="Y36" s="230">
        <v>15.793099999999999</v>
      </c>
      <c r="Z36" s="229">
        <v>4.12</v>
      </c>
      <c r="AA36" s="232" t="s">
        <v>201</v>
      </c>
      <c r="AB36" s="231" t="s">
        <v>201</v>
      </c>
      <c r="AC36" s="230">
        <v>15.9566</v>
      </c>
      <c r="AD36" s="229">
        <v>118.44</v>
      </c>
      <c r="AE36" s="233">
        <v>13.55</v>
      </c>
    </row>
    <row r="37" spans="1:31" ht="17.25" customHeight="1">
      <c r="A37" s="6" t="s">
        <v>111</v>
      </c>
      <c r="B37" s="6"/>
      <c r="C37" s="25"/>
      <c r="D37" s="234"/>
      <c r="E37" s="25"/>
      <c r="F37" s="234"/>
      <c r="G37" s="25"/>
      <c r="H37" s="234"/>
      <c r="I37" s="25"/>
      <c r="J37" s="234"/>
      <c r="K37" s="25" t="s">
        <v>126</v>
      </c>
      <c r="L37" s="234"/>
      <c r="M37" s="25"/>
      <c r="N37" s="234"/>
      <c r="O37" s="25"/>
      <c r="P37" s="25"/>
      <c r="Q37" s="234"/>
      <c r="R37" s="234"/>
      <c r="S37" s="234" t="s">
        <v>126</v>
      </c>
      <c r="T37" s="234"/>
      <c r="U37" s="234" t="s">
        <v>126</v>
      </c>
      <c r="V37" s="234"/>
      <c r="W37" s="234"/>
      <c r="X37" s="234"/>
      <c r="Y37" s="234"/>
      <c r="Z37" s="234"/>
      <c r="AA37" s="234" t="s">
        <v>126</v>
      </c>
      <c r="AB37" s="234"/>
      <c r="AC37" s="234"/>
      <c r="AD37" s="234"/>
      <c r="AE37" s="234"/>
    </row>
    <row r="38" ht="17.25" customHeight="1">
      <c r="A38" s="3" t="s">
        <v>112</v>
      </c>
    </row>
    <row r="39" ht="17.25" customHeight="1">
      <c r="A39" s="3" t="s">
        <v>0</v>
      </c>
    </row>
    <row r="40" ht="17.25" customHeight="1">
      <c r="A40" s="3" t="s">
        <v>113</v>
      </c>
    </row>
    <row r="41" ht="17.25" customHeight="1">
      <c r="A41" s="3" t="s">
        <v>1</v>
      </c>
    </row>
  </sheetData>
  <sheetProtection/>
  <mergeCells count="36">
    <mergeCell ref="O4:P5"/>
    <mergeCell ref="Q4:R5"/>
    <mergeCell ref="AA4:AB5"/>
    <mergeCell ref="A2:AE2"/>
    <mergeCell ref="A4:B5"/>
    <mergeCell ref="C4:D5"/>
    <mergeCell ref="E4:F5"/>
    <mergeCell ref="G4:H5"/>
    <mergeCell ref="I4:J5"/>
    <mergeCell ref="AE4:AE5"/>
    <mergeCell ref="AC4:AD5"/>
    <mergeCell ref="A9:B9"/>
    <mergeCell ref="A10:B10"/>
    <mergeCell ref="S4:T5"/>
    <mergeCell ref="U4:V5"/>
    <mergeCell ref="W4:X5"/>
    <mergeCell ref="Y4:Z5"/>
    <mergeCell ref="K4:L5"/>
    <mergeCell ref="M4:N5"/>
    <mergeCell ref="A6:B6"/>
    <mergeCell ref="A7:B7"/>
    <mergeCell ref="A11:B11"/>
    <mergeCell ref="A12:B12"/>
    <mergeCell ref="A13:B13"/>
    <mergeCell ref="A14:B14"/>
    <mergeCell ref="A8:B8"/>
    <mergeCell ref="A15:B15"/>
    <mergeCell ref="A16:B16"/>
    <mergeCell ref="A31:B31"/>
    <mergeCell ref="A34:B34"/>
    <mergeCell ref="A17:B17"/>
    <mergeCell ref="A18:B18"/>
    <mergeCell ref="A19:B19"/>
    <mergeCell ref="A20:B20"/>
    <mergeCell ref="A23:B23"/>
    <mergeCell ref="A27:B27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tabSelected="1" view="pageBreakPreview" zoomScale="60" zoomScalePageLayoutView="0" workbookViewId="0" topLeftCell="A16">
      <selection activeCell="Z44" sqref="Z44"/>
    </sheetView>
  </sheetViews>
  <sheetFormatPr defaultColWidth="10.59765625" defaultRowHeight="15"/>
  <cols>
    <col min="1" max="1" width="15" style="3" customWidth="1"/>
    <col min="2" max="13" width="9.59765625" style="3" customWidth="1"/>
    <col min="14" max="14" width="15.59765625" style="3" customWidth="1"/>
    <col min="15" max="15" width="13" style="3" customWidth="1"/>
    <col min="16" max="16" width="12" style="3" customWidth="1"/>
    <col min="17" max="21" width="10.59765625" style="3" customWidth="1"/>
    <col min="22" max="23" width="11.59765625" style="3" customWidth="1"/>
    <col min="24" max="37" width="10.59765625" style="3" customWidth="1"/>
    <col min="38" max="16384" width="10.59765625" style="3" customWidth="1"/>
  </cols>
  <sheetData>
    <row r="1" spans="1:37" ht="19.5" customHeight="1">
      <c r="A1" s="235" t="s">
        <v>165</v>
      </c>
      <c r="B1" s="23"/>
      <c r="C1" s="23"/>
      <c r="D1" s="23"/>
      <c r="E1" s="236"/>
      <c r="F1" s="23"/>
      <c r="G1" s="23"/>
      <c r="H1" s="23"/>
      <c r="I1" s="23"/>
      <c r="J1" s="23"/>
      <c r="K1" s="23"/>
      <c r="L1" s="23"/>
      <c r="M1" s="23"/>
      <c r="O1" s="23"/>
      <c r="P1" s="23"/>
      <c r="Q1" s="23"/>
      <c r="R1" s="23"/>
      <c r="S1" s="23"/>
      <c r="T1" s="23"/>
      <c r="U1" s="23"/>
      <c r="V1" s="23"/>
      <c r="W1" s="237" t="s">
        <v>166</v>
      </c>
      <c r="X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19.5" customHeight="1">
      <c r="A2" s="37" t="s">
        <v>168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38"/>
      <c r="O2" s="37" t="s">
        <v>169</v>
      </c>
      <c r="P2" s="37"/>
      <c r="Q2" s="37"/>
      <c r="R2" s="37"/>
      <c r="S2" s="239"/>
      <c r="T2" s="239"/>
      <c r="U2" s="239"/>
      <c r="V2" s="24"/>
      <c r="W2" s="24"/>
      <c r="X2" s="24"/>
      <c r="Y2" s="24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40" t="s">
        <v>28</v>
      </c>
      <c r="P3" s="240"/>
      <c r="Q3" s="240"/>
      <c r="R3" s="240"/>
      <c r="S3" s="241"/>
      <c r="T3" s="241"/>
      <c r="U3" s="241"/>
      <c r="V3" s="25"/>
      <c r="W3" s="25"/>
      <c r="X3" s="25"/>
      <c r="Y3" s="25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2:37" ht="16.5" customHeight="1" thickBot="1">
      <c r="B4" s="39"/>
      <c r="C4" s="39"/>
      <c r="D4" s="39"/>
      <c r="E4" s="39"/>
      <c r="F4" s="39"/>
      <c r="G4" s="242"/>
      <c r="H4" s="39"/>
      <c r="I4" s="39"/>
      <c r="J4" s="39"/>
      <c r="K4" s="39"/>
      <c r="L4" s="39"/>
      <c r="M4" s="16" t="s">
        <v>83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ht="16.5" customHeight="1">
      <c r="A5" s="167" t="s">
        <v>38</v>
      </c>
      <c r="B5" s="135" t="s">
        <v>114</v>
      </c>
      <c r="C5" s="138"/>
      <c r="D5" s="138"/>
      <c r="E5" s="138"/>
      <c r="F5" s="138"/>
      <c r="G5" s="138"/>
      <c r="H5" s="138"/>
      <c r="I5" s="243"/>
      <c r="J5" s="135" t="s">
        <v>115</v>
      </c>
      <c r="K5" s="138"/>
      <c r="L5" s="138"/>
      <c r="M5" s="138"/>
      <c r="O5" s="167" t="s">
        <v>38</v>
      </c>
      <c r="P5" s="168" t="s">
        <v>39</v>
      </c>
      <c r="Q5" s="168" t="s">
        <v>40</v>
      </c>
      <c r="R5" s="168" t="s">
        <v>41</v>
      </c>
      <c r="S5" s="168" t="s">
        <v>42</v>
      </c>
      <c r="T5" s="244" t="s">
        <v>132</v>
      </c>
      <c r="U5" s="168" t="s">
        <v>29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6.5" customHeight="1">
      <c r="A6" s="245"/>
      <c r="B6" s="142" t="s">
        <v>86</v>
      </c>
      <c r="C6" s="142" t="s">
        <v>116</v>
      </c>
      <c r="D6" s="142" t="s">
        <v>117</v>
      </c>
      <c r="E6" s="142" t="s">
        <v>118</v>
      </c>
      <c r="F6" s="142" t="s">
        <v>119</v>
      </c>
      <c r="G6" s="142" t="s">
        <v>120</v>
      </c>
      <c r="H6" s="144" t="s">
        <v>30</v>
      </c>
      <c r="I6" s="142" t="s">
        <v>121</v>
      </c>
      <c r="J6" s="142" t="s">
        <v>86</v>
      </c>
      <c r="K6" s="142" t="s">
        <v>118</v>
      </c>
      <c r="L6" s="144" t="s">
        <v>30</v>
      </c>
      <c r="M6" s="143" t="s">
        <v>121</v>
      </c>
      <c r="O6" s="245"/>
      <c r="P6" s="246"/>
      <c r="Q6" s="246"/>
      <c r="R6" s="246"/>
      <c r="S6" s="246"/>
      <c r="T6" s="247"/>
      <c r="U6" s="246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16.5" customHeight="1">
      <c r="A7" s="248"/>
      <c r="B7" s="249"/>
      <c r="C7" s="249"/>
      <c r="D7" s="249"/>
      <c r="E7" s="249"/>
      <c r="F7" s="249"/>
      <c r="G7" s="249"/>
      <c r="H7" s="152"/>
      <c r="I7" s="249"/>
      <c r="J7" s="249"/>
      <c r="K7" s="249"/>
      <c r="L7" s="152"/>
      <c r="M7" s="250"/>
      <c r="O7" s="248"/>
      <c r="P7" s="251"/>
      <c r="Q7" s="251"/>
      <c r="R7" s="251"/>
      <c r="S7" s="251"/>
      <c r="T7" s="252"/>
      <c r="U7" s="251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ht="16.5" customHeight="1">
      <c r="A8" s="253" t="s">
        <v>195</v>
      </c>
      <c r="B8" s="254">
        <v>99416</v>
      </c>
      <c r="C8" s="255">
        <v>70820</v>
      </c>
      <c r="D8" s="255">
        <v>4811.401229999983</v>
      </c>
      <c r="E8" s="255">
        <v>9088</v>
      </c>
      <c r="F8" s="255">
        <v>174.04430999999997</v>
      </c>
      <c r="G8" s="255">
        <v>12382.748890002227</v>
      </c>
      <c r="H8" s="255">
        <v>202.12300000000033</v>
      </c>
      <c r="I8" s="255">
        <v>1937</v>
      </c>
      <c r="J8" s="26">
        <v>141143</v>
      </c>
      <c r="K8" s="255">
        <v>15757</v>
      </c>
      <c r="L8" s="255">
        <v>678.693819999992</v>
      </c>
      <c r="M8" s="255">
        <v>124707</v>
      </c>
      <c r="O8" s="256" t="s">
        <v>205</v>
      </c>
      <c r="P8" s="257">
        <v>6.84</v>
      </c>
      <c r="Q8" s="258">
        <v>2.04</v>
      </c>
      <c r="R8" s="258">
        <v>2.68</v>
      </c>
      <c r="S8" s="18" t="s">
        <v>201</v>
      </c>
      <c r="T8" s="18" t="s">
        <v>201</v>
      </c>
      <c r="U8" s="18" t="s">
        <v>201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ht="16.5" customHeight="1">
      <c r="A9" s="259"/>
      <c r="O9" s="259"/>
      <c r="S9" s="18"/>
      <c r="T9" s="18"/>
      <c r="U9" s="18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ht="16.5" customHeight="1">
      <c r="A10" s="260" t="s">
        <v>174</v>
      </c>
      <c r="B10" s="254">
        <v>99412</v>
      </c>
      <c r="C10" s="255">
        <v>70805.07150001441</v>
      </c>
      <c r="D10" s="255">
        <v>4811.401229999983</v>
      </c>
      <c r="E10" s="255">
        <v>9086.962699999918</v>
      </c>
      <c r="F10" s="255">
        <v>174.04430999999997</v>
      </c>
      <c r="G10" s="255">
        <v>12382.748890002227</v>
      </c>
      <c r="H10" s="255">
        <v>202.12300000000033</v>
      </c>
      <c r="I10" s="255">
        <v>1950.1314699999998</v>
      </c>
      <c r="J10" s="26">
        <v>141117.72731000674</v>
      </c>
      <c r="K10" s="255">
        <v>15748.927239999623</v>
      </c>
      <c r="L10" s="255">
        <v>678.693819999992</v>
      </c>
      <c r="M10" s="255">
        <v>124690.10625000711</v>
      </c>
      <c r="O10" s="261" t="s">
        <v>202</v>
      </c>
      <c r="P10" s="257">
        <v>4</v>
      </c>
      <c r="Q10" s="258">
        <v>1.41</v>
      </c>
      <c r="R10" s="258">
        <v>12.11</v>
      </c>
      <c r="S10" s="18" t="s">
        <v>201</v>
      </c>
      <c r="T10" s="18" t="s">
        <v>201</v>
      </c>
      <c r="U10" s="18" t="s">
        <v>201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ht="16.5" customHeight="1">
      <c r="A11" s="262"/>
      <c r="O11" s="263"/>
      <c r="S11" s="18"/>
      <c r="T11" s="18"/>
      <c r="U11" s="1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ht="16.5" customHeight="1">
      <c r="A12" s="264" t="s">
        <v>180</v>
      </c>
      <c r="B12" s="254">
        <v>99763</v>
      </c>
      <c r="C12" s="255">
        <v>71196</v>
      </c>
      <c r="D12" s="255">
        <v>4798</v>
      </c>
      <c r="E12" s="255">
        <v>9048</v>
      </c>
      <c r="F12" s="255">
        <v>184</v>
      </c>
      <c r="G12" s="255">
        <v>12373</v>
      </c>
      <c r="H12" s="255">
        <v>204</v>
      </c>
      <c r="I12" s="255">
        <v>1959</v>
      </c>
      <c r="J12" s="26">
        <v>140575</v>
      </c>
      <c r="K12" s="255">
        <v>15717</v>
      </c>
      <c r="L12" s="255">
        <v>682</v>
      </c>
      <c r="M12" s="255">
        <v>124177</v>
      </c>
      <c r="O12" s="265" t="s">
        <v>203</v>
      </c>
      <c r="P12" s="257">
        <v>0.78</v>
      </c>
      <c r="Q12" s="258">
        <v>5.7</v>
      </c>
      <c r="R12" s="258">
        <v>1.17</v>
      </c>
      <c r="S12" s="18" t="s">
        <v>201</v>
      </c>
      <c r="T12" s="18" t="s">
        <v>201</v>
      </c>
      <c r="U12" s="18" t="s">
        <v>201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 ht="16.5" customHeight="1">
      <c r="A13" s="262"/>
      <c r="O13" s="263"/>
      <c r="S13" s="18"/>
      <c r="T13" s="18"/>
      <c r="U13" s="18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ht="16.5" customHeight="1">
      <c r="A14" s="266" t="s">
        <v>193</v>
      </c>
      <c r="B14" s="267">
        <v>99856</v>
      </c>
      <c r="C14" s="268">
        <v>71240</v>
      </c>
      <c r="D14" s="268">
        <v>4805</v>
      </c>
      <c r="E14" s="268">
        <v>9080</v>
      </c>
      <c r="F14" s="268">
        <v>187</v>
      </c>
      <c r="G14" s="268">
        <v>12380</v>
      </c>
      <c r="H14" s="268">
        <v>203</v>
      </c>
      <c r="I14" s="268">
        <v>1961</v>
      </c>
      <c r="J14" s="269">
        <v>140504</v>
      </c>
      <c r="K14" s="268">
        <v>15685</v>
      </c>
      <c r="L14" s="268">
        <v>685</v>
      </c>
      <c r="M14" s="270">
        <v>124134</v>
      </c>
      <c r="O14" s="259" t="s">
        <v>204</v>
      </c>
      <c r="P14" s="271">
        <v>0</v>
      </c>
      <c r="Q14" s="272">
        <v>4.05</v>
      </c>
      <c r="R14" s="272">
        <v>1.1</v>
      </c>
      <c r="S14" s="18" t="s">
        <v>201</v>
      </c>
      <c r="T14" s="18" t="s">
        <v>201</v>
      </c>
      <c r="U14" s="18" t="s">
        <v>201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16.5" customHeight="1">
      <c r="A15" s="262"/>
      <c r="O15" s="263"/>
      <c r="S15" s="18"/>
      <c r="T15" s="18"/>
      <c r="U15" s="1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ht="16.5" customHeight="1">
      <c r="A16" s="273" t="s">
        <v>194</v>
      </c>
      <c r="B16" s="274">
        <v>99763</v>
      </c>
      <c r="C16" s="275">
        <v>71204</v>
      </c>
      <c r="D16" s="275">
        <v>4804</v>
      </c>
      <c r="E16" s="275">
        <v>9031</v>
      </c>
      <c r="F16" s="275">
        <v>187</v>
      </c>
      <c r="G16" s="275">
        <v>12373</v>
      </c>
      <c r="H16" s="275">
        <v>203</v>
      </c>
      <c r="I16" s="275">
        <v>1960</v>
      </c>
      <c r="J16" s="276">
        <v>140471</v>
      </c>
      <c r="K16" s="275">
        <v>15696</v>
      </c>
      <c r="L16" s="275">
        <v>681</v>
      </c>
      <c r="M16" s="277">
        <v>124094</v>
      </c>
      <c r="N16" s="2"/>
      <c r="O16" s="278" t="s">
        <v>206</v>
      </c>
      <c r="P16" s="279">
        <v>0</v>
      </c>
      <c r="Q16" s="280">
        <v>2.59</v>
      </c>
      <c r="R16" s="280">
        <v>1.22</v>
      </c>
      <c r="S16" s="281" t="s">
        <v>201</v>
      </c>
      <c r="T16" s="281" t="s">
        <v>201</v>
      </c>
      <c r="U16" s="281" t="s">
        <v>201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ht="16.5" customHeight="1">
      <c r="A17" s="23" t="s">
        <v>128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"/>
      <c r="O17" s="282" t="s">
        <v>129</v>
      </c>
      <c r="P17" s="23"/>
      <c r="Q17" s="23"/>
      <c r="R17" s="23"/>
      <c r="S17" s="23"/>
      <c r="T17" s="4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5:37" ht="19.5" customHeight="1">
      <c r="O18" s="23"/>
      <c r="P18" s="23"/>
      <c r="Q18" s="23"/>
      <c r="R18" s="23"/>
      <c r="S18" s="23"/>
      <c r="T18" s="4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ht="19.5" customHeight="1">
      <c r="A19" s="37" t="s">
        <v>170</v>
      </c>
      <c r="B19" s="37"/>
      <c r="C19" s="37"/>
      <c r="D19" s="37"/>
      <c r="E19" s="37"/>
      <c r="F19" s="37"/>
      <c r="G19" s="37"/>
      <c r="H19" s="37"/>
      <c r="I19" s="37"/>
      <c r="J19" s="283"/>
      <c r="K19" s="283"/>
      <c r="L19" s="283"/>
      <c r="M19" s="28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2:37" ht="16.5" customHeight="1" thickBot="1">
      <c r="B20" s="39"/>
      <c r="C20" s="39"/>
      <c r="D20" s="39"/>
      <c r="E20" s="39"/>
      <c r="F20" s="39"/>
      <c r="G20" s="39"/>
      <c r="H20" s="39"/>
      <c r="I20" s="16" t="s">
        <v>43</v>
      </c>
      <c r="J20" s="23"/>
      <c r="K20" s="23"/>
      <c r="L20" s="23"/>
      <c r="M20" s="16"/>
      <c r="N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ht="16.5" customHeight="1">
      <c r="A21" s="167" t="s">
        <v>44</v>
      </c>
      <c r="B21" s="134" t="s">
        <v>86</v>
      </c>
      <c r="C21" s="135" t="s">
        <v>122</v>
      </c>
      <c r="D21" s="136"/>
      <c r="E21" s="136"/>
      <c r="F21" s="136"/>
      <c r="G21" s="136"/>
      <c r="H21" s="137"/>
      <c r="I21" s="284" t="s">
        <v>45</v>
      </c>
      <c r="J21" s="285"/>
      <c r="K21" s="285"/>
      <c r="L21" s="285"/>
      <c r="M21" s="286"/>
      <c r="N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6" ht="16.5" customHeight="1">
      <c r="A22" s="245"/>
      <c r="B22" s="287"/>
      <c r="C22" s="142" t="s">
        <v>123</v>
      </c>
      <c r="D22" s="144" t="s">
        <v>46</v>
      </c>
      <c r="E22" s="142" t="s">
        <v>124</v>
      </c>
      <c r="F22" s="142" t="s">
        <v>117</v>
      </c>
      <c r="G22" s="144" t="s">
        <v>47</v>
      </c>
      <c r="H22" s="288" t="s">
        <v>18</v>
      </c>
      <c r="I22" s="289"/>
      <c r="J22" s="290"/>
      <c r="K22" s="290"/>
      <c r="L22" s="290"/>
      <c r="M22" s="23"/>
      <c r="N22" s="23"/>
      <c r="O22" s="23"/>
      <c r="P22" s="2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6.5" customHeight="1">
      <c r="A23" s="245"/>
      <c r="B23" s="287"/>
      <c r="C23" s="287"/>
      <c r="D23" s="291"/>
      <c r="E23" s="287"/>
      <c r="F23" s="287"/>
      <c r="G23" s="291"/>
      <c r="H23" s="292"/>
      <c r="I23" s="289"/>
      <c r="J23" s="60"/>
      <c r="K23" s="60"/>
      <c r="L23" s="60"/>
      <c r="M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6.5" customHeight="1">
      <c r="A24" s="248"/>
      <c r="B24" s="249"/>
      <c r="C24" s="249"/>
      <c r="D24" s="152"/>
      <c r="E24" s="249"/>
      <c r="F24" s="249"/>
      <c r="G24" s="152"/>
      <c r="H24" s="293"/>
      <c r="I24" s="294"/>
      <c r="J24" s="60"/>
      <c r="K24" s="60"/>
      <c r="L24" s="60"/>
      <c r="M24" s="23"/>
      <c r="Y24" s="24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6.5" customHeight="1">
      <c r="A25" s="253" t="s">
        <v>195</v>
      </c>
      <c r="B25" s="295">
        <v>141</v>
      </c>
      <c r="C25" s="4">
        <v>123</v>
      </c>
      <c r="D25" s="4">
        <v>10</v>
      </c>
      <c r="E25" s="4">
        <v>92</v>
      </c>
      <c r="F25" s="4">
        <v>10</v>
      </c>
      <c r="G25" s="16">
        <v>1</v>
      </c>
      <c r="H25" s="4">
        <v>8</v>
      </c>
      <c r="I25" s="4">
        <v>18</v>
      </c>
      <c r="J25" s="23"/>
      <c r="K25" s="16"/>
      <c r="L25" s="23"/>
      <c r="M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6.5" customHeight="1">
      <c r="A26" s="263"/>
      <c r="B26" s="296"/>
      <c r="C26" s="4"/>
      <c r="D26" s="4"/>
      <c r="E26" s="4"/>
      <c r="F26" s="4"/>
      <c r="G26" s="16"/>
      <c r="H26" s="4"/>
      <c r="I26" s="4"/>
      <c r="J26" s="25"/>
      <c r="K26" s="16"/>
      <c r="L26" s="25"/>
      <c r="M26" s="23"/>
      <c r="AI26" s="23"/>
      <c r="AJ26" s="23"/>
    </row>
    <row r="27" spans="1:36" ht="16.5" customHeight="1">
      <c r="A27" s="259" t="s">
        <v>196</v>
      </c>
      <c r="B27" s="295">
        <v>132</v>
      </c>
      <c r="C27" s="4">
        <v>107</v>
      </c>
      <c r="D27" s="4">
        <v>5</v>
      </c>
      <c r="E27" s="4">
        <v>92</v>
      </c>
      <c r="F27" s="4">
        <v>1</v>
      </c>
      <c r="G27" s="16">
        <v>1</v>
      </c>
      <c r="H27" s="4">
        <v>8</v>
      </c>
      <c r="I27" s="4">
        <v>25</v>
      </c>
      <c r="J27" s="23"/>
      <c r="K27" s="16"/>
      <c r="L27" s="23"/>
      <c r="M27" s="23"/>
      <c r="AI27" s="23"/>
      <c r="AJ27" s="23"/>
    </row>
    <row r="28" spans="1:36" ht="16.5" customHeight="1">
      <c r="A28" s="259"/>
      <c r="B28" s="296"/>
      <c r="C28" s="4"/>
      <c r="D28" s="4"/>
      <c r="E28" s="4"/>
      <c r="F28" s="4"/>
      <c r="G28" s="16"/>
      <c r="H28" s="4"/>
      <c r="I28" s="4"/>
      <c r="J28" s="25"/>
      <c r="K28" s="16"/>
      <c r="L28" s="25"/>
      <c r="M28" s="23"/>
      <c r="AI28" s="23"/>
      <c r="AJ28" s="23"/>
    </row>
    <row r="29" spans="1:36" ht="16.5" customHeight="1">
      <c r="A29" s="261" t="s">
        <v>182</v>
      </c>
      <c r="B29" s="295">
        <v>132</v>
      </c>
      <c r="C29" s="4">
        <v>115</v>
      </c>
      <c r="D29" s="4">
        <v>7</v>
      </c>
      <c r="E29" s="4">
        <v>96</v>
      </c>
      <c r="F29" s="4">
        <v>3</v>
      </c>
      <c r="G29" s="16">
        <v>2</v>
      </c>
      <c r="H29" s="4">
        <v>7</v>
      </c>
      <c r="I29" s="4">
        <v>17</v>
      </c>
      <c r="J29" s="23"/>
      <c r="K29" s="16"/>
      <c r="L29" s="23"/>
      <c r="M29" s="23"/>
      <c r="AI29" s="23"/>
      <c r="AJ29" s="23"/>
    </row>
    <row r="30" spans="1:36" ht="16.5" customHeight="1">
      <c r="A30" s="263"/>
      <c r="B30" s="296"/>
      <c r="C30" s="4"/>
      <c r="D30" s="4"/>
      <c r="E30" s="4"/>
      <c r="F30" s="4"/>
      <c r="G30" s="16"/>
      <c r="H30" s="4"/>
      <c r="I30" s="4"/>
      <c r="J30" s="25"/>
      <c r="K30" s="16"/>
      <c r="L30" s="25"/>
      <c r="M30" s="23"/>
      <c r="AI30" s="23"/>
      <c r="AJ30" s="23"/>
    </row>
    <row r="31" spans="1:36" ht="16.5" customHeight="1">
      <c r="A31" s="265" t="s">
        <v>181</v>
      </c>
      <c r="B31" s="297">
        <v>138</v>
      </c>
      <c r="C31" s="298">
        <v>121</v>
      </c>
      <c r="D31" s="298">
        <v>10</v>
      </c>
      <c r="E31" s="298">
        <v>101</v>
      </c>
      <c r="F31" s="298">
        <v>4</v>
      </c>
      <c r="G31" s="299">
        <v>1</v>
      </c>
      <c r="H31" s="298">
        <v>5</v>
      </c>
      <c r="I31" s="298">
        <v>17</v>
      </c>
      <c r="J31" s="16"/>
      <c r="K31" s="16"/>
      <c r="L31" s="23"/>
      <c r="M31" s="23"/>
      <c r="O31" s="37" t="s">
        <v>171</v>
      </c>
      <c r="P31" s="37"/>
      <c r="Q31" s="37"/>
      <c r="R31" s="37"/>
      <c r="S31" s="37"/>
      <c r="T31" s="37"/>
      <c r="U31" s="37"/>
      <c r="V31" s="37"/>
      <c r="W31" s="37"/>
      <c r="AI31" s="23"/>
      <c r="AJ31" s="23"/>
    </row>
    <row r="32" spans="1:36" ht="16.5" customHeight="1">
      <c r="A32" s="263"/>
      <c r="B32" s="296"/>
      <c r="C32" s="4"/>
      <c r="D32" s="4"/>
      <c r="E32" s="4"/>
      <c r="F32" s="4"/>
      <c r="G32" s="16"/>
      <c r="H32" s="4"/>
      <c r="I32" s="4"/>
      <c r="J32" s="25"/>
      <c r="K32" s="16"/>
      <c r="L32" s="25"/>
      <c r="M32" s="23"/>
      <c r="O32" s="240" t="s">
        <v>31</v>
      </c>
      <c r="P32" s="240"/>
      <c r="Q32" s="240"/>
      <c r="R32" s="240"/>
      <c r="S32" s="240"/>
      <c r="T32" s="240"/>
      <c r="U32" s="240"/>
      <c r="V32" s="240"/>
      <c r="W32" s="240"/>
      <c r="X32" s="24"/>
      <c r="AI32" s="23"/>
      <c r="AJ32" s="23"/>
    </row>
    <row r="33" spans="1:36" ht="16.5" customHeight="1" thickBot="1">
      <c r="A33" s="300" t="s">
        <v>197</v>
      </c>
      <c r="B33" s="301">
        <v>108</v>
      </c>
      <c r="C33" s="302">
        <v>98</v>
      </c>
      <c r="D33" s="302">
        <v>3</v>
      </c>
      <c r="E33" s="302">
        <v>85</v>
      </c>
      <c r="F33" s="302">
        <v>5</v>
      </c>
      <c r="G33" s="303">
        <v>0</v>
      </c>
      <c r="H33" s="302">
        <v>5</v>
      </c>
      <c r="I33" s="302">
        <v>10</v>
      </c>
      <c r="J33" s="16"/>
      <c r="K33" s="16"/>
      <c r="L33" s="304"/>
      <c r="M33" s="304"/>
      <c r="N33" s="23"/>
      <c r="O33" s="23"/>
      <c r="P33" s="23"/>
      <c r="Q33" s="23"/>
      <c r="R33" s="23"/>
      <c r="S33" s="23"/>
      <c r="T33" s="23"/>
      <c r="U33" s="23"/>
      <c r="V33" s="23"/>
      <c r="W33" s="27"/>
      <c r="X33" s="27"/>
      <c r="AI33" s="23"/>
      <c r="AJ33" s="23"/>
    </row>
    <row r="34" spans="1:37" ht="16.5" customHeight="1">
      <c r="A34" s="23" t="s">
        <v>155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67" t="s">
        <v>38</v>
      </c>
      <c r="P34" s="166" t="s">
        <v>32</v>
      </c>
      <c r="Q34" s="305"/>
      <c r="R34" s="305"/>
      <c r="S34" s="305"/>
      <c r="T34" s="305"/>
      <c r="U34" s="305"/>
      <c r="V34" s="305"/>
      <c r="W34" s="305"/>
      <c r="X34" s="23"/>
      <c r="Y34" s="23"/>
      <c r="AJ34" s="23"/>
      <c r="AK34" s="23"/>
    </row>
    <row r="35" spans="14:37" ht="19.5" customHeight="1">
      <c r="N35" s="23"/>
      <c r="O35" s="245"/>
      <c r="P35" s="306" t="s">
        <v>156</v>
      </c>
      <c r="Q35" s="306" t="s">
        <v>33</v>
      </c>
      <c r="R35" s="306" t="s">
        <v>157</v>
      </c>
      <c r="S35" s="306" t="s">
        <v>158</v>
      </c>
      <c r="T35" s="306" t="s">
        <v>159</v>
      </c>
      <c r="U35" s="306" t="s">
        <v>48</v>
      </c>
      <c r="V35" s="306" t="s">
        <v>49</v>
      </c>
      <c r="W35" s="307" t="s">
        <v>50</v>
      </c>
      <c r="AJ35" s="23"/>
      <c r="AK35" s="23"/>
    </row>
    <row r="36" spans="1:37" ht="19.5" customHeight="1">
      <c r="A36" s="37" t="s">
        <v>172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24"/>
      <c r="N36" s="23"/>
      <c r="O36" s="248"/>
      <c r="P36" s="308"/>
      <c r="Q36" s="308"/>
      <c r="R36" s="308"/>
      <c r="S36" s="308"/>
      <c r="T36" s="308"/>
      <c r="U36" s="308"/>
      <c r="V36" s="308"/>
      <c r="W36" s="309"/>
      <c r="AJ36" s="23"/>
      <c r="AK36" s="23"/>
    </row>
    <row r="37" spans="1:37" ht="19.5" customHeight="1">
      <c r="A37" s="290" t="s">
        <v>133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5"/>
      <c r="N37" s="23"/>
      <c r="O37" s="256" t="s">
        <v>205</v>
      </c>
      <c r="P37" s="310">
        <v>553554</v>
      </c>
      <c r="Q37" s="310">
        <v>10382</v>
      </c>
      <c r="R37" s="310">
        <v>140246</v>
      </c>
      <c r="S37" s="310">
        <v>67318</v>
      </c>
      <c r="T37" s="310">
        <v>408</v>
      </c>
      <c r="U37" s="311">
        <v>621</v>
      </c>
      <c r="V37" s="310">
        <v>61711</v>
      </c>
      <c r="W37" s="312" t="s">
        <v>201</v>
      </c>
      <c r="AJ37" s="23"/>
      <c r="AK37" s="23"/>
    </row>
    <row r="38" spans="2:37" ht="16.5" customHeight="1" thickBo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16" t="s">
        <v>154</v>
      </c>
      <c r="N38" s="23"/>
      <c r="O38" s="259"/>
      <c r="P38" s="313"/>
      <c r="Q38" s="313"/>
      <c r="R38" s="313"/>
      <c r="S38" s="313"/>
      <c r="T38" s="313"/>
      <c r="U38" s="313"/>
      <c r="V38" s="313"/>
      <c r="W38" s="314"/>
      <c r="X38" s="4"/>
      <c r="Y38" s="4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ht="16.5" customHeight="1">
      <c r="A39" s="167" t="s">
        <v>38</v>
      </c>
      <c r="B39" s="134" t="s">
        <v>86</v>
      </c>
      <c r="C39" s="135" t="s">
        <v>19</v>
      </c>
      <c r="D39" s="136"/>
      <c r="E39" s="137"/>
      <c r="F39" s="135" t="s">
        <v>175</v>
      </c>
      <c r="G39" s="136"/>
      <c r="H39" s="136"/>
      <c r="I39" s="136"/>
      <c r="J39" s="136"/>
      <c r="K39" s="136"/>
      <c r="L39" s="136"/>
      <c r="N39" s="23"/>
      <c r="O39" s="261" t="s">
        <v>202</v>
      </c>
      <c r="P39" s="310">
        <v>446773</v>
      </c>
      <c r="Q39" s="310">
        <v>7503</v>
      </c>
      <c r="R39" s="310">
        <v>149072</v>
      </c>
      <c r="S39" s="310">
        <v>107094</v>
      </c>
      <c r="T39" s="310">
        <v>614</v>
      </c>
      <c r="U39" s="311">
        <v>766</v>
      </c>
      <c r="V39" s="310">
        <v>67319</v>
      </c>
      <c r="W39" s="312" t="s">
        <v>201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ht="16.5" customHeight="1">
      <c r="A40" s="245"/>
      <c r="B40" s="287"/>
      <c r="C40" s="142" t="s">
        <v>123</v>
      </c>
      <c r="D40" s="142" t="s">
        <v>20</v>
      </c>
      <c r="E40" s="142" t="s">
        <v>21</v>
      </c>
      <c r="F40" s="142" t="s">
        <v>123</v>
      </c>
      <c r="G40" s="143" t="s">
        <v>51</v>
      </c>
      <c r="H40" s="315"/>
      <c r="I40" s="142" t="s">
        <v>22</v>
      </c>
      <c r="J40" s="142" t="s">
        <v>23</v>
      </c>
      <c r="K40" s="144" t="s">
        <v>34</v>
      </c>
      <c r="L40" s="143" t="s">
        <v>18</v>
      </c>
      <c r="N40" s="23"/>
      <c r="O40" s="263"/>
      <c r="P40" s="313"/>
      <c r="Q40" s="313"/>
      <c r="R40" s="313"/>
      <c r="S40" s="313"/>
      <c r="T40" s="313"/>
      <c r="U40" s="313"/>
      <c r="V40" s="313"/>
      <c r="W40" s="314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ht="16.5" customHeight="1">
      <c r="A41" s="248"/>
      <c r="B41" s="249"/>
      <c r="C41" s="249"/>
      <c r="D41" s="249"/>
      <c r="E41" s="249"/>
      <c r="F41" s="249"/>
      <c r="G41" s="250"/>
      <c r="H41" s="316" t="s">
        <v>24</v>
      </c>
      <c r="I41" s="249"/>
      <c r="J41" s="249"/>
      <c r="K41" s="152"/>
      <c r="L41" s="250"/>
      <c r="N41" s="23"/>
      <c r="O41" s="265" t="s">
        <v>203</v>
      </c>
      <c r="P41" s="317">
        <v>352959</v>
      </c>
      <c r="Q41" s="317">
        <v>6374</v>
      </c>
      <c r="R41" s="317">
        <v>152613</v>
      </c>
      <c r="S41" s="317">
        <v>19170</v>
      </c>
      <c r="T41" s="317">
        <v>18</v>
      </c>
      <c r="U41" s="318">
        <v>204</v>
      </c>
      <c r="V41" s="317">
        <v>70220</v>
      </c>
      <c r="W41" s="319" t="s">
        <v>201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ht="16.5" customHeight="1">
      <c r="A42" s="253" t="s">
        <v>195</v>
      </c>
      <c r="B42" s="296">
        <v>370</v>
      </c>
      <c r="C42" s="4">
        <v>299</v>
      </c>
      <c r="D42" s="4">
        <v>111</v>
      </c>
      <c r="E42" s="4">
        <v>186</v>
      </c>
      <c r="F42" s="4">
        <v>71</v>
      </c>
      <c r="G42" s="320" t="s">
        <v>201</v>
      </c>
      <c r="H42" s="16" t="s">
        <v>201</v>
      </c>
      <c r="I42" s="4">
        <v>47</v>
      </c>
      <c r="J42" s="320">
        <v>24</v>
      </c>
      <c r="K42" s="320" t="s">
        <v>201</v>
      </c>
      <c r="L42" s="16" t="s">
        <v>201</v>
      </c>
      <c r="N42" s="23"/>
      <c r="O42" s="263"/>
      <c r="P42" s="321"/>
      <c r="Q42" s="321"/>
      <c r="R42" s="321"/>
      <c r="S42" s="321"/>
      <c r="T42" s="321"/>
      <c r="U42" s="321"/>
      <c r="V42" s="321"/>
      <c r="W42" s="321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ht="16.5" customHeight="1">
      <c r="A43" s="263"/>
      <c r="B43" s="4"/>
      <c r="C43" s="4"/>
      <c r="D43" s="4"/>
      <c r="E43" s="4"/>
      <c r="F43" s="4"/>
      <c r="G43" s="4"/>
      <c r="H43" s="16"/>
      <c r="I43" s="4"/>
      <c r="J43" s="4"/>
      <c r="K43" s="16"/>
      <c r="L43" s="16"/>
      <c r="N43" s="23"/>
      <c r="O43" s="259" t="s">
        <v>204</v>
      </c>
      <c r="P43" s="322">
        <v>318595</v>
      </c>
      <c r="Q43" s="323">
        <v>6697</v>
      </c>
      <c r="R43" s="323">
        <v>147719</v>
      </c>
      <c r="S43" s="323">
        <v>12953</v>
      </c>
      <c r="T43" s="323">
        <v>550</v>
      </c>
      <c r="U43" s="323">
        <v>296</v>
      </c>
      <c r="V43" s="323">
        <v>63480</v>
      </c>
      <c r="W43" s="319" t="s">
        <v>201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ht="16.5" customHeight="1">
      <c r="A44" s="259" t="s">
        <v>196</v>
      </c>
      <c r="B44" s="296">
        <v>386</v>
      </c>
      <c r="C44" s="4">
        <v>318</v>
      </c>
      <c r="D44" s="4">
        <v>112</v>
      </c>
      <c r="E44" s="4">
        <v>206</v>
      </c>
      <c r="F44" s="4">
        <v>68</v>
      </c>
      <c r="G44" s="320" t="s">
        <v>201</v>
      </c>
      <c r="H44" s="16" t="s">
        <v>201</v>
      </c>
      <c r="I44" s="4">
        <v>44</v>
      </c>
      <c r="J44" s="320">
        <v>24</v>
      </c>
      <c r="K44" s="320" t="s">
        <v>201</v>
      </c>
      <c r="L44" s="16" t="s">
        <v>201</v>
      </c>
      <c r="N44" s="23"/>
      <c r="O44" s="263"/>
      <c r="P44" s="321"/>
      <c r="Q44" s="321"/>
      <c r="R44" s="321"/>
      <c r="S44" s="321"/>
      <c r="T44" s="321"/>
      <c r="U44" s="321"/>
      <c r="V44" s="321"/>
      <c r="W44" s="32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ht="16.5" customHeight="1">
      <c r="A45" s="259"/>
      <c r="B45" s="4"/>
      <c r="C45" s="4"/>
      <c r="D45" s="4"/>
      <c r="E45" s="4"/>
      <c r="F45" s="4"/>
      <c r="G45" s="4"/>
      <c r="H45" s="16"/>
      <c r="I45" s="4"/>
      <c r="J45" s="4"/>
      <c r="K45" s="16"/>
      <c r="L45" s="16"/>
      <c r="O45" s="278" t="s">
        <v>206</v>
      </c>
      <c r="P45" s="324">
        <v>287301</v>
      </c>
      <c r="Q45" s="324">
        <v>6537</v>
      </c>
      <c r="R45" s="324">
        <v>147817</v>
      </c>
      <c r="S45" s="324">
        <v>9660</v>
      </c>
      <c r="T45" s="324">
        <v>349</v>
      </c>
      <c r="U45" s="324">
        <v>772</v>
      </c>
      <c r="V45" s="324">
        <v>49280</v>
      </c>
      <c r="W45" s="325" t="s">
        <v>201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ht="16.5" customHeight="1">
      <c r="A46" s="261" t="s">
        <v>182</v>
      </c>
      <c r="B46" s="296">
        <v>364</v>
      </c>
      <c r="C46" s="4">
        <v>345</v>
      </c>
      <c r="D46" s="4">
        <v>112</v>
      </c>
      <c r="E46" s="4">
        <v>233</v>
      </c>
      <c r="F46" s="4">
        <v>19</v>
      </c>
      <c r="G46" s="320">
        <v>0</v>
      </c>
      <c r="H46" s="16">
        <v>0</v>
      </c>
      <c r="I46" s="4">
        <v>18</v>
      </c>
      <c r="J46" s="320">
        <v>1</v>
      </c>
      <c r="K46" s="320">
        <v>0</v>
      </c>
      <c r="L46" s="16" t="s">
        <v>201</v>
      </c>
      <c r="O46" s="326"/>
      <c r="P46" s="282"/>
      <c r="Q46" s="282"/>
      <c r="R46" s="282"/>
      <c r="S46" s="282"/>
      <c r="T46" s="282"/>
      <c r="U46" s="282"/>
      <c r="V46" s="282"/>
      <c r="W46" s="282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ht="16.5" customHeight="1">
      <c r="A47" s="263"/>
      <c r="B47" s="4"/>
      <c r="C47" s="4"/>
      <c r="D47" s="4"/>
      <c r="E47" s="4"/>
      <c r="F47" s="4"/>
      <c r="G47" s="4"/>
      <c r="H47" s="16"/>
      <c r="I47" s="4"/>
      <c r="J47" s="4"/>
      <c r="K47" s="16"/>
      <c r="L47" s="16"/>
      <c r="O47" s="327"/>
      <c r="P47" s="328"/>
      <c r="Q47" s="328"/>
      <c r="R47" s="328"/>
      <c r="S47" s="328"/>
      <c r="T47" s="328"/>
      <c r="U47" s="328"/>
      <c r="V47" s="328"/>
      <c r="W47" s="329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ht="16.5" customHeight="1">
      <c r="A48" s="265" t="s">
        <v>181</v>
      </c>
      <c r="B48" s="298">
        <v>346</v>
      </c>
      <c r="C48" s="298">
        <v>300</v>
      </c>
      <c r="D48" s="298">
        <v>107</v>
      </c>
      <c r="E48" s="298">
        <v>193</v>
      </c>
      <c r="F48" s="298">
        <v>46</v>
      </c>
      <c r="G48" s="330" t="s">
        <v>201</v>
      </c>
      <c r="H48" s="299" t="s">
        <v>201</v>
      </c>
      <c r="I48" s="298">
        <v>32</v>
      </c>
      <c r="J48" s="330">
        <v>14</v>
      </c>
      <c r="K48" s="330" t="s">
        <v>201</v>
      </c>
      <c r="L48" s="299" t="s">
        <v>201</v>
      </c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ht="16.5" customHeight="1">
      <c r="A49" s="263"/>
      <c r="B49" s="296"/>
      <c r="C49" s="4"/>
      <c r="D49" s="4"/>
      <c r="E49" s="4"/>
      <c r="F49" s="4"/>
      <c r="G49" s="4"/>
      <c r="H49" s="16"/>
      <c r="I49" s="4"/>
      <c r="J49" s="4"/>
      <c r="K49" s="16"/>
      <c r="L49" s="16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ht="16.5" customHeight="1">
      <c r="A50" s="300" t="s">
        <v>197</v>
      </c>
      <c r="B50" s="331">
        <v>354</v>
      </c>
      <c r="C50" s="302">
        <v>292</v>
      </c>
      <c r="D50" s="332">
        <v>87</v>
      </c>
      <c r="E50" s="332">
        <v>205</v>
      </c>
      <c r="F50" s="302">
        <v>62</v>
      </c>
      <c r="G50" s="332" t="s">
        <v>2</v>
      </c>
      <c r="H50" s="303" t="s">
        <v>201</v>
      </c>
      <c r="I50" s="332" t="s">
        <v>2</v>
      </c>
      <c r="J50" s="332">
        <v>5</v>
      </c>
      <c r="K50" s="332" t="s">
        <v>201</v>
      </c>
      <c r="L50" s="303" t="s">
        <v>201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ht="16.5" customHeight="1">
      <c r="A51" s="23" t="s">
        <v>198</v>
      </c>
      <c r="B51" s="333"/>
      <c r="C51" s="333"/>
      <c r="D51" s="333"/>
      <c r="E51" s="333"/>
      <c r="F51" s="333"/>
      <c r="G51" s="333"/>
      <c r="H51" s="334"/>
      <c r="I51" s="333"/>
      <c r="J51" s="333"/>
      <c r="K51" s="335"/>
      <c r="L51" s="335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ht="16.5" customHeight="1">
      <c r="A52" s="23" t="s">
        <v>155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2:37" ht="19.5" customHeight="1">
      <c r="B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ht="19.5" customHeight="1">
      <c r="A54" s="37" t="s">
        <v>173</v>
      </c>
      <c r="B54" s="37"/>
      <c r="C54" s="37"/>
      <c r="D54" s="37"/>
      <c r="E54" s="37"/>
      <c r="F54" s="37"/>
      <c r="G54" s="37"/>
      <c r="H54" s="37"/>
      <c r="I54" s="37"/>
      <c r="J54" s="283"/>
      <c r="K54" s="283"/>
      <c r="L54" s="336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ht="19.5" customHeight="1">
      <c r="A55" s="290" t="s">
        <v>134</v>
      </c>
      <c r="B55" s="290"/>
      <c r="C55" s="290"/>
      <c r="D55" s="290"/>
      <c r="E55" s="290"/>
      <c r="F55" s="290"/>
      <c r="G55" s="290"/>
      <c r="H55" s="290"/>
      <c r="I55" s="290"/>
      <c r="J55" s="23"/>
      <c r="K55" s="23"/>
      <c r="L55" s="336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2:37" ht="16.5" customHeight="1" thickBot="1">
      <c r="B56" s="39"/>
      <c r="C56" s="39"/>
      <c r="D56" s="39"/>
      <c r="E56" s="39"/>
      <c r="F56" s="25"/>
      <c r="G56" s="25"/>
      <c r="H56" s="25"/>
      <c r="I56" s="16" t="s">
        <v>154</v>
      </c>
      <c r="W56" s="28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ht="16.5" customHeight="1">
      <c r="A57" s="167" t="s">
        <v>52</v>
      </c>
      <c r="B57" s="166" t="s">
        <v>86</v>
      </c>
      <c r="C57" s="337"/>
      <c r="D57" s="166" t="s">
        <v>25</v>
      </c>
      <c r="E57" s="337"/>
      <c r="F57" s="166" t="s">
        <v>26</v>
      </c>
      <c r="G57" s="167"/>
      <c r="H57" s="166" t="s">
        <v>27</v>
      </c>
      <c r="I57" s="338"/>
      <c r="O57" s="339" t="s">
        <v>38</v>
      </c>
      <c r="P57" s="340" t="s">
        <v>53</v>
      </c>
      <c r="Q57" s="341" t="s">
        <v>54</v>
      </c>
      <c r="R57" s="341" t="s">
        <v>160</v>
      </c>
      <c r="S57" s="341" t="s">
        <v>55</v>
      </c>
      <c r="T57" s="341" t="s">
        <v>35</v>
      </c>
      <c r="U57" s="342" t="s">
        <v>56</v>
      </c>
      <c r="W57" s="28"/>
      <c r="X57" s="28"/>
      <c r="Y57" s="28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ht="16.5" customHeight="1">
      <c r="A58" s="248"/>
      <c r="B58" s="315"/>
      <c r="C58" s="343" t="s">
        <v>176</v>
      </c>
      <c r="D58" s="315"/>
      <c r="E58" s="343" t="s">
        <v>177</v>
      </c>
      <c r="F58" s="315"/>
      <c r="G58" s="343" t="s">
        <v>177</v>
      </c>
      <c r="H58" s="344"/>
      <c r="I58" s="345" t="s">
        <v>177</v>
      </c>
      <c r="O58" s="69"/>
      <c r="P58" s="346"/>
      <c r="Q58" s="347"/>
      <c r="R58" s="347"/>
      <c r="S58" s="347"/>
      <c r="T58" s="347"/>
      <c r="U58" s="348"/>
      <c r="W58" s="28"/>
      <c r="X58" s="28"/>
      <c r="Y58" s="28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ht="16.5" customHeight="1">
      <c r="A59" s="253" t="s">
        <v>195</v>
      </c>
      <c r="B59" s="296">
        <v>370</v>
      </c>
      <c r="C59" s="4">
        <v>71</v>
      </c>
      <c r="D59" s="4">
        <v>57</v>
      </c>
      <c r="E59" s="320" t="s">
        <v>167</v>
      </c>
      <c r="F59" s="16" t="s">
        <v>167</v>
      </c>
      <c r="G59" s="16" t="s">
        <v>167</v>
      </c>
      <c r="H59" s="16" t="s">
        <v>167</v>
      </c>
      <c r="I59" s="16" t="s">
        <v>201</v>
      </c>
      <c r="O59" s="256" t="s">
        <v>205</v>
      </c>
      <c r="P59" s="349" t="s">
        <v>201</v>
      </c>
      <c r="Q59" s="350">
        <v>66</v>
      </c>
      <c r="R59" s="312">
        <v>1746</v>
      </c>
      <c r="S59" s="350" t="s">
        <v>201</v>
      </c>
      <c r="T59" s="310">
        <v>5600</v>
      </c>
      <c r="U59" s="349">
        <v>11</v>
      </c>
      <c r="V59" s="23"/>
      <c r="W59" s="23"/>
      <c r="X59" s="28"/>
      <c r="Y59" s="28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ht="16.5" customHeight="1">
      <c r="A60" s="263"/>
      <c r="B60" s="351"/>
      <c r="C60" s="4"/>
      <c r="D60" s="4"/>
      <c r="E60" s="4"/>
      <c r="F60" s="4"/>
      <c r="G60" s="4"/>
      <c r="H60" s="4"/>
      <c r="I60" s="4"/>
      <c r="O60" s="259"/>
      <c r="P60" s="349"/>
      <c r="Q60" s="313"/>
      <c r="R60" s="313"/>
      <c r="S60" s="313"/>
      <c r="T60" s="313"/>
      <c r="U60" s="349"/>
      <c r="V60" s="4"/>
      <c r="W60" s="29"/>
      <c r="X60" s="23"/>
      <c r="Y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ht="16.5" customHeight="1">
      <c r="A61" s="259" t="s">
        <v>196</v>
      </c>
      <c r="B61" s="296">
        <v>386</v>
      </c>
      <c r="C61" s="4">
        <v>68</v>
      </c>
      <c r="D61" s="4">
        <v>58</v>
      </c>
      <c r="E61" s="320" t="s">
        <v>167</v>
      </c>
      <c r="F61" s="320" t="s">
        <v>167</v>
      </c>
      <c r="G61" s="320" t="s">
        <v>167</v>
      </c>
      <c r="H61" s="320" t="s">
        <v>167</v>
      </c>
      <c r="I61" s="320" t="s">
        <v>201</v>
      </c>
      <c r="O61" s="261" t="s">
        <v>202</v>
      </c>
      <c r="P61" s="349" t="s">
        <v>201</v>
      </c>
      <c r="Q61" s="352">
        <v>62</v>
      </c>
      <c r="R61" s="310">
        <v>1851</v>
      </c>
      <c r="S61" s="350" t="s">
        <v>201</v>
      </c>
      <c r="T61" s="310">
        <v>6100</v>
      </c>
      <c r="U61" s="349">
        <v>7</v>
      </c>
      <c r="V61" s="4"/>
      <c r="W61" s="29"/>
      <c r="X61" s="29"/>
      <c r="Y61" s="29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ht="16.5" customHeight="1">
      <c r="A62" s="259"/>
      <c r="B62" s="351"/>
      <c r="C62" s="4"/>
      <c r="D62" s="4"/>
      <c r="E62" s="4"/>
      <c r="F62" s="4"/>
      <c r="G62" s="4"/>
      <c r="H62" s="4"/>
      <c r="I62" s="4"/>
      <c r="O62" s="263"/>
      <c r="P62" s="349"/>
      <c r="Q62" s="313"/>
      <c r="R62" s="313"/>
      <c r="S62" s="313"/>
      <c r="T62" s="313"/>
      <c r="U62" s="349"/>
      <c r="V62" s="4"/>
      <c r="W62" s="29"/>
      <c r="X62" s="29"/>
      <c r="Y62" s="29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ht="16.5" customHeight="1">
      <c r="A63" s="261" t="s">
        <v>182</v>
      </c>
      <c r="B63" s="296">
        <v>364</v>
      </c>
      <c r="C63" s="4">
        <v>19</v>
      </c>
      <c r="D63" s="4">
        <v>57</v>
      </c>
      <c r="E63" s="320" t="s">
        <v>167</v>
      </c>
      <c r="F63" s="320" t="s">
        <v>167</v>
      </c>
      <c r="G63" s="320" t="s">
        <v>167</v>
      </c>
      <c r="H63" s="320" t="s">
        <v>167</v>
      </c>
      <c r="I63" s="320" t="s">
        <v>201</v>
      </c>
      <c r="O63" s="265" t="s">
        <v>203</v>
      </c>
      <c r="P63" s="353" t="s">
        <v>201</v>
      </c>
      <c r="Q63" s="354">
        <v>56</v>
      </c>
      <c r="R63" s="317">
        <v>1588</v>
      </c>
      <c r="S63" s="355" t="s">
        <v>201</v>
      </c>
      <c r="T63" s="317">
        <v>6000</v>
      </c>
      <c r="U63" s="353">
        <v>1</v>
      </c>
      <c r="V63" s="4"/>
      <c r="W63" s="29"/>
      <c r="X63" s="29"/>
      <c r="Y63" s="29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16.5" customHeight="1">
      <c r="A64" s="263"/>
      <c r="B64" s="351"/>
      <c r="C64" s="4"/>
      <c r="D64" s="4"/>
      <c r="E64" s="4"/>
      <c r="F64" s="4"/>
      <c r="G64" s="4"/>
      <c r="H64" s="4"/>
      <c r="I64" s="4"/>
      <c r="O64" s="263"/>
      <c r="P64" s="356"/>
      <c r="Q64" s="357"/>
      <c r="R64" s="358"/>
      <c r="S64" s="359"/>
      <c r="T64" s="358"/>
      <c r="U64" s="356"/>
      <c r="V64" s="4"/>
      <c r="W64" s="29"/>
      <c r="X64" s="29"/>
      <c r="Y64" s="29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25" ht="16.5" customHeight="1">
      <c r="A65" s="265" t="s">
        <v>181</v>
      </c>
      <c r="B65" s="360">
        <v>346</v>
      </c>
      <c r="C65" s="298">
        <v>46</v>
      </c>
      <c r="D65" s="298">
        <v>58</v>
      </c>
      <c r="E65" s="330">
        <v>4</v>
      </c>
      <c r="F65" s="330">
        <v>271</v>
      </c>
      <c r="G65" s="330">
        <v>42</v>
      </c>
      <c r="H65" s="330">
        <v>17</v>
      </c>
      <c r="I65" s="330" t="s">
        <v>201</v>
      </c>
      <c r="O65" s="259" t="s">
        <v>204</v>
      </c>
      <c r="P65" s="353" t="s">
        <v>201</v>
      </c>
      <c r="Q65" s="354">
        <v>35</v>
      </c>
      <c r="R65" s="317">
        <v>1276</v>
      </c>
      <c r="S65" s="353" t="s">
        <v>201</v>
      </c>
      <c r="T65" s="317">
        <v>500</v>
      </c>
      <c r="U65" s="353">
        <v>1</v>
      </c>
      <c r="V65" s="4"/>
      <c r="W65" s="29"/>
      <c r="X65" s="29"/>
      <c r="Y65" s="29"/>
    </row>
    <row r="66" spans="1:25" ht="16.5" customHeight="1">
      <c r="A66" s="263"/>
      <c r="B66" s="296"/>
      <c r="C66" s="4"/>
      <c r="D66" s="4"/>
      <c r="E66" s="4"/>
      <c r="F66" s="4"/>
      <c r="G66" s="4"/>
      <c r="H66" s="4"/>
      <c r="I66" s="4"/>
      <c r="O66" s="263"/>
      <c r="P66" s="356"/>
      <c r="Q66" s="357"/>
      <c r="R66" s="358"/>
      <c r="S66" s="359"/>
      <c r="T66" s="358"/>
      <c r="U66" s="356"/>
      <c r="V66" s="4"/>
      <c r="W66" s="29"/>
      <c r="X66" s="29"/>
      <c r="Y66" s="29"/>
    </row>
    <row r="67" spans="1:25" ht="16.5" customHeight="1">
      <c r="A67" s="300" t="s">
        <v>197</v>
      </c>
      <c r="B67" s="331">
        <v>354</v>
      </c>
      <c r="C67" s="302">
        <v>62</v>
      </c>
      <c r="D67" s="302">
        <v>65</v>
      </c>
      <c r="E67" s="332">
        <v>8</v>
      </c>
      <c r="F67" s="332">
        <v>279</v>
      </c>
      <c r="G67" s="332">
        <v>54</v>
      </c>
      <c r="H67" s="332">
        <v>10</v>
      </c>
      <c r="I67" s="332" t="s">
        <v>201</v>
      </c>
      <c r="J67" s="304"/>
      <c r="L67" s="304"/>
      <c r="O67" s="278" t="s">
        <v>206</v>
      </c>
      <c r="P67" s="361" t="s">
        <v>201</v>
      </c>
      <c r="Q67" s="362">
        <v>34</v>
      </c>
      <c r="R67" s="363">
        <v>307</v>
      </c>
      <c r="S67" s="361" t="s">
        <v>201</v>
      </c>
      <c r="T67" s="325" t="s">
        <v>201</v>
      </c>
      <c r="U67" s="361">
        <v>8</v>
      </c>
      <c r="V67" s="4"/>
      <c r="W67" s="29"/>
      <c r="X67" s="29"/>
      <c r="Y67" s="29"/>
    </row>
    <row r="68" spans="1:25" ht="16.5" customHeight="1">
      <c r="A68" s="23" t="s">
        <v>198</v>
      </c>
      <c r="B68" s="333"/>
      <c r="C68" s="333"/>
      <c r="D68" s="333"/>
      <c r="E68" s="333"/>
      <c r="F68" s="333"/>
      <c r="G68" s="333"/>
      <c r="H68" s="334"/>
      <c r="I68" s="334"/>
      <c r="J68" s="304"/>
      <c r="L68" s="304"/>
      <c r="O68" s="23" t="s">
        <v>127</v>
      </c>
      <c r="V68" s="4"/>
      <c r="W68" s="29"/>
      <c r="X68" s="29"/>
      <c r="Y68" s="29"/>
    </row>
    <row r="69" spans="1:25" ht="16.5" customHeight="1">
      <c r="A69" s="23" t="s">
        <v>155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O69" s="23"/>
      <c r="V69" s="23"/>
      <c r="W69" s="30"/>
      <c r="X69" s="29"/>
      <c r="Y69" s="29"/>
    </row>
    <row r="70" spans="2:25" ht="16.5" customHeight="1">
      <c r="B70" s="4"/>
      <c r="C70" s="4"/>
      <c r="D70" s="4"/>
      <c r="E70" s="4"/>
      <c r="F70" s="4"/>
      <c r="G70" s="4"/>
      <c r="H70" s="4"/>
      <c r="I70" s="4"/>
      <c r="J70" s="4"/>
      <c r="W70" s="23"/>
      <c r="X70" s="30"/>
      <c r="Y70" s="30"/>
    </row>
    <row r="71" spans="15:25" ht="16.5" customHeight="1">
      <c r="O71" s="23"/>
      <c r="X71" s="23"/>
      <c r="Y71" s="23"/>
    </row>
    <row r="72" ht="15" customHeight="1"/>
  </sheetData>
  <sheetProtection/>
  <mergeCells count="80">
    <mergeCell ref="A2:M2"/>
    <mergeCell ref="E6:E7"/>
    <mergeCell ref="F22:F24"/>
    <mergeCell ref="I6:I7"/>
    <mergeCell ref="J6:J7"/>
    <mergeCell ref="K6:K7"/>
    <mergeCell ref="F6:F7"/>
    <mergeCell ref="A5:A7"/>
    <mergeCell ref="B5:I5"/>
    <mergeCell ref="J5:M5"/>
    <mergeCell ref="O2:U2"/>
    <mergeCell ref="O3:U3"/>
    <mergeCell ref="P5:P7"/>
    <mergeCell ref="S5:S7"/>
    <mergeCell ref="T5:T7"/>
    <mergeCell ref="U5:U7"/>
    <mergeCell ref="R5:R7"/>
    <mergeCell ref="Q5:Q7"/>
    <mergeCell ref="O5:O7"/>
    <mergeCell ref="B6:B7"/>
    <mergeCell ref="C6:C7"/>
    <mergeCell ref="D6:D7"/>
    <mergeCell ref="M6:M7"/>
    <mergeCell ref="G6:G7"/>
    <mergeCell ref="H6:H7"/>
    <mergeCell ref="L6:L7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J22:J24"/>
    <mergeCell ref="K22:K24"/>
    <mergeCell ref="L22:L24"/>
    <mergeCell ref="I21:I24"/>
    <mergeCell ref="O31:W31"/>
    <mergeCell ref="O32:W32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B57:C57"/>
    <mergeCell ref="D57:E57"/>
    <mergeCell ref="S57:S58"/>
    <mergeCell ref="R57:R58"/>
    <mergeCell ref="O57:O58"/>
    <mergeCell ref="P57:P58"/>
    <mergeCell ref="Q57:Q58"/>
    <mergeCell ref="H57:I57"/>
    <mergeCell ref="F57:G57"/>
    <mergeCell ref="T57:T58"/>
    <mergeCell ref="A57:A58"/>
    <mergeCell ref="U57:U58"/>
    <mergeCell ref="F39:L39"/>
    <mergeCell ref="C40:C41"/>
    <mergeCell ref="D40:D41"/>
    <mergeCell ref="E40:E41"/>
    <mergeCell ref="K40:K41"/>
    <mergeCell ref="A54:I54"/>
    <mergeCell ref="A55:I5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城戸　加奈子</cp:lastModifiedBy>
  <cp:lastPrinted>2024-01-09T07:26:06Z</cp:lastPrinted>
  <dcterms:created xsi:type="dcterms:W3CDTF">2010-04-10T07:26:17Z</dcterms:created>
  <dcterms:modified xsi:type="dcterms:W3CDTF">2024-03-13T09:51:11Z</dcterms:modified>
  <cp:category/>
  <cp:version/>
  <cp:contentType/>
  <cp:contentStatus/>
</cp:coreProperties>
</file>