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1_統計書\統計書\R04年度\★R04 データ（この中のデータを修正・更新・確認してください）\○機械判読版完成（各自つくっていただいたファイルはこちらへ入れてください）\ＨＰ用データ\"/>
    </mc:Choice>
  </mc:AlternateContent>
  <xr:revisionPtr revIDLastSave="0" documentId="13_ncr:1_{2A18C023-D65E-4509-AD70-3D53D7356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4(1)" sheetId="1" r:id="rId1"/>
    <sheet name="104 (2)" sheetId="2" r:id="rId2"/>
    <sheet name="105(1)" sheetId="3" r:id="rId3"/>
    <sheet name="105(2)" sheetId="4" r:id="rId4"/>
    <sheet name="106 " sheetId="5" r:id="rId5"/>
  </sheets>
  <definedNames>
    <definedName name="_xlnm.Print_Area" localSheetId="1">'104 (2)'!$A$1:$F$32</definedName>
    <definedName name="_xlnm.Print_Area" localSheetId="0">'104(1)'!$A$1:$I$40</definedName>
    <definedName name="_xlnm.Print_Area" localSheetId="2">'105(1)'!$A$1:$Q$15</definedName>
    <definedName name="_xlnm.Print_Area" localSheetId="3">'105(2)'!$A$1:$Q$13</definedName>
    <definedName name="_xlnm.Print_Area" localSheetId="4">'106 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C29" i="2" s="1"/>
  <c r="E30" i="2"/>
  <c r="C30" i="2" s="1"/>
  <c r="E27" i="2"/>
  <c r="E26" i="2" s="1"/>
  <c r="E16" i="2"/>
  <c r="C16" i="2" s="1"/>
  <c r="D26" i="2"/>
  <c r="E15" i="2"/>
  <c r="C15" i="2" s="1"/>
  <c r="E25" i="2"/>
  <c r="C25" i="2" s="1"/>
  <c r="E14" i="2"/>
  <c r="C14" i="2" s="1"/>
  <c r="E24" i="2"/>
  <c r="E23" i="2" s="1"/>
  <c r="E13" i="2"/>
  <c r="C13" i="2" s="1"/>
  <c r="D23" i="2"/>
  <c r="E12" i="2"/>
  <c r="C12" i="2" s="1"/>
  <c r="E22" i="2"/>
  <c r="C22" i="2" s="1"/>
  <c r="E11" i="2"/>
  <c r="C11" i="2"/>
  <c r="E21" i="2"/>
  <c r="C21" i="2"/>
  <c r="E10" i="2"/>
  <c r="C10" i="2" s="1"/>
  <c r="D20" i="2"/>
  <c r="E9" i="2"/>
  <c r="C9" i="2" s="1"/>
  <c r="E19" i="2"/>
  <c r="E18" i="2" s="1"/>
  <c r="C19" i="2"/>
  <c r="E8" i="2"/>
  <c r="C8" i="2" s="1"/>
  <c r="D18" i="2"/>
  <c r="E7" i="2"/>
  <c r="C7" i="2" s="1"/>
  <c r="D28" i="2"/>
  <c r="E17" i="2"/>
  <c r="C17" i="2" s="1"/>
  <c r="C18" i="2" l="1"/>
  <c r="C24" i="2"/>
  <c r="E20" i="2"/>
  <c r="C23" i="2"/>
  <c r="C26" i="2"/>
  <c r="E28" i="2"/>
  <c r="C28" i="2" s="1"/>
  <c r="C27" i="2"/>
  <c r="D6" i="2"/>
  <c r="E6" i="2" l="1"/>
  <c r="C6" i="2" s="1"/>
  <c r="C20" i="2"/>
</calcChain>
</file>

<file path=xl/sharedStrings.xml><?xml version="1.0" encoding="utf-8"?>
<sst xmlns="http://schemas.openxmlformats.org/spreadsheetml/2006/main" count="370" uniqueCount="135">
  <si>
    <t>労働委員会事務局</t>
    <phoneticPr fontId="3"/>
  </si>
  <si>
    <t>警  察  職  員</t>
    <phoneticPr fontId="3"/>
  </si>
  <si>
    <t>資料　石川県選挙管理委員会</t>
    <phoneticPr fontId="3"/>
  </si>
  <si>
    <t>資料　石川県行政経営課、石川県教育委員会庶務課、石川県警察本部警務課</t>
    <rPh sb="6" eb="8">
      <t>ギョウセイ</t>
    </rPh>
    <rPh sb="8" eb="10">
      <t>ケイエイ</t>
    </rPh>
    <rPh sb="20" eb="23">
      <t>ショムカ</t>
    </rPh>
    <phoneticPr fontId="3"/>
  </si>
  <si>
    <t>出納室</t>
    <rPh sb="0" eb="2">
      <t>スイトウ</t>
    </rPh>
    <rPh sb="2" eb="3">
      <t>シツ</t>
    </rPh>
    <phoneticPr fontId="3"/>
  </si>
  <si>
    <t>選挙当日の有権者数（人）</t>
  </si>
  <si>
    <t>総　数</t>
  </si>
  <si>
    <t>男</t>
  </si>
  <si>
    <t>女</t>
  </si>
  <si>
    <t>課・所数</t>
  </si>
  <si>
    <t>警察官</t>
  </si>
  <si>
    <t>知事部局（出先を含む）</t>
  </si>
  <si>
    <t>無所属</t>
  </si>
  <si>
    <t>農林水産部</t>
  </si>
  <si>
    <t>競馬事業局</t>
  </si>
  <si>
    <t>県 立 病 院</t>
  </si>
  <si>
    <t>議会事務局</t>
  </si>
  <si>
    <t>選挙管理委員会事務局</t>
  </si>
  <si>
    <t>監査委員事務局</t>
  </si>
  <si>
    <t>人事委員会事務局</t>
  </si>
  <si>
    <t>海区漁業調整委員会</t>
  </si>
  <si>
    <t>教育委員会事務局</t>
  </si>
  <si>
    <t>教育委員会の所管する学校</t>
  </si>
  <si>
    <t>教育委員会の所管する学校以外の教育機関等</t>
  </si>
  <si>
    <t>一般行政職員</t>
  </si>
  <si>
    <t>その他の職員</t>
  </si>
  <si>
    <t>金沢市</t>
  </si>
  <si>
    <t>鹿島郡</t>
  </si>
  <si>
    <t>七尾市</t>
  </si>
  <si>
    <t>小松市</t>
  </si>
  <si>
    <t>第二区計</t>
  </si>
  <si>
    <t>加賀市</t>
  </si>
  <si>
    <t>輪島市</t>
  </si>
  <si>
    <t>珠洲市</t>
  </si>
  <si>
    <t>羽咋市</t>
  </si>
  <si>
    <t>能美郡</t>
  </si>
  <si>
    <t>河北郡</t>
  </si>
  <si>
    <t>津幡町</t>
  </si>
  <si>
    <t>川北町</t>
  </si>
  <si>
    <t>内灘町</t>
  </si>
  <si>
    <t>羽咋郡</t>
  </si>
  <si>
    <t>第三区計</t>
  </si>
  <si>
    <t>社会民主</t>
    <rPh sb="0" eb="2">
      <t>シャカイ</t>
    </rPh>
    <rPh sb="2" eb="4">
      <t>ミンシュ</t>
    </rPh>
    <phoneticPr fontId="3"/>
  </si>
  <si>
    <t>その他</t>
    <rPh sb="0" eb="3">
      <t>ソノタ</t>
    </rPh>
    <phoneticPr fontId="3"/>
  </si>
  <si>
    <t>かほく市</t>
    <rPh sb="3" eb="4">
      <t>シ</t>
    </rPh>
    <phoneticPr fontId="3"/>
  </si>
  <si>
    <t>志賀町</t>
    <rPh sb="0" eb="3">
      <t>シカマチ</t>
    </rPh>
    <phoneticPr fontId="3"/>
  </si>
  <si>
    <t>第一区計</t>
    <rPh sb="0" eb="1">
      <t>ダイ</t>
    </rPh>
    <rPh sb="1" eb="2">
      <t>1</t>
    </rPh>
    <rPh sb="2" eb="3">
      <t>ク</t>
    </rPh>
    <rPh sb="3" eb="4">
      <t>ケイ</t>
    </rPh>
    <phoneticPr fontId="3"/>
  </si>
  <si>
    <t>企画振興部</t>
    <rPh sb="2" eb="4">
      <t>シンコウ</t>
    </rPh>
    <phoneticPr fontId="3"/>
  </si>
  <si>
    <t>白山市</t>
    <rPh sb="0" eb="2">
      <t>ハクサン</t>
    </rPh>
    <rPh sb="2" eb="3">
      <t>シ</t>
    </rPh>
    <phoneticPr fontId="3"/>
  </si>
  <si>
    <t>能美市</t>
    <rPh sb="0" eb="2">
      <t>ノミ</t>
    </rPh>
    <rPh sb="2" eb="3">
      <t>シ</t>
    </rPh>
    <phoneticPr fontId="3"/>
  </si>
  <si>
    <t>宝達志水町</t>
    <rPh sb="0" eb="2">
      <t>ホウダツ</t>
    </rPh>
    <rPh sb="2" eb="3">
      <t>シ</t>
    </rPh>
    <phoneticPr fontId="3"/>
  </si>
  <si>
    <t>中能登町</t>
    <rPh sb="0" eb="1">
      <t>ナカ</t>
    </rPh>
    <rPh sb="1" eb="3">
      <t>ノト</t>
    </rPh>
    <rPh sb="3" eb="4">
      <t>マチ</t>
    </rPh>
    <phoneticPr fontId="3"/>
  </si>
  <si>
    <t>能登町</t>
    <rPh sb="0" eb="2">
      <t>ノト</t>
    </rPh>
    <phoneticPr fontId="3"/>
  </si>
  <si>
    <t>鳳珠郡</t>
    <rPh sb="1" eb="2">
      <t>タマ</t>
    </rPh>
    <rPh sb="2" eb="3">
      <t>グン</t>
    </rPh>
    <phoneticPr fontId="3"/>
  </si>
  <si>
    <t>白山市</t>
    <rPh sb="0" eb="2">
      <t>ハクサン</t>
    </rPh>
    <phoneticPr fontId="3"/>
  </si>
  <si>
    <t>中能登町</t>
    <rPh sb="0" eb="1">
      <t>ナカ</t>
    </rPh>
    <rPh sb="1" eb="3">
      <t>ノト</t>
    </rPh>
    <phoneticPr fontId="3"/>
  </si>
  <si>
    <t>投 票 者 数（人）</t>
    <phoneticPr fontId="3"/>
  </si>
  <si>
    <t>投  票  率（％）</t>
    <phoneticPr fontId="3"/>
  </si>
  <si>
    <t>野々市市</t>
    <rPh sb="0" eb="3">
      <t>ノノイチ</t>
    </rPh>
    <rPh sb="3" eb="4">
      <t>シ</t>
    </rPh>
    <phoneticPr fontId="3"/>
  </si>
  <si>
    <t>能美郡</t>
    <rPh sb="0" eb="3">
      <t>ノミグン</t>
    </rPh>
    <phoneticPr fontId="3"/>
  </si>
  <si>
    <t>川北町</t>
    <rPh sb="0" eb="2">
      <t>カワキタ</t>
    </rPh>
    <rPh sb="2" eb="3">
      <t>マチ</t>
    </rPh>
    <phoneticPr fontId="3"/>
  </si>
  <si>
    <t>観光戦略推進部</t>
    <rPh sb="0" eb="2">
      <t>カンコウ</t>
    </rPh>
    <rPh sb="2" eb="4">
      <t>センリャク</t>
    </rPh>
    <rPh sb="4" eb="6">
      <t>スイシン</t>
    </rPh>
    <rPh sb="6" eb="7">
      <t>ブ</t>
    </rPh>
    <phoneticPr fontId="3"/>
  </si>
  <si>
    <t>津幡町</t>
    <phoneticPr fontId="3"/>
  </si>
  <si>
    <t>内灘町</t>
    <phoneticPr fontId="3"/>
  </si>
  <si>
    <t>志賀町</t>
    <phoneticPr fontId="3"/>
  </si>
  <si>
    <t>穴水町</t>
    <phoneticPr fontId="3"/>
  </si>
  <si>
    <t>県民文化スポーツ部</t>
    <rPh sb="8" eb="9">
      <t>ブ</t>
    </rPh>
    <phoneticPr fontId="3"/>
  </si>
  <si>
    <t>生活環境部</t>
    <rPh sb="0" eb="2">
      <t>セイカツ</t>
    </rPh>
    <rPh sb="4" eb="5">
      <t>ブ</t>
    </rPh>
    <phoneticPr fontId="3"/>
  </si>
  <si>
    <t>立憲民主</t>
    <rPh sb="0" eb="2">
      <t>リッケン</t>
    </rPh>
    <rPh sb="2" eb="4">
      <t>ミンシュ</t>
    </rPh>
    <phoneticPr fontId="3"/>
  </si>
  <si>
    <t>石川県知事</t>
    <rPh sb="0" eb="2">
      <t>イシカワ</t>
    </rPh>
    <rPh sb="2" eb="5">
      <t>ケンチジ</t>
    </rPh>
    <phoneticPr fontId="3"/>
  </si>
  <si>
    <t>石川県議会議員</t>
    <rPh sb="0" eb="2">
      <t>イシカワ</t>
    </rPh>
    <rPh sb="2" eb="3">
      <t>ケン</t>
    </rPh>
    <rPh sb="3" eb="5">
      <t>ギカイ</t>
    </rPh>
    <rPh sb="5" eb="7">
      <t>ギイン</t>
    </rPh>
    <phoneticPr fontId="3"/>
  </si>
  <si>
    <t>国民民主</t>
    <rPh sb="0" eb="2">
      <t>コクミン</t>
    </rPh>
    <phoneticPr fontId="3"/>
  </si>
  <si>
    <t>れいわ</t>
    <phoneticPr fontId="3"/>
  </si>
  <si>
    <t>***</t>
  </si>
  <si>
    <t>－</t>
  </si>
  <si>
    <t>参議院議員（選挙区）</t>
    <rPh sb="0" eb="3">
      <t>サンギイン</t>
    </rPh>
    <rPh sb="3" eb="5">
      <t>ギイン</t>
    </rPh>
    <phoneticPr fontId="3"/>
  </si>
  <si>
    <t>参議院議員（比例代表）</t>
    <rPh sb="0" eb="3">
      <t>サンギイン</t>
    </rPh>
    <rPh sb="3" eb="5">
      <t>ギイン</t>
    </rPh>
    <phoneticPr fontId="3"/>
  </si>
  <si>
    <t>衆議院議員（小選挙区）</t>
    <rPh sb="0" eb="3">
      <t>シュウギイン</t>
    </rPh>
    <rPh sb="3" eb="5">
      <t>ギイン</t>
    </rPh>
    <phoneticPr fontId="3"/>
  </si>
  <si>
    <t>衆議院議員（比例代表）</t>
    <rPh sb="0" eb="3">
      <t>シュウギイン</t>
    </rPh>
    <rPh sb="3" eb="5">
      <t>ギイン</t>
    </rPh>
    <phoneticPr fontId="3"/>
  </si>
  <si>
    <t>平成30.3.11</t>
    <rPh sb="0" eb="2">
      <t>ヘイセイ</t>
    </rPh>
    <phoneticPr fontId="3"/>
  </si>
  <si>
    <t>平成31. 4.7</t>
    <rPh sb="0" eb="2">
      <t>ヘイセイ</t>
    </rPh>
    <phoneticPr fontId="3"/>
  </si>
  <si>
    <t>選挙執行年月日（和暦）</t>
    <rPh sb="4" eb="5">
      <t>トシ</t>
    </rPh>
    <rPh sb="8" eb="10">
      <t>ワレキ</t>
    </rPh>
    <phoneticPr fontId="3"/>
  </si>
  <si>
    <t>選挙執行年月日（西暦）</t>
    <rPh sb="0" eb="7">
      <t>センキョシッコウネンガッピ</t>
    </rPh>
    <rPh sb="8" eb="10">
      <t>セイレキ</t>
    </rPh>
    <phoneticPr fontId="9"/>
  </si>
  <si>
    <t>令和元. 7.21</t>
    <rPh sb="0" eb="2">
      <t>レイワ</t>
    </rPh>
    <phoneticPr fontId="3"/>
  </si>
  <si>
    <t>令和元. 7.21</t>
    <rPh sb="0" eb="2">
      <t>レイワ</t>
    </rPh>
    <rPh sb="2" eb="3">
      <t>ガン</t>
    </rPh>
    <phoneticPr fontId="3"/>
  </si>
  <si>
    <t>令和3.10.31</t>
    <rPh sb="0" eb="2">
      <t>レイワ</t>
    </rPh>
    <phoneticPr fontId="3"/>
  </si>
  <si>
    <t>令和4.3.13</t>
    <rPh sb="0" eb="2">
      <t>レイワ</t>
    </rPh>
    <phoneticPr fontId="3"/>
  </si>
  <si>
    <t>選挙名</t>
    <phoneticPr fontId="3"/>
  </si>
  <si>
    <t>総数</t>
    <phoneticPr fontId="9"/>
  </si>
  <si>
    <t>自由民主</t>
    <rPh sb="0" eb="1">
      <t>ジ</t>
    </rPh>
    <rPh sb="1" eb="3">
      <t>ミンシュ</t>
    </rPh>
    <phoneticPr fontId="3"/>
  </si>
  <si>
    <t>希望</t>
    <rPh sb="0" eb="1">
      <t>マレ</t>
    </rPh>
    <rPh sb="1" eb="2">
      <t>ボウ</t>
    </rPh>
    <phoneticPr fontId="3"/>
  </si>
  <si>
    <t>維新</t>
    <rPh sb="0" eb="1">
      <t>ユイ</t>
    </rPh>
    <rPh sb="1" eb="2">
      <t>シン</t>
    </rPh>
    <phoneticPr fontId="3"/>
  </si>
  <si>
    <t>公明</t>
    <rPh sb="0" eb="2">
      <t>コウメイ</t>
    </rPh>
    <phoneticPr fontId="3"/>
  </si>
  <si>
    <t>共産</t>
    <rPh sb="0" eb="1">
      <t>トモ</t>
    </rPh>
    <rPh sb="1" eb="2">
      <t>サン</t>
    </rPh>
    <phoneticPr fontId="3"/>
  </si>
  <si>
    <t>（２）　党派別得票数</t>
    <phoneticPr fontId="3"/>
  </si>
  <si>
    <t>１０５　主要選挙投票状況 （つづき）</t>
    <rPh sb="10" eb="12">
      <t>ジョウキョウ</t>
    </rPh>
    <phoneticPr fontId="3"/>
  </si>
  <si>
    <t>１０６　市町別選挙人名簿登録者数（令和５年９月１日現在）</t>
    <rPh sb="17" eb="19">
      <t>レイワ</t>
    </rPh>
    <phoneticPr fontId="3"/>
  </si>
  <si>
    <t>商工労働部</t>
    <phoneticPr fontId="3"/>
  </si>
  <si>
    <t>計</t>
    <rPh sb="0" eb="1">
      <t>ケイ</t>
    </rPh>
    <phoneticPr fontId="9"/>
  </si>
  <si>
    <t>選挙区別</t>
    <rPh sb="0" eb="4">
      <t>センキョクベツ</t>
    </rPh>
    <phoneticPr fontId="3"/>
  </si>
  <si>
    <t>市町別１</t>
    <rPh sb="0" eb="3">
      <t>シチョウベツ</t>
    </rPh>
    <phoneticPr fontId="9"/>
  </si>
  <si>
    <t>市町別２</t>
    <rPh sb="0" eb="3">
      <t>シチョウベツ</t>
    </rPh>
    <phoneticPr fontId="9"/>
  </si>
  <si>
    <t>人</t>
    <rPh sb="0" eb="1">
      <t>ヒト</t>
    </rPh>
    <phoneticPr fontId="9"/>
  </si>
  <si>
    <t>％</t>
    <phoneticPr fontId="9"/>
  </si>
  <si>
    <t>１０５　主要選挙投票状況</t>
    <phoneticPr fontId="3"/>
  </si>
  <si>
    <t>（１）　当日有権者、投票者数及び投票率</t>
    <phoneticPr fontId="3"/>
  </si>
  <si>
    <t>資料　石川県市町支援課</t>
    <rPh sb="0" eb="2">
      <t>シリョウ</t>
    </rPh>
    <rPh sb="3" eb="11">
      <t>イシカワケンシチョウシエンカ</t>
    </rPh>
    <phoneticPr fontId="9"/>
  </si>
  <si>
    <t>単位</t>
    <rPh sb="0" eb="2">
      <t>タンイ</t>
    </rPh>
    <phoneticPr fontId="9"/>
  </si>
  <si>
    <t>票</t>
    <rPh sb="0" eb="1">
      <t>ヒョウ</t>
    </rPh>
    <phoneticPr fontId="9"/>
  </si>
  <si>
    <t>人</t>
    <rPh sb="0" eb="1">
      <t>ニン</t>
    </rPh>
    <phoneticPr fontId="9"/>
  </si>
  <si>
    <t>合計</t>
    <phoneticPr fontId="3"/>
  </si>
  <si>
    <t>市町別１</t>
    <phoneticPr fontId="3"/>
  </si>
  <si>
    <t>市町別２</t>
    <phoneticPr fontId="3"/>
  </si>
  <si>
    <t>総数</t>
    <phoneticPr fontId="3"/>
  </si>
  <si>
    <t>１０４　公務員 （つづき）</t>
    <phoneticPr fontId="3"/>
  </si>
  <si>
    <t>（２）　市町職員数（令和４年４月１日現在）</t>
    <rPh sb="8" eb="9">
      <t>スウ</t>
    </rPh>
    <rPh sb="10" eb="11">
      <t>レイ</t>
    </rPh>
    <rPh sb="11" eb="12">
      <t>ワ</t>
    </rPh>
    <rPh sb="13" eb="14">
      <t>ネン</t>
    </rPh>
    <phoneticPr fontId="3"/>
  </si>
  <si>
    <t>注１　職員数は、一般職に属する職員数であり、地方公務員の身分を保有する休職者、派遣職員などを含み、臨時または非常勤の職員を除いたものである。</t>
    <rPh sb="0" eb="1">
      <t>チュウ</t>
    </rPh>
    <rPh sb="3" eb="6">
      <t>ショクインスウ</t>
    </rPh>
    <rPh sb="8" eb="11">
      <t>イッパンショク</t>
    </rPh>
    <rPh sb="12" eb="13">
      <t>ゾク</t>
    </rPh>
    <rPh sb="15" eb="18">
      <t>ショクインスウ</t>
    </rPh>
    <rPh sb="22" eb="24">
      <t>チホウ</t>
    </rPh>
    <rPh sb="24" eb="27">
      <t>コウムイン</t>
    </rPh>
    <rPh sb="28" eb="30">
      <t>ミブン</t>
    </rPh>
    <rPh sb="31" eb="33">
      <t>ホユウ</t>
    </rPh>
    <rPh sb="35" eb="37">
      <t>キュウショク</t>
    </rPh>
    <rPh sb="37" eb="38">
      <t>シャ</t>
    </rPh>
    <rPh sb="39" eb="41">
      <t>ハケン</t>
    </rPh>
    <rPh sb="41" eb="43">
      <t>ショクイン</t>
    </rPh>
    <rPh sb="46" eb="47">
      <t>フク</t>
    </rPh>
    <phoneticPr fontId="3"/>
  </si>
  <si>
    <t>注２　県立学校教員及び県費負担教職員並びに警察職員以外は、令和４年４月８日現在である。</t>
    <rPh sb="0" eb="1">
      <t>チュウ</t>
    </rPh>
    <rPh sb="3" eb="5">
      <t>ケンリツ</t>
    </rPh>
    <rPh sb="5" eb="7">
      <t>ガッコウ</t>
    </rPh>
    <rPh sb="7" eb="9">
      <t>キョウイン</t>
    </rPh>
    <rPh sb="9" eb="10">
      <t>オヨ</t>
    </rPh>
    <rPh sb="11" eb="13">
      <t>ケンピ</t>
    </rPh>
    <rPh sb="13" eb="15">
      <t>フタン</t>
    </rPh>
    <rPh sb="15" eb="18">
      <t>キョウショクイン</t>
    </rPh>
    <rPh sb="18" eb="19">
      <t>ナラ</t>
    </rPh>
    <rPh sb="21" eb="23">
      <t>ケイサツ</t>
    </rPh>
    <rPh sb="23" eb="25">
      <t>ショクイン</t>
    </rPh>
    <rPh sb="25" eb="27">
      <t>イガイ</t>
    </rPh>
    <rPh sb="29" eb="31">
      <t>レイワ</t>
    </rPh>
    <rPh sb="32" eb="33">
      <t>ネン</t>
    </rPh>
    <rPh sb="34" eb="35">
      <t>ツキ</t>
    </rPh>
    <rPh sb="36" eb="37">
      <t>ヒ</t>
    </rPh>
    <rPh sb="37" eb="39">
      <t>ゲンザイ</t>
    </rPh>
    <phoneticPr fontId="3"/>
  </si>
  <si>
    <t>単位</t>
    <rPh sb="0" eb="2">
      <t>タンイ</t>
    </rPh>
    <phoneticPr fontId="3"/>
  </si>
  <si>
    <t>人</t>
    <rPh sb="0" eb="1">
      <t>ニン</t>
    </rPh>
    <phoneticPr fontId="3"/>
  </si>
  <si>
    <t>課・所</t>
    <phoneticPr fontId="3"/>
  </si>
  <si>
    <t>***</t>
    <phoneticPr fontId="3"/>
  </si>
  <si>
    <t>計</t>
    <rPh sb="0" eb="1">
      <t>ケイ</t>
    </rPh>
    <phoneticPr fontId="3"/>
  </si>
  <si>
    <t>総務部</t>
    <phoneticPr fontId="3"/>
  </si>
  <si>
    <t>健康福祉 部</t>
    <rPh sb="0" eb="1">
      <t>ケン</t>
    </rPh>
    <rPh sb="1" eb="2">
      <t>ヤスシ</t>
    </rPh>
    <rPh sb="2" eb="3">
      <t>フク</t>
    </rPh>
    <rPh sb="3" eb="4">
      <t>サイワイ</t>
    </rPh>
    <phoneticPr fontId="3"/>
  </si>
  <si>
    <t>土木部</t>
    <phoneticPr fontId="3"/>
  </si>
  <si>
    <t>職員総数</t>
    <rPh sb="2" eb="3">
      <t>ソウ</t>
    </rPh>
    <phoneticPr fontId="3"/>
  </si>
  <si>
    <t>一般職員</t>
    <phoneticPr fontId="3"/>
  </si>
  <si>
    <t>事務</t>
    <phoneticPr fontId="3"/>
  </si>
  <si>
    <t>その他</t>
    <phoneticPr fontId="3"/>
  </si>
  <si>
    <t>教員</t>
    <phoneticPr fontId="3"/>
  </si>
  <si>
    <t>区分１</t>
    <phoneticPr fontId="3"/>
  </si>
  <si>
    <t>区分２</t>
    <rPh sb="0" eb="2">
      <t>クブン</t>
    </rPh>
    <phoneticPr fontId="3"/>
  </si>
  <si>
    <t>１０４　公務員</t>
    <phoneticPr fontId="3"/>
  </si>
  <si>
    <t>（１）　県職員数（令和４年４月１日現在）</t>
    <rPh sb="7" eb="8">
      <t>スウ</t>
    </rPh>
    <rPh sb="9" eb="11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</si>
</sst>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;&quot;△ &quot;#,##0"/>
    <numFmt numFmtId="178" formatCode="#,##0.00_);[Red]\(#,##0.00\)"/>
  </numFmts>
  <fonts count="16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10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</xf>
    <xf numFmtId="0" fontId="0" fillId="2" borderId="0" xfId="0" applyFont="1" applyFill="1" applyAlignment="1">
      <alignment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178" fontId="10" fillId="2" borderId="30" xfId="0" applyNumberFormat="1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vertical="center"/>
    </xf>
    <xf numFmtId="178" fontId="10" fillId="2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37" fontId="0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distributed" vertical="center"/>
    </xf>
    <xf numFmtId="0" fontId="7" fillId="2" borderId="0" xfId="0" applyFont="1" applyFill="1" applyBorder="1" applyAlignment="1" applyProtection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2" borderId="8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vertical="center"/>
    </xf>
    <xf numFmtId="0" fontId="0" fillId="2" borderId="24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25" xfId="0" applyNumberFormat="1" applyFont="1" applyFill="1" applyBorder="1" applyAlignment="1" applyProtection="1">
      <alignment horizontal="right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7" fillId="2" borderId="26" xfId="0" applyNumberFormat="1" applyFont="1" applyFill="1" applyBorder="1" applyAlignment="1" applyProtection="1">
      <alignment horizontal="right" vertical="center"/>
    </xf>
    <xf numFmtId="0" fontId="7" fillId="2" borderId="27" xfId="1" applyNumberFormat="1" applyFont="1" applyFill="1" applyBorder="1" applyAlignment="1" applyProtection="1">
      <alignment horizontal="right" vertical="center"/>
    </xf>
    <xf numFmtId="0" fontId="7" fillId="2" borderId="8" xfId="1" applyNumberFormat="1" applyFont="1" applyFill="1" applyBorder="1" applyAlignment="1" applyProtection="1">
      <alignment horizontal="right" vertical="center"/>
    </xf>
    <xf numFmtId="0" fontId="7" fillId="2" borderId="28" xfId="1" applyNumberFormat="1" applyFont="1" applyFill="1" applyBorder="1" applyAlignment="1" applyProtection="1">
      <alignment horizontal="right" vertical="center"/>
    </xf>
    <xf numFmtId="0" fontId="4" fillId="2" borderId="25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26" xfId="0" applyNumberFormat="1" applyFont="1" applyFill="1" applyBorder="1" applyAlignment="1" applyProtection="1">
      <alignment horizontal="right" vertical="center"/>
    </xf>
    <xf numFmtId="0" fontId="4" fillId="2" borderId="29" xfId="0" applyNumberFormat="1" applyFont="1" applyFill="1" applyBorder="1" applyAlignment="1" applyProtection="1">
      <alignment horizontal="right" vertical="center"/>
    </xf>
    <xf numFmtId="0" fontId="4" fillId="2" borderId="10" xfId="0" applyNumberFormat="1" applyFont="1" applyFill="1" applyBorder="1" applyAlignment="1" applyProtection="1">
      <alignment horizontal="right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14" fontId="0" fillId="2" borderId="35" xfId="0" applyNumberFormat="1" applyFont="1" applyFill="1" applyBorder="1" applyAlignment="1">
      <alignment vertical="center"/>
    </xf>
    <xf numFmtId="14" fontId="0" fillId="2" borderId="36" xfId="0" applyNumberFormat="1" applyFont="1" applyFill="1" applyBorder="1" applyAlignment="1">
      <alignment vertical="center"/>
    </xf>
    <xf numFmtId="0" fontId="0" fillId="2" borderId="18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2" borderId="31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2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 applyProtection="1">
      <alignment vertical="center"/>
    </xf>
    <xf numFmtId="38" fontId="0" fillId="2" borderId="0" xfId="1" applyFont="1" applyFill="1" applyAlignment="1">
      <alignment vertical="center"/>
    </xf>
    <xf numFmtId="0" fontId="4" fillId="2" borderId="0" xfId="1" applyNumberFormat="1" applyFont="1" applyFill="1" applyBorder="1" applyAlignment="1">
      <alignment horizontal="right" vertical="center" shrinkToFit="1"/>
    </xf>
    <xf numFmtId="0" fontId="4" fillId="2" borderId="0" xfId="1" applyNumberFormat="1" applyFont="1" applyFill="1" applyBorder="1" applyAlignment="1">
      <alignment horizontal="right" vertical="center"/>
    </xf>
    <xf numFmtId="0" fontId="4" fillId="2" borderId="0" xfId="1" applyNumberFormat="1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right" vertical="center"/>
    </xf>
    <xf numFmtId="37" fontId="12" fillId="2" borderId="10" xfId="0" applyNumberFormat="1" applyFont="1" applyFill="1" applyBorder="1" applyAlignment="1" applyProtection="1">
      <alignment vertical="center"/>
    </xf>
    <xf numFmtId="37" fontId="12" fillId="2" borderId="0" xfId="0" applyNumberFormat="1" applyFont="1" applyFill="1" applyBorder="1" applyAlignment="1" applyProtection="1">
      <alignment vertical="center"/>
    </xf>
    <xf numFmtId="0" fontId="0" fillId="2" borderId="37" xfId="0" applyFont="1" applyFill="1" applyBorder="1" applyAlignment="1" applyProtection="1">
      <alignment vertical="center"/>
    </xf>
    <xf numFmtId="178" fontId="10" fillId="2" borderId="10" xfId="0" applyNumberFormat="1" applyFont="1" applyFill="1" applyBorder="1" applyAlignment="1">
      <alignment horizontal="center" vertical="center"/>
    </xf>
    <xf numFmtId="178" fontId="10" fillId="2" borderId="10" xfId="0" applyNumberFormat="1" applyFont="1" applyFill="1" applyBorder="1" applyAlignment="1">
      <alignment vertical="center"/>
    </xf>
    <xf numFmtId="0" fontId="0" fillId="2" borderId="38" xfId="0" applyFont="1" applyFill="1" applyBorder="1" applyAlignment="1">
      <alignment vertical="center"/>
    </xf>
    <xf numFmtId="0" fontId="0" fillId="2" borderId="21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30" xfId="1" applyNumberFormat="1" applyFont="1" applyFill="1" applyBorder="1" applyAlignment="1">
      <alignment vertical="center"/>
    </xf>
    <xf numFmtId="0" fontId="10" fillId="2" borderId="10" xfId="1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ont="1" applyFill="1" applyBorder="1" applyAlignment="1" applyProtection="1">
      <alignment horizontal="right" vertical="center"/>
    </xf>
    <xf numFmtId="0" fontId="0" fillId="2" borderId="18" xfId="0" applyFont="1" applyFill="1" applyBorder="1" applyAlignment="1" applyProtection="1">
      <alignment horizontal="center" vertical="center"/>
    </xf>
    <xf numFmtId="177" fontId="7" fillId="2" borderId="3" xfId="1" applyNumberFormat="1" applyFont="1" applyFill="1" applyBorder="1" applyAlignment="1" applyProtection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Border="1" applyAlignment="1" applyProtection="1">
      <alignment horizontal="centerContinuous" vertical="center"/>
    </xf>
    <xf numFmtId="0" fontId="0" fillId="2" borderId="1" xfId="0" applyFont="1" applyFill="1" applyBorder="1" applyAlignment="1" applyProtection="1">
      <alignment vertical="center"/>
    </xf>
    <xf numFmtId="177" fontId="0" fillId="2" borderId="0" xfId="0" applyNumberFormat="1" applyFont="1" applyFill="1" applyBorder="1" applyAlignment="1" applyProtection="1">
      <alignment vertical="center"/>
    </xf>
    <xf numFmtId="177" fontId="0" fillId="2" borderId="0" xfId="0" applyNumberFormat="1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center" vertical="center"/>
    </xf>
    <xf numFmtId="37" fontId="0" fillId="2" borderId="0" xfId="0" applyNumberFormat="1" applyFont="1" applyFill="1" applyAlignment="1" applyProtection="1">
      <alignment vertical="center"/>
    </xf>
    <xf numFmtId="177" fontId="0" fillId="2" borderId="6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42" xfId="0" applyFont="1" applyFill="1" applyBorder="1" applyAlignment="1" applyProtection="1">
      <alignment vertical="center"/>
    </xf>
    <xf numFmtId="0" fontId="10" fillId="2" borderId="43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vertical="center"/>
    </xf>
    <xf numFmtId="0" fontId="0" fillId="2" borderId="32" xfId="0" applyFont="1" applyFill="1" applyBorder="1" applyAlignment="1" applyProtection="1">
      <alignment vertical="center"/>
    </xf>
    <xf numFmtId="0" fontId="0" fillId="2" borderId="47" xfId="0" applyFont="1" applyFill="1" applyBorder="1" applyAlignment="1" applyProtection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</xf>
    <xf numFmtId="0" fontId="13" fillId="2" borderId="41" xfId="0" applyFont="1" applyFill="1" applyBorder="1" applyAlignment="1" applyProtection="1">
      <alignment horizontal="center" vertical="center"/>
    </xf>
    <xf numFmtId="0" fontId="13" fillId="2" borderId="42" xfId="0" applyFont="1" applyFill="1" applyBorder="1" applyAlignment="1" applyProtection="1">
      <alignment horizontal="center" vertical="center"/>
    </xf>
    <xf numFmtId="37" fontId="0" fillId="2" borderId="1" xfId="0" applyNumberFormat="1" applyFont="1" applyFill="1" applyBorder="1" applyAlignment="1" applyProtection="1">
      <alignment vertical="center"/>
    </xf>
    <xf numFmtId="37" fontId="0" fillId="2" borderId="15" xfId="0" applyNumberFormat="1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7" fillId="2" borderId="3" xfId="1" applyNumberFormat="1" applyFont="1" applyFill="1" applyBorder="1" applyAlignment="1" applyProtection="1">
      <alignment vertical="center"/>
    </xf>
    <xf numFmtId="0" fontId="7" fillId="2" borderId="16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0" fontId="0" fillId="2" borderId="16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17" xfId="0" applyNumberFormat="1" applyFont="1" applyFill="1" applyBorder="1" applyAlignment="1" applyProtection="1">
      <alignment vertical="center"/>
    </xf>
    <xf numFmtId="0" fontId="0" fillId="2" borderId="6" xfId="0" applyNumberFormat="1" applyFont="1" applyFill="1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15" xfId="0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1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177" fontId="0" fillId="2" borderId="51" xfId="0" applyNumberFormat="1" applyFont="1" applyFill="1" applyBorder="1" applyAlignment="1" applyProtection="1">
      <alignment vertical="center"/>
    </xf>
    <xf numFmtId="177" fontId="0" fillId="2" borderId="51" xfId="0" applyNumberFormat="1" applyFont="1" applyFill="1" applyBorder="1" applyAlignment="1" applyProtection="1">
      <alignment horizontal="right" vertical="center"/>
    </xf>
    <xf numFmtId="0" fontId="0" fillId="2" borderId="23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O52"/>
  <sheetViews>
    <sheetView tabSelected="1" view="pageBreakPreview" zoomScaleNormal="75" zoomScaleSheetLayoutView="100" workbookViewId="0">
      <selection activeCell="K7" sqref="K7"/>
    </sheetView>
  </sheetViews>
  <sheetFormatPr defaultColWidth="10.625" defaultRowHeight="14.25" x14ac:dyDescent="0.15"/>
  <cols>
    <col min="1" max="1" width="25.875" style="3" customWidth="1"/>
    <col min="2" max="2" width="22.25" style="3" customWidth="1"/>
    <col min="3" max="3" width="11.625" style="3" customWidth="1"/>
    <col min="4" max="4" width="10.625" style="3" customWidth="1"/>
    <col min="5" max="6" width="11.625" style="3" customWidth="1"/>
    <col min="7" max="7" width="11" style="3" customWidth="1"/>
    <col min="8" max="8" width="11.125" style="3" customWidth="1"/>
    <col min="9" max="9" width="24.125" style="3" customWidth="1"/>
    <col min="10" max="16384" width="10.625" style="3"/>
  </cols>
  <sheetData>
    <row r="1" spans="1:9" ht="20.100000000000001" customHeight="1" x14ac:dyDescent="0.15">
      <c r="A1" s="145" t="s">
        <v>133</v>
      </c>
      <c r="B1" s="145"/>
      <c r="C1" s="145"/>
      <c r="D1" s="145"/>
      <c r="E1" s="145"/>
      <c r="F1" s="145"/>
      <c r="G1" s="145"/>
      <c r="H1" s="145"/>
      <c r="I1" s="24"/>
    </row>
    <row r="2" spans="1:9" ht="20.100000000000001" customHeight="1" x14ac:dyDescent="0.15">
      <c r="A2" s="28" t="s">
        <v>134</v>
      </c>
      <c r="B2" s="51"/>
      <c r="C2" s="51"/>
      <c r="D2" s="51"/>
      <c r="E2" s="51"/>
      <c r="F2" s="51"/>
      <c r="G2" s="51"/>
      <c r="H2" s="51"/>
      <c r="I2" s="10"/>
    </row>
    <row r="3" spans="1:9" ht="18" customHeight="1" thickBot="1" x14ac:dyDescent="0.2">
      <c r="A3" s="13"/>
      <c r="B3" s="93"/>
      <c r="C3" s="93"/>
      <c r="D3" s="93"/>
      <c r="E3" s="93"/>
      <c r="F3" s="93"/>
      <c r="G3" s="93"/>
      <c r="H3" s="89"/>
      <c r="I3" s="93"/>
    </row>
    <row r="4" spans="1:9" ht="18.75" customHeight="1" x14ac:dyDescent="0.15">
      <c r="A4" s="136" t="s">
        <v>131</v>
      </c>
      <c r="B4" s="153" t="s">
        <v>132</v>
      </c>
      <c r="C4" s="79" t="s">
        <v>9</v>
      </c>
      <c r="D4" s="55" t="s">
        <v>126</v>
      </c>
      <c r="E4" s="57" t="s">
        <v>127</v>
      </c>
      <c r="F4" s="57" t="s">
        <v>127</v>
      </c>
      <c r="G4" s="133" t="s">
        <v>130</v>
      </c>
      <c r="H4" s="133" t="s">
        <v>10</v>
      </c>
      <c r="I4" s="10"/>
    </row>
    <row r="5" spans="1:9" ht="18.75" customHeight="1" x14ac:dyDescent="0.15">
      <c r="A5" s="21"/>
      <c r="B5" s="140"/>
      <c r="C5" s="137"/>
      <c r="D5" s="135"/>
      <c r="E5" s="138" t="s">
        <v>128</v>
      </c>
      <c r="F5" s="139" t="s">
        <v>129</v>
      </c>
      <c r="G5" s="149"/>
      <c r="H5" s="134"/>
      <c r="I5" s="13"/>
    </row>
    <row r="6" spans="1:9" ht="18.75" customHeight="1" x14ac:dyDescent="0.15">
      <c r="A6" s="13" t="s">
        <v>118</v>
      </c>
      <c r="B6" s="148"/>
      <c r="C6" s="150" t="s">
        <v>120</v>
      </c>
      <c r="D6" s="151" t="s">
        <v>119</v>
      </c>
      <c r="E6" s="118" t="s">
        <v>119</v>
      </c>
      <c r="F6" s="118" t="s">
        <v>119</v>
      </c>
      <c r="G6" s="151" t="s">
        <v>119</v>
      </c>
      <c r="H6" s="152" t="s">
        <v>119</v>
      </c>
      <c r="I6" s="13"/>
    </row>
    <row r="7" spans="1:9" ht="18.75" customHeight="1" x14ac:dyDescent="0.15">
      <c r="A7" s="30" t="s">
        <v>113</v>
      </c>
      <c r="B7" s="101"/>
      <c r="C7" s="91">
        <v>546</v>
      </c>
      <c r="D7" s="91">
        <v>16254</v>
      </c>
      <c r="E7" s="91">
        <v>2854</v>
      </c>
      <c r="F7" s="91">
        <v>2871</v>
      </c>
      <c r="G7" s="91">
        <v>8520</v>
      </c>
      <c r="H7" s="91">
        <v>2009</v>
      </c>
      <c r="I7" s="19"/>
    </row>
    <row r="8" spans="1:9" ht="18.75" customHeight="1" x14ac:dyDescent="0.15">
      <c r="A8" s="51" t="s">
        <v>11</v>
      </c>
      <c r="B8" s="92" t="s">
        <v>122</v>
      </c>
      <c r="C8" s="95">
        <v>146</v>
      </c>
      <c r="D8" s="95">
        <v>3388</v>
      </c>
      <c r="E8" s="95">
        <v>1763</v>
      </c>
      <c r="F8" s="95">
        <v>1625</v>
      </c>
      <c r="G8" s="96" t="s">
        <v>121</v>
      </c>
      <c r="H8" s="96" t="s">
        <v>121</v>
      </c>
      <c r="I8" s="19"/>
    </row>
    <row r="9" spans="1:9" ht="18.75" customHeight="1" x14ac:dyDescent="0.15">
      <c r="A9" s="51" t="s">
        <v>11</v>
      </c>
      <c r="B9" s="94" t="s">
        <v>123</v>
      </c>
      <c r="C9" s="95">
        <v>18</v>
      </c>
      <c r="D9" s="95">
        <v>580</v>
      </c>
      <c r="E9" s="95">
        <v>476</v>
      </c>
      <c r="F9" s="95">
        <v>104</v>
      </c>
      <c r="G9" s="96" t="s">
        <v>121</v>
      </c>
      <c r="H9" s="96" t="s">
        <v>121</v>
      </c>
      <c r="I9" s="13"/>
    </row>
    <row r="10" spans="1:9" ht="18.75" customHeight="1" x14ac:dyDescent="0.15">
      <c r="A10" s="51" t="s">
        <v>11</v>
      </c>
      <c r="B10" s="94" t="s">
        <v>47</v>
      </c>
      <c r="C10" s="95">
        <v>8</v>
      </c>
      <c r="D10" s="95">
        <v>89</v>
      </c>
      <c r="E10" s="95">
        <v>89</v>
      </c>
      <c r="F10" s="96" t="s">
        <v>74</v>
      </c>
      <c r="G10" s="96" t="s">
        <v>121</v>
      </c>
      <c r="H10" s="96" t="s">
        <v>121</v>
      </c>
      <c r="I10" s="51"/>
    </row>
    <row r="11" spans="1:9" ht="18.75" customHeight="1" x14ac:dyDescent="0.15">
      <c r="A11" s="51" t="s">
        <v>11</v>
      </c>
      <c r="B11" s="94" t="s">
        <v>66</v>
      </c>
      <c r="C11" s="95">
        <v>14</v>
      </c>
      <c r="D11" s="95">
        <v>195</v>
      </c>
      <c r="E11" s="95">
        <v>179</v>
      </c>
      <c r="F11" s="95">
        <v>16</v>
      </c>
      <c r="G11" s="96" t="s">
        <v>121</v>
      </c>
      <c r="H11" s="96" t="s">
        <v>121</v>
      </c>
      <c r="I11" s="51"/>
    </row>
    <row r="12" spans="1:9" ht="18.75" customHeight="1" x14ac:dyDescent="0.15">
      <c r="A12" s="51" t="s">
        <v>11</v>
      </c>
      <c r="B12" s="94" t="s">
        <v>124</v>
      </c>
      <c r="C12" s="95">
        <v>30</v>
      </c>
      <c r="D12" s="95">
        <v>578</v>
      </c>
      <c r="E12" s="95">
        <v>358</v>
      </c>
      <c r="F12" s="95">
        <v>220</v>
      </c>
      <c r="G12" s="96" t="s">
        <v>121</v>
      </c>
      <c r="H12" s="96" t="s">
        <v>121</v>
      </c>
      <c r="I12" s="13"/>
    </row>
    <row r="13" spans="1:9" ht="18.75" customHeight="1" x14ac:dyDescent="0.15">
      <c r="A13" s="51" t="s">
        <v>11</v>
      </c>
      <c r="B13" s="94" t="s">
        <v>67</v>
      </c>
      <c r="C13" s="95">
        <v>8</v>
      </c>
      <c r="D13" s="95">
        <v>101</v>
      </c>
      <c r="E13" s="95">
        <v>65</v>
      </c>
      <c r="F13" s="95">
        <v>36</v>
      </c>
      <c r="G13" s="96" t="s">
        <v>121</v>
      </c>
      <c r="H13" s="96" t="s">
        <v>121</v>
      </c>
    </row>
    <row r="14" spans="1:9" ht="18.75" customHeight="1" x14ac:dyDescent="0.15">
      <c r="A14" s="51" t="s">
        <v>11</v>
      </c>
      <c r="B14" s="94" t="s">
        <v>97</v>
      </c>
      <c r="C14" s="95">
        <v>15</v>
      </c>
      <c r="D14" s="95">
        <v>237</v>
      </c>
      <c r="E14" s="95">
        <v>143</v>
      </c>
      <c r="F14" s="95">
        <v>94</v>
      </c>
      <c r="G14" s="96" t="s">
        <v>121</v>
      </c>
      <c r="H14" s="96" t="s">
        <v>121</v>
      </c>
      <c r="I14" s="11"/>
    </row>
    <row r="15" spans="1:9" ht="18.75" customHeight="1" x14ac:dyDescent="0.15">
      <c r="A15" s="51" t="s">
        <v>11</v>
      </c>
      <c r="B15" s="94" t="s">
        <v>61</v>
      </c>
      <c r="C15" s="95">
        <v>5</v>
      </c>
      <c r="D15" s="95">
        <v>96</v>
      </c>
      <c r="E15" s="95">
        <v>95</v>
      </c>
      <c r="F15" s="95">
        <v>1</v>
      </c>
      <c r="G15" s="96" t="s">
        <v>121</v>
      </c>
      <c r="H15" s="96" t="s">
        <v>121</v>
      </c>
      <c r="I15" s="11"/>
    </row>
    <row r="16" spans="1:9" ht="18.75" customHeight="1" x14ac:dyDescent="0.15">
      <c r="A16" s="51" t="s">
        <v>11</v>
      </c>
      <c r="B16" s="94" t="s">
        <v>13</v>
      </c>
      <c r="C16" s="95">
        <v>18</v>
      </c>
      <c r="D16" s="95">
        <v>716</v>
      </c>
      <c r="E16" s="95">
        <v>135</v>
      </c>
      <c r="F16" s="95">
        <v>581</v>
      </c>
      <c r="G16" s="96" t="s">
        <v>121</v>
      </c>
      <c r="H16" s="96" t="s">
        <v>121</v>
      </c>
      <c r="I16" s="97"/>
    </row>
    <row r="17" spans="1:9" ht="18.75" customHeight="1" x14ac:dyDescent="0.15">
      <c r="A17" s="51" t="s">
        <v>11</v>
      </c>
      <c r="B17" s="94" t="s">
        <v>14</v>
      </c>
      <c r="C17" s="95">
        <v>2</v>
      </c>
      <c r="D17" s="95">
        <v>20</v>
      </c>
      <c r="E17" s="95">
        <v>11</v>
      </c>
      <c r="F17" s="95">
        <v>9</v>
      </c>
      <c r="G17" s="96" t="s">
        <v>121</v>
      </c>
      <c r="H17" s="96" t="s">
        <v>121</v>
      </c>
      <c r="I17" s="97"/>
    </row>
    <row r="18" spans="1:9" ht="18.75" customHeight="1" x14ac:dyDescent="0.15">
      <c r="A18" s="51" t="s">
        <v>11</v>
      </c>
      <c r="B18" s="94" t="s">
        <v>125</v>
      </c>
      <c r="C18" s="95">
        <v>26</v>
      </c>
      <c r="D18" s="95">
        <v>747</v>
      </c>
      <c r="E18" s="95">
        <v>183</v>
      </c>
      <c r="F18" s="95">
        <v>564</v>
      </c>
      <c r="G18" s="96" t="s">
        <v>121</v>
      </c>
      <c r="H18" s="96" t="s">
        <v>121</v>
      </c>
      <c r="I18" s="93"/>
    </row>
    <row r="19" spans="1:9" ht="18.75" customHeight="1" x14ac:dyDescent="0.15">
      <c r="A19" s="51" t="s">
        <v>11</v>
      </c>
      <c r="B19" s="94" t="s">
        <v>4</v>
      </c>
      <c r="C19" s="95">
        <v>2</v>
      </c>
      <c r="D19" s="95">
        <v>29</v>
      </c>
      <c r="E19" s="95">
        <v>29</v>
      </c>
      <c r="F19" s="96" t="s">
        <v>74</v>
      </c>
      <c r="G19" s="96" t="s">
        <v>121</v>
      </c>
      <c r="H19" s="96" t="s">
        <v>121</v>
      </c>
      <c r="I19" s="93"/>
    </row>
    <row r="20" spans="1:9" ht="18.75" customHeight="1" x14ac:dyDescent="0.15">
      <c r="A20" s="51" t="s">
        <v>15</v>
      </c>
      <c r="B20" s="92"/>
      <c r="C20" s="95">
        <v>2</v>
      </c>
      <c r="D20" s="95">
        <v>1176</v>
      </c>
      <c r="E20" s="95">
        <v>61</v>
      </c>
      <c r="F20" s="95">
        <v>1115</v>
      </c>
      <c r="G20" s="96" t="s">
        <v>121</v>
      </c>
      <c r="H20" s="96" t="s">
        <v>121</v>
      </c>
      <c r="I20" s="51"/>
    </row>
    <row r="21" spans="1:9" ht="18.75" customHeight="1" x14ac:dyDescent="0.15">
      <c r="A21" s="51" t="s">
        <v>16</v>
      </c>
      <c r="B21" s="92"/>
      <c r="C21" s="95">
        <v>4</v>
      </c>
      <c r="D21" s="96">
        <v>28</v>
      </c>
      <c r="E21" s="95">
        <v>24</v>
      </c>
      <c r="F21" s="96">
        <v>4</v>
      </c>
      <c r="G21" s="96" t="s">
        <v>121</v>
      </c>
      <c r="H21" s="96" t="s">
        <v>121</v>
      </c>
      <c r="I21" s="51"/>
    </row>
    <row r="22" spans="1:9" ht="18.75" customHeight="1" x14ac:dyDescent="0.15">
      <c r="A22" s="51" t="s">
        <v>21</v>
      </c>
      <c r="B22" s="92"/>
      <c r="C22" s="95">
        <v>11</v>
      </c>
      <c r="D22" s="95">
        <v>181</v>
      </c>
      <c r="E22" s="95">
        <v>179</v>
      </c>
      <c r="F22" s="96">
        <v>2</v>
      </c>
      <c r="G22" s="96" t="s">
        <v>121</v>
      </c>
      <c r="H22" s="96" t="s">
        <v>121</v>
      </c>
    </row>
    <row r="23" spans="1:9" ht="18.75" customHeight="1" x14ac:dyDescent="0.15">
      <c r="A23" s="51" t="s">
        <v>22</v>
      </c>
      <c r="B23" s="92"/>
      <c r="C23" s="96">
        <v>333</v>
      </c>
      <c r="D23" s="96">
        <v>9062</v>
      </c>
      <c r="E23" s="96">
        <v>474</v>
      </c>
      <c r="F23" s="95">
        <v>68</v>
      </c>
      <c r="G23" s="96">
        <v>8520</v>
      </c>
      <c r="H23" s="96" t="s">
        <v>121</v>
      </c>
      <c r="I23" s="74"/>
    </row>
    <row r="24" spans="1:9" ht="18.75" customHeight="1" x14ac:dyDescent="0.15">
      <c r="A24" s="143" t="s">
        <v>23</v>
      </c>
      <c r="B24" s="144"/>
      <c r="C24" s="96">
        <v>4</v>
      </c>
      <c r="D24" s="96">
        <v>49</v>
      </c>
      <c r="E24" s="96">
        <v>46</v>
      </c>
      <c r="F24" s="96">
        <v>3</v>
      </c>
      <c r="G24" s="96" t="s">
        <v>121</v>
      </c>
      <c r="H24" s="96" t="s">
        <v>121</v>
      </c>
      <c r="I24" s="98"/>
    </row>
    <row r="25" spans="1:9" ht="18.75" customHeight="1" x14ac:dyDescent="0.15">
      <c r="A25" s="51" t="s">
        <v>17</v>
      </c>
      <c r="B25" s="92"/>
      <c r="C25" s="96" t="s">
        <v>74</v>
      </c>
      <c r="D25" s="96">
        <v>1</v>
      </c>
      <c r="E25" s="95">
        <v>1</v>
      </c>
      <c r="F25" s="96" t="s">
        <v>74</v>
      </c>
      <c r="G25" s="96" t="s">
        <v>121</v>
      </c>
      <c r="H25" s="96" t="s">
        <v>121</v>
      </c>
      <c r="I25" s="98"/>
    </row>
    <row r="26" spans="1:9" ht="18.75" customHeight="1" x14ac:dyDescent="0.15">
      <c r="A26" s="51" t="s">
        <v>18</v>
      </c>
      <c r="B26" s="92"/>
      <c r="C26" s="95">
        <v>3</v>
      </c>
      <c r="D26" s="95">
        <v>17</v>
      </c>
      <c r="E26" s="95">
        <v>16</v>
      </c>
      <c r="F26" s="96">
        <v>1</v>
      </c>
      <c r="G26" s="96" t="s">
        <v>121</v>
      </c>
      <c r="H26" s="96" t="s">
        <v>121</v>
      </c>
      <c r="I26" s="98"/>
    </row>
    <row r="27" spans="1:9" ht="18.75" customHeight="1" x14ac:dyDescent="0.15">
      <c r="A27" s="51" t="s">
        <v>19</v>
      </c>
      <c r="B27" s="92"/>
      <c r="C27" s="95">
        <v>2</v>
      </c>
      <c r="D27" s="95">
        <v>10</v>
      </c>
      <c r="E27" s="95">
        <v>10</v>
      </c>
      <c r="F27" s="96" t="s">
        <v>74</v>
      </c>
      <c r="G27" s="96" t="s">
        <v>121</v>
      </c>
      <c r="H27" s="96" t="s">
        <v>121</v>
      </c>
      <c r="I27" s="98"/>
    </row>
    <row r="28" spans="1:9" ht="18.75" customHeight="1" x14ac:dyDescent="0.15">
      <c r="A28" s="51" t="s">
        <v>0</v>
      </c>
      <c r="B28" s="92"/>
      <c r="C28" s="96" t="s">
        <v>74</v>
      </c>
      <c r="D28" s="95">
        <v>6</v>
      </c>
      <c r="E28" s="96">
        <v>6</v>
      </c>
      <c r="F28" s="96" t="s">
        <v>74</v>
      </c>
      <c r="G28" s="96" t="s">
        <v>121</v>
      </c>
      <c r="H28" s="96" t="s">
        <v>121</v>
      </c>
      <c r="I28" s="98"/>
    </row>
    <row r="29" spans="1:9" ht="18.75" customHeight="1" x14ac:dyDescent="0.15">
      <c r="A29" s="51" t="s">
        <v>20</v>
      </c>
      <c r="B29" s="92"/>
      <c r="C29" s="96" t="s">
        <v>74</v>
      </c>
      <c r="D29" s="96">
        <v>3</v>
      </c>
      <c r="E29" s="96" t="s">
        <v>74</v>
      </c>
      <c r="F29" s="95">
        <v>3</v>
      </c>
      <c r="G29" s="96" t="s">
        <v>121</v>
      </c>
      <c r="H29" s="96" t="s">
        <v>121</v>
      </c>
      <c r="I29" s="98"/>
    </row>
    <row r="30" spans="1:9" ht="18.75" customHeight="1" x14ac:dyDescent="0.15">
      <c r="A30" s="142" t="s">
        <v>1</v>
      </c>
      <c r="B30" s="141"/>
      <c r="C30" s="99">
        <v>41</v>
      </c>
      <c r="D30" s="99">
        <v>2333</v>
      </c>
      <c r="E30" s="99">
        <v>274</v>
      </c>
      <c r="F30" s="146">
        <v>50</v>
      </c>
      <c r="G30" s="147" t="s">
        <v>121</v>
      </c>
      <c r="H30" s="146">
        <v>2009</v>
      </c>
      <c r="I30" s="98"/>
    </row>
    <row r="31" spans="1:9" ht="18.75" customHeight="1" x14ac:dyDescent="0.15">
      <c r="A31" s="51" t="s">
        <v>116</v>
      </c>
      <c r="B31" s="13"/>
      <c r="C31" s="13"/>
      <c r="D31" s="13"/>
      <c r="E31" s="13"/>
      <c r="F31" s="13"/>
      <c r="G31" s="13"/>
      <c r="H31" s="13"/>
      <c r="I31" s="98"/>
    </row>
    <row r="32" spans="1:9" ht="18.75" customHeight="1" x14ac:dyDescent="0.15">
      <c r="A32" s="51" t="s">
        <v>117</v>
      </c>
      <c r="B32" s="13"/>
      <c r="C32" s="13"/>
      <c r="D32" s="13"/>
      <c r="E32" s="13"/>
      <c r="F32" s="13"/>
      <c r="G32" s="13"/>
      <c r="H32" s="13"/>
      <c r="I32" s="98"/>
    </row>
    <row r="33" spans="1:15" ht="18.75" customHeight="1" x14ac:dyDescent="0.15">
      <c r="A33" s="11" t="s">
        <v>3</v>
      </c>
      <c r="I33" s="98"/>
    </row>
    <row r="34" spans="1:15" ht="18.75" customHeight="1" x14ac:dyDescent="0.15">
      <c r="I34" s="98"/>
    </row>
    <row r="35" spans="1:15" ht="18.75" customHeight="1" x14ac:dyDescent="0.15">
      <c r="I35" s="98"/>
    </row>
    <row r="36" spans="1:15" ht="18.75" customHeight="1" x14ac:dyDescent="0.15">
      <c r="I36" s="98"/>
    </row>
    <row r="37" spans="1:15" ht="18.75" customHeight="1" x14ac:dyDescent="0.15">
      <c r="A37" s="11"/>
      <c r="I37" s="98"/>
    </row>
    <row r="38" spans="1:15" ht="18.75" customHeight="1" x14ac:dyDescent="0.15">
      <c r="A38" s="11"/>
      <c r="I38" s="98"/>
    </row>
    <row r="39" spans="1:15" ht="18.75" customHeight="1" x14ac:dyDescent="0.15">
      <c r="I39" s="98"/>
    </row>
    <row r="40" spans="1:15" ht="18.75" customHeight="1" x14ac:dyDescent="0.15">
      <c r="I40" s="98"/>
      <c r="J40" s="67"/>
      <c r="K40" s="67"/>
      <c r="L40" s="67"/>
      <c r="M40" s="67"/>
      <c r="N40" s="67"/>
      <c r="O40" s="67"/>
    </row>
    <row r="41" spans="1:15" ht="18.75" customHeight="1" x14ac:dyDescent="0.15"/>
    <row r="42" spans="1:15" ht="18.75" customHeight="1" x14ac:dyDescent="0.15"/>
    <row r="43" spans="1:15" ht="18.75" customHeight="1" x14ac:dyDescent="0.15"/>
    <row r="44" spans="1:15" ht="18.75" customHeight="1" x14ac:dyDescent="0.15"/>
    <row r="45" spans="1:15" ht="18.75" customHeight="1" x14ac:dyDescent="0.15"/>
    <row r="46" spans="1:15" ht="18.75" customHeight="1" x14ac:dyDescent="0.15"/>
    <row r="47" spans="1:15" ht="18.75" customHeight="1" x14ac:dyDescent="0.15"/>
    <row r="48" spans="1:1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phoneticPr fontId="3"/>
  <pageMargins left="1.4960629921259843" right="0.31496062992125984" top="0.31496062992125984" bottom="0.3149606299212598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43"/>
  <sheetViews>
    <sheetView view="pageBreakPreview" zoomScaleNormal="75" zoomScaleSheetLayoutView="100" workbookViewId="0">
      <selection activeCell="B2" sqref="B2"/>
    </sheetView>
  </sheetViews>
  <sheetFormatPr defaultColWidth="6.875" defaultRowHeight="14.25" x14ac:dyDescent="0.15"/>
  <cols>
    <col min="1" max="7" width="15.625" style="3" customWidth="1"/>
    <col min="8" max="16384" width="6.875" style="3"/>
  </cols>
  <sheetData>
    <row r="1" spans="1:6" ht="20.100000000000001" customHeight="1" x14ac:dyDescent="0.15">
      <c r="A1" s="28" t="s">
        <v>114</v>
      </c>
      <c r="F1" s="11"/>
    </row>
    <row r="2" spans="1:6" ht="20.100000000000001" customHeight="1" x14ac:dyDescent="0.15">
      <c r="A2" s="51" t="s">
        <v>115</v>
      </c>
      <c r="F2" s="11"/>
    </row>
    <row r="3" spans="1:6" ht="18" customHeight="1" thickBot="1" x14ac:dyDescent="0.2">
      <c r="F3" s="11"/>
    </row>
    <row r="4" spans="1:6" ht="18.75" customHeight="1" x14ac:dyDescent="0.15">
      <c r="A4" s="29" t="s">
        <v>111</v>
      </c>
      <c r="B4" s="29" t="s">
        <v>112</v>
      </c>
      <c r="C4" s="117" t="s">
        <v>113</v>
      </c>
      <c r="D4" s="90" t="s">
        <v>24</v>
      </c>
      <c r="E4" s="116" t="s">
        <v>25</v>
      </c>
      <c r="F4" s="11"/>
    </row>
    <row r="5" spans="1:6" ht="18.75" customHeight="1" x14ac:dyDescent="0.15">
      <c r="A5" s="12" t="s">
        <v>107</v>
      </c>
      <c r="B5" s="103"/>
      <c r="C5" s="118" t="s">
        <v>102</v>
      </c>
      <c r="D5" s="119" t="s">
        <v>102</v>
      </c>
      <c r="E5" s="120" t="s">
        <v>102</v>
      </c>
      <c r="F5" s="11"/>
    </row>
    <row r="6" spans="1:6" ht="18.75" customHeight="1" x14ac:dyDescent="0.15">
      <c r="A6" s="30" t="s">
        <v>110</v>
      </c>
      <c r="B6" s="101"/>
      <c r="C6" s="126">
        <f>D6+E6</f>
        <v>11825</v>
      </c>
      <c r="D6" s="126">
        <f>SUM(D7:D16)+D17+D18+D20+D23+D26+D28</f>
        <v>6000</v>
      </c>
      <c r="E6" s="126">
        <f>SUM(E7:E16)+E17+E18+E20+E23+E26+E28</f>
        <v>5825</v>
      </c>
      <c r="F6" s="11"/>
    </row>
    <row r="7" spans="1:6" ht="18.75" customHeight="1" x14ac:dyDescent="0.15">
      <c r="A7" s="20" t="s">
        <v>26</v>
      </c>
      <c r="B7" s="100"/>
      <c r="C7" s="127">
        <f t="shared" ref="C7:C16" si="0">D7+E7</f>
        <v>3188</v>
      </c>
      <c r="D7" s="128">
        <v>1714</v>
      </c>
      <c r="E7" s="128">
        <f>825+649</f>
        <v>1474</v>
      </c>
      <c r="F7" s="11"/>
    </row>
    <row r="8" spans="1:6" ht="18.75" customHeight="1" x14ac:dyDescent="0.15">
      <c r="A8" s="20" t="s">
        <v>28</v>
      </c>
      <c r="B8" s="100"/>
      <c r="C8" s="127">
        <f t="shared" si="0"/>
        <v>1113</v>
      </c>
      <c r="D8" s="128">
        <v>363</v>
      </c>
      <c r="E8" s="128">
        <f>210+540</f>
        <v>750</v>
      </c>
      <c r="F8" s="11"/>
    </row>
    <row r="9" spans="1:6" ht="18.75" customHeight="1" x14ac:dyDescent="0.15">
      <c r="A9" s="20" t="s">
        <v>29</v>
      </c>
      <c r="B9" s="100"/>
      <c r="C9" s="127">
        <f t="shared" si="0"/>
        <v>1098</v>
      </c>
      <c r="D9" s="128">
        <v>359</v>
      </c>
      <c r="E9" s="128">
        <f>262+477</f>
        <v>739</v>
      </c>
      <c r="F9" s="11"/>
    </row>
    <row r="10" spans="1:6" ht="18.75" customHeight="1" x14ac:dyDescent="0.15">
      <c r="A10" s="20" t="s">
        <v>32</v>
      </c>
      <c r="B10" s="100"/>
      <c r="C10" s="127">
        <f t="shared" si="0"/>
        <v>528</v>
      </c>
      <c r="D10" s="128">
        <v>263</v>
      </c>
      <c r="E10" s="128">
        <f>39+226</f>
        <v>265</v>
      </c>
      <c r="F10" s="11"/>
    </row>
    <row r="11" spans="1:6" ht="18.75" customHeight="1" x14ac:dyDescent="0.15">
      <c r="A11" s="20" t="s">
        <v>33</v>
      </c>
      <c r="B11" s="100"/>
      <c r="C11" s="127">
        <f t="shared" si="0"/>
        <v>410</v>
      </c>
      <c r="D11" s="128">
        <v>160</v>
      </c>
      <c r="E11" s="128">
        <f>30+220</f>
        <v>250</v>
      </c>
      <c r="F11" s="11"/>
    </row>
    <row r="12" spans="1:6" ht="18.75" customHeight="1" x14ac:dyDescent="0.15">
      <c r="A12" s="20" t="s">
        <v>31</v>
      </c>
      <c r="B12" s="100"/>
      <c r="C12" s="127">
        <f t="shared" si="0"/>
        <v>1131</v>
      </c>
      <c r="D12" s="128">
        <v>397</v>
      </c>
      <c r="E12" s="128">
        <f>175+559</f>
        <v>734</v>
      </c>
      <c r="F12" s="11"/>
    </row>
    <row r="13" spans="1:6" ht="18.75" customHeight="1" x14ac:dyDescent="0.15">
      <c r="A13" s="20" t="s">
        <v>34</v>
      </c>
      <c r="B13" s="100"/>
      <c r="C13" s="127">
        <f t="shared" si="0"/>
        <v>164</v>
      </c>
      <c r="D13" s="128">
        <v>127</v>
      </c>
      <c r="E13" s="128">
        <f>18+19</f>
        <v>37</v>
      </c>
      <c r="F13" s="11"/>
    </row>
    <row r="14" spans="1:6" ht="18.75" customHeight="1" x14ac:dyDescent="0.15">
      <c r="A14" s="20" t="s">
        <v>44</v>
      </c>
      <c r="B14" s="100"/>
      <c r="C14" s="127">
        <f t="shared" si="0"/>
        <v>348</v>
      </c>
      <c r="D14" s="128">
        <v>237</v>
      </c>
      <c r="E14" s="128">
        <f>94+17</f>
        <v>111</v>
      </c>
      <c r="F14" s="11"/>
    </row>
    <row r="15" spans="1:6" ht="18.75" customHeight="1" x14ac:dyDescent="0.15">
      <c r="A15" s="20" t="s">
        <v>48</v>
      </c>
      <c r="B15" s="100"/>
      <c r="C15" s="127">
        <f t="shared" si="0"/>
        <v>720</v>
      </c>
      <c r="D15" s="128">
        <v>559</v>
      </c>
      <c r="E15" s="128">
        <f>101+60</f>
        <v>161</v>
      </c>
      <c r="F15" s="11"/>
    </row>
    <row r="16" spans="1:6" ht="18.75" customHeight="1" x14ac:dyDescent="0.15">
      <c r="A16" s="20" t="s">
        <v>49</v>
      </c>
      <c r="B16" s="100"/>
      <c r="C16" s="127">
        <f t="shared" si="0"/>
        <v>713</v>
      </c>
      <c r="D16" s="128">
        <v>388</v>
      </c>
      <c r="E16" s="128">
        <f>143+182</f>
        <v>325</v>
      </c>
      <c r="F16" s="11"/>
    </row>
    <row r="17" spans="1:6" ht="18.75" customHeight="1" x14ac:dyDescent="0.15">
      <c r="A17" s="20" t="s">
        <v>58</v>
      </c>
      <c r="B17" s="102"/>
      <c r="C17" s="127">
        <f t="shared" ref="C17:C27" si="1">D17+E17</f>
        <v>347</v>
      </c>
      <c r="D17" s="128">
        <v>274</v>
      </c>
      <c r="E17" s="128">
        <f>42+31</f>
        <v>73</v>
      </c>
      <c r="F17" s="11"/>
    </row>
    <row r="18" spans="1:6" ht="18.75" customHeight="1" x14ac:dyDescent="0.15">
      <c r="A18" s="20" t="s">
        <v>35</v>
      </c>
      <c r="B18" s="94" t="s">
        <v>98</v>
      </c>
      <c r="C18" s="127">
        <f t="shared" si="1"/>
        <v>89</v>
      </c>
      <c r="D18" s="128">
        <f>D19</f>
        <v>71</v>
      </c>
      <c r="E18" s="128">
        <f>E19</f>
        <v>18</v>
      </c>
      <c r="F18" s="11"/>
    </row>
    <row r="19" spans="1:6" ht="18.75" customHeight="1" x14ac:dyDescent="0.15">
      <c r="A19" s="123" t="s">
        <v>35</v>
      </c>
      <c r="B19" s="94" t="s">
        <v>38</v>
      </c>
      <c r="C19" s="129">
        <f t="shared" si="1"/>
        <v>89</v>
      </c>
      <c r="D19" s="130">
        <v>71</v>
      </c>
      <c r="E19" s="130">
        <f>12+6</f>
        <v>18</v>
      </c>
      <c r="F19" s="11"/>
    </row>
    <row r="20" spans="1:6" ht="18.75" customHeight="1" x14ac:dyDescent="0.15">
      <c r="A20" s="14" t="s">
        <v>36</v>
      </c>
      <c r="B20" s="121" t="s">
        <v>98</v>
      </c>
      <c r="C20" s="127">
        <f t="shared" si="1"/>
        <v>580</v>
      </c>
      <c r="D20" s="128">
        <f>SUM(D21:D22)</f>
        <v>305</v>
      </c>
      <c r="E20" s="128">
        <f>SUM(E21:E22)</f>
        <v>275</v>
      </c>
      <c r="F20" s="11"/>
    </row>
    <row r="21" spans="1:6" ht="18.75" customHeight="1" x14ac:dyDescent="0.15">
      <c r="A21" s="124" t="s">
        <v>36</v>
      </c>
      <c r="B21" s="121" t="s">
        <v>37</v>
      </c>
      <c r="C21" s="129">
        <f t="shared" si="1"/>
        <v>374</v>
      </c>
      <c r="D21" s="130">
        <v>178</v>
      </c>
      <c r="E21" s="130">
        <f>86+110</f>
        <v>196</v>
      </c>
    </row>
    <row r="22" spans="1:6" ht="18.75" customHeight="1" x14ac:dyDescent="0.15">
      <c r="A22" s="54" t="s">
        <v>36</v>
      </c>
      <c r="B22" s="121" t="s">
        <v>39</v>
      </c>
      <c r="C22" s="129">
        <f t="shared" si="1"/>
        <v>206</v>
      </c>
      <c r="D22" s="130">
        <v>127</v>
      </c>
      <c r="E22" s="130">
        <f>53+26</f>
        <v>79</v>
      </c>
    </row>
    <row r="23" spans="1:6" ht="18.75" customHeight="1" x14ac:dyDescent="0.15">
      <c r="A23" s="14" t="s">
        <v>40</v>
      </c>
      <c r="B23" s="92" t="s">
        <v>98</v>
      </c>
      <c r="C23" s="127">
        <f t="shared" si="1"/>
        <v>546</v>
      </c>
      <c r="D23" s="128">
        <f>SUM(D24:D25)</f>
        <v>317</v>
      </c>
      <c r="E23" s="128">
        <f>SUM(E24:E25)</f>
        <v>229</v>
      </c>
    </row>
    <row r="24" spans="1:6" ht="18.75" customHeight="1" x14ac:dyDescent="0.15">
      <c r="A24" s="124" t="s">
        <v>40</v>
      </c>
      <c r="B24" s="121" t="s">
        <v>45</v>
      </c>
      <c r="C24" s="129">
        <f t="shared" si="1"/>
        <v>332</v>
      </c>
      <c r="D24" s="130">
        <v>212</v>
      </c>
      <c r="E24" s="130">
        <f>24+96</f>
        <v>120</v>
      </c>
    </row>
    <row r="25" spans="1:6" ht="18.75" customHeight="1" x14ac:dyDescent="0.15">
      <c r="A25" s="74" t="s">
        <v>40</v>
      </c>
      <c r="B25" s="121" t="s">
        <v>50</v>
      </c>
      <c r="C25" s="129">
        <f t="shared" si="1"/>
        <v>214</v>
      </c>
      <c r="D25" s="130">
        <v>105</v>
      </c>
      <c r="E25" s="130">
        <f>22+87</f>
        <v>109</v>
      </c>
    </row>
    <row r="26" spans="1:6" ht="18.75" customHeight="1" x14ac:dyDescent="0.15">
      <c r="A26" s="14" t="s">
        <v>27</v>
      </c>
      <c r="B26" s="121" t="s">
        <v>98</v>
      </c>
      <c r="C26" s="127">
        <f t="shared" si="1"/>
        <v>231</v>
      </c>
      <c r="D26" s="128">
        <f>D27</f>
        <v>191</v>
      </c>
      <c r="E26" s="128">
        <f>E27</f>
        <v>40</v>
      </c>
    </row>
    <row r="27" spans="1:6" ht="18.75" customHeight="1" x14ac:dyDescent="0.15">
      <c r="A27" s="124" t="s">
        <v>27</v>
      </c>
      <c r="B27" s="121" t="s">
        <v>51</v>
      </c>
      <c r="C27" s="129">
        <f t="shared" si="1"/>
        <v>231</v>
      </c>
      <c r="D27" s="130">
        <v>191</v>
      </c>
      <c r="E27" s="130">
        <f>19+21</f>
        <v>40</v>
      </c>
    </row>
    <row r="28" spans="1:6" ht="18.75" customHeight="1" x14ac:dyDescent="0.15">
      <c r="A28" s="14" t="s">
        <v>53</v>
      </c>
      <c r="B28" s="121" t="s">
        <v>98</v>
      </c>
      <c r="C28" s="127">
        <f>D28+E28</f>
        <v>619</v>
      </c>
      <c r="D28" s="128">
        <f>SUM(D29:D30)</f>
        <v>275</v>
      </c>
      <c r="E28" s="128">
        <f>SUM(E29:E30)</f>
        <v>344</v>
      </c>
    </row>
    <row r="29" spans="1:6" ht="18.75" customHeight="1" x14ac:dyDescent="0.15">
      <c r="A29" s="124" t="s">
        <v>53</v>
      </c>
      <c r="B29" s="121" t="s">
        <v>65</v>
      </c>
      <c r="C29" s="129">
        <f>D29+E29</f>
        <v>252</v>
      </c>
      <c r="D29" s="130">
        <v>77</v>
      </c>
      <c r="E29" s="130">
        <f>14+161</f>
        <v>175</v>
      </c>
    </row>
    <row r="30" spans="1:6" ht="18.75" customHeight="1" x14ac:dyDescent="0.15">
      <c r="A30" s="125" t="s">
        <v>53</v>
      </c>
      <c r="B30" s="122" t="s">
        <v>52</v>
      </c>
      <c r="C30" s="131">
        <f>D30+E30</f>
        <v>367</v>
      </c>
      <c r="D30" s="132">
        <v>198</v>
      </c>
      <c r="E30" s="132">
        <f>26+143</f>
        <v>169</v>
      </c>
    </row>
    <row r="31" spans="1:6" ht="18.75" customHeight="1" x14ac:dyDescent="0.15">
      <c r="A31" s="3" t="s">
        <v>106</v>
      </c>
    </row>
    <row r="32" spans="1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</sheetData>
  <phoneticPr fontId="9"/>
  <conditionalFormatting sqref="A1:XFD1048576">
    <cfRule type="cellIs" dxfId="6" priority="1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O25"/>
  <sheetViews>
    <sheetView view="pageBreakPreview" zoomScaleNormal="75" zoomScaleSheetLayoutView="100" workbookViewId="0">
      <selection sqref="A1:A2"/>
    </sheetView>
  </sheetViews>
  <sheetFormatPr defaultColWidth="10.625" defaultRowHeight="14.25" x14ac:dyDescent="0.15"/>
  <cols>
    <col min="1" max="1" width="22.875" style="3" customWidth="1"/>
    <col min="2" max="2" width="23.75" style="3" customWidth="1"/>
    <col min="3" max="3" width="21.5" style="3" customWidth="1"/>
    <col min="4" max="5" width="10.625" style="3" customWidth="1"/>
    <col min="6" max="6" width="11.125" style="3" customWidth="1"/>
    <col min="7" max="9" width="10.625" style="3" customWidth="1"/>
    <col min="10" max="10" width="11.125" style="3" customWidth="1"/>
    <col min="11" max="13" width="10.625" style="3" customWidth="1"/>
    <col min="14" max="14" width="10.75" style="3" customWidth="1"/>
    <col min="15" max="15" width="10.625" style="3" customWidth="1"/>
    <col min="16" max="16" width="8.125" style="3" customWidth="1"/>
    <col min="17" max="16384" width="10.625" style="3"/>
  </cols>
  <sheetData>
    <row r="1" spans="1:15" ht="20.100000000000001" customHeight="1" x14ac:dyDescent="0.15">
      <c r="A1" s="88" t="s">
        <v>104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</row>
    <row r="2" spans="1:15" ht="20.100000000000001" customHeight="1" x14ac:dyDescent="0.15">
      <c r="A2" s="87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 thickBot="1" x14ac:dyDescent="0.2">
      <c r="A3" s="2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  <c r="N3" s="1"/>
      <c r="O3" s="1"/>
    </row>
    <row r="4" spans="1:15" ht="18.75" customHeight="1" x14ac:dyDescent="0.15">
      <c r="A4" s="78" t="s">
        <v>82</v>
      </c>
      <c r="B4" s="79" t="s">
        <v>81</v>
      </c>
      <c r="C4" s="56" t="s">
        <v>87</v>
      </c>
      <c r="D4" s="42" t="s">
        <v>5</v>
      </c>
      <c r="E4" s="43"/>
      <c r="F4" s="44"/>
      <c r="G4" s="42" t="s">
        <v>56</v>
      </c>
      <c r="H4" s="43"/>
      <c r="I4" s="44"/>
      <c r="J4" s="42" t="s">
        <v>57</v>
      </c>
      <c r="K4" s="43"/>
      <c r="L4" s="43"/>
      <c r="M4" s="1"/>
      <c r="N4" s="1"/>
      <c r="O4" s="1"/>
    </row>
    <row r="5" spans="1:15" ht="18.75" customHeight="1" x14ac:dyDescent="0.15">
      <c r="A5" s="82"/>
      <c r="B5" s="83"/>
      <c r="C5" s="45"/>
      <c r="D5" s="4" t="s">
        <v>6</v>
      </c>
      <c r="E5" s="4" t="s">
        <v>7</v>
      </c>
      <c r="F5" s="84" t="s">
        <v>8</v>
      </c>
      <c r="G5" s="4" t="s">
        <v>6</v>
      </c>
      <c r="H5" s="4" t="s">
        <v>7</v>
      </c>
      <c r="I5" s="4" t="s">
        <v>8</v>
      </c>
      <c r="J5" s="25" t="s">
        <v>6</v>
      </c>
      <c r="K5" s="5" t="s">
        <v>7</v>
      </c>
      <c r="L5" s="26" t="s">
        <v>8</v>
      </c>
      <c r="M5" s="1"/>
      <c r="N5" s="1"/>
      <c r="O5" s="1"/>
    </row>
    <row r="6" spans="1:15" ht="18.75" customHeight="1" x14ac:dyDescent="0.15">
      <c r="A6" s="104" t="s">
        <v>107</v>
      </c>
      <c r="B6" s="105"/>
      <c r="C6" s="106"/>
      <c r="D6" s="80" t="s">
        <v>102</v>
      </c>
      <c r="E6" s="80" t="s">
        <v>102</v>
      </c>
      <c r="F6" s="80" t="s">
        <v>102</v>
      </c>
      <c r="G6" s="80" t="s">
        <v>102</v>
      </c>
      <c r="H6" s="80" t="s">
        <v>102</v>
      </c>
      <c r="I6" s="80" t="s">
        <v>102</v>
      </c>
      <c r="J6" s="80" t="s">
        <v>103</v>
      </c>
      <c r="K6" s="80" t="s">
        <v>103</v>
      </c>
      <c r="L6" s="81" t="s">
        <v>103</v>
      </c>
      <c r="M6" s="1"/>
      <c r="N6" s="1"/>
      <c r="O6" s="1"/>
    </row>
    <row r="7" spans="1:15" ht="18.75" customHeight="1" x14ac:dyDescent="0.15">
      <c r="A7" s="48">
        <v>43170</v>
      </c>
      <c r="B7" s="13" t="s">
        <v>79</v>
      </c>
      <c r="C7" s="62" t="s">
        <v>69</v>
      </c>
      <c r="D7" s="85">
        <v>950907</v>
      </c>
      <c r="E7" s="85">
        <v>454871</v>
      </c>
      <c r="F7" s="85">
        <v>496036</v>
      </c>
      <c r="G7" s="85">
        <v>371529</v>
      </c>
      <c r="H7" s="85">
        <v>177299</v>
      </c>
      <c r="I7" s="85">
        <v>194230</v>
      </c>
      <c r="J7" s="6">
        <v>38.979999999999997</v>
      </c>
      <c r="K7" s="7">
        <v>39.159999999999997</v>
      </c>
      <c r="L7" s="7">
        <v>39.07</v>
      </c>
      <c r="M7" s="1"/>
      <c r="N7" s="1"/>
      <c r="O7" s="1"/>
    </row>
    <row r="8" spans="1:15" ht="18.75" customHeight="1" x14ac:dyDescent="0.15">
      <c r="A8" s="48">
        <v>43562</v>
      </c>
      <c r="B8" s="13" t="s">
        <v>80</v>
      </c>
      <c r="C8" s="63" t="s">
        <v>70</v>
      </c>
      <c r="D8" s="46">
        <v>704474</v>
      </c>
      <c r="E8" s="46">
        <v>337799</v>
      </c>
      <c r="F8" s="46">
        <v>366675</v>
      </c>
      <c r="G8" s="46">
        <v>315052</v>
      </c>
      <c r="H8" s="46">
        <v>150877</v>
      </c>
      <c r="I8" s="46">
        <v>164175</v>
      </c>
      <c r="J8" s="8">
        <v>44.72</v>
      </c>
      <c r="K8" s="9">
        <v>44.66</v>
      </c>
      <c r="L8" s="9">
        <v>44.77</v>
      </c>
      <c r="M8" s="1"/>
      <c r="N8" s="1"/>
      <c r="O8" s="1"/>
    </row>
    <row r="9" spans="1:15" ht="18.75" customHeight="1" x14ac:dyDescent="0.15">
      <c r="A9" s="48">
        <v>43667</v>
      </c>
      <c r="B9" s="13" t="s">
        <v>83</v>
      </c>
      <c r="C9" s="64" t="s">
        <v>75</v>
      </c>
      <c r="D9" s="46">
        <v>952304</v>
      </c>
      <c r="E9" s="46">
        <v>456228</v>
      </c>
      <c r="F9" s="46">
        <v>496076</v>
      </c>
      <c r="G9" s="46">
        <v>447560</v>
      </c>
      <c r="H9" s="46">
        <v>219068</v>
      </c>
      <c r="I9" s="46">
        <v>228492</v>
      </c>
      <c r="J9" s="8">
        <v>47</v>
      </c>
      <c r="K9" s="9">
        <v>48.02</v>
      </c>
      <c r="L9" s="9">
        <v>46.06</v>
      </c>
      <c r="M9" s="1"/>
      <c r="N9" s="1"/>
      <c r="O9" s="1"/>
    </row>
    <row r="10" spans="1:15" ht="18.75" customHeight="1" x14ac:dyDescent="0.15">
      <c r="A10" s="48">
        <v>43667</v>
      </c>
      <c r="B10" s="13" t="s">
        <v>84</v>
      </c>
      <c r="C10" s="64" t="s">
        <v>76</v>
      </c>
      <c r="D10" s="46">
        <v>952304</v>
      </c>
      <c r="E10" s="46">
        <v>456228</v>
      </c>
      <c r="F10" s="46">
        <v>496076</v>
      </c>
      <c r="G10" s="46">
        <v>447544</v>
      </c>
      <c r="H10" s="46">
        <v>219060</v>
      </c>
      <c r="I10" s="46">
        <v>228484</v>
      </c>
      <c r="J10" s="8">
        <v>47</v>
      </c>
      <c r="K10" s="9">
        <v>48.02</v>
      </c>
      <c r="L10" s="9">
        <v>46.06</v>
      </c>
      <c r="M10" s="1"/>
      <c r="N10" s="1"/>
      <c r="O10" s="1"/>
    </row>
    <row r="11" spans="1:15" ht="18.75" customHeight="1" x14ac:dyDescent="0.15">
      <c r="A11" s="48">
        <v>44265</v>
      </c>
      <c r="B11" s="13" t="s">
        <v>85</v>
      </c>
      <c r="C11" s="64" t="s">
        <v>77</v>
      </c>
      <c r="D11" s="46">
        <v>945013</v>
      </c>
      <c r="E11" s="46">
        <v>453141</v>
      </c>
      <c r="F11" s="46">
        <v>491872</v>
      </c>
      <c r="G11" s="46">
        <v>539931</v>
      </c>
      <c r="H11" s="46">
        <v>260390</v>
      </c>
      <c r="I11" s="46">
        <v>279541</v>
      </c>
      <c r="J11" s="8">
        <v>57.13</v>
      </c>
      <c r="K11" s="9">
        <v>57.46</v>
      </c>
      <c r="L11" s="9">
        <v>56.83</v>
      </c>
      <c r="M11" s="1"/>
      <c r="N11" s="1"/>
      <c r="O11" s="1"/>
    </row>
    <row r="12" spans="1:15" ht="18.75" customHeight="1" x14ac:dyDescent="0.15">
      <c r="A12" s="48">
        <v>44265</v>
      </c>
      <c r="B12" s="13" t="s">
        <v>85</v>
      </c>
      <c r="C12" s="64" t="s">
        <v>78</v>
      </c>
      <c r="D12" s="46">
        <v>945013</v>
      </c>
      <c r="E12" s="46">
        <v>453141</v>
      </c>
      <c r="F12" s="46">
        <v>491872</v>
      </c>
      <c r="G12" s="46">
        <v>539919</v>
      </c>
      <c r="H12" s="46">
        <v>260385</v>
      </c>
      <c r="I12" s="46">
        <v>279534</v>
      </c>
      <c r="J12" s="8">
        <v>57.13</v>
      </c>
      <c r="K12" s="9">
        <v>57.46</v>
      </c>
      <c r="L12" s="9">
        <v>56.83</v>
      </c>
      <c r="M12" s="1"/>
      <c r="N12" s="1"/>
      <c r="O12" s="1"/>
    </row>
    <row r="13" spans="1:15" ht="18.75" customHeight="1" x14ac:dyDescent="0.15">
      <c r="A13" s="49">
        <v>44633</v>
      </c>
      <c r="B13" s="65" t="s">
        <v>86</v>
      </c>
      <c r="C13" s="66" t="s">
        <v>69</v>
      </c>
      <c r="D13" s="86">
        <v>936859</v>
      </c>
      <c r="E13" s="86">
        <v>448950</v>
      </c>
      <c r="F13" s="86">
        <v>487909</v>
      </c>
      <c r="G13" s="86">
        <v>549145</v>
      </c>
      <c r="H13" s="86">
        <v>273418</v>
      </c>
      <c r="I13" s="86">
        <v>305727</v>
      </c>
      <c r="J13" s="76">
        <v>61.82</v>
      </c>
      <c r="K13" s="77">
        <v>60.9</v>
      </c>
      <c r="L13" s="77">
        <v>62.66</v>
      </c>
      <c r="M13" s="1"/>
      <c r="N13" s="1"/>
      <c r="O13" s="1"/>
    </row>
    <row r="14" spans="1:15" ht="18.75" customHeight="1" x14ac:dyDescent="0.15">
      <c r="A14" s="1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"/>
      <c r="N14" s="1"/>
      <c r="O14" s="1"/>
    </row>
    <row r="15" spans="1:15" ht="18.75" customHeight="1" x14ac:dyDescent="0.15">
      <c r="A15" s="1"/>
      <c r="B15" s="1"/>
      <c r="C15" s="1"/>
      <c r="D15" s="27"/>
      <c r="E15" s="27"/>
      <c r="F15" s="27"/>
      <c r="G15" s="27"/>
      <c r="H15" s="27"/>
      <c r="I15" s="27"/>
      <c r="J15" s="27"/>
      <c r="K15" s="27"/>
      <c r="L15" s="27"/>
      <c r="M15" s="1"/>
      <c r="N15" s="1"/>
      <c r="O15" s="1"/>
    </row>
    <row r="16" spans="1:15" ht="18.7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</sheetData>
  <mergeCells count="3">
    <mergeCell ref="D4:F4"/>
    <mergeCell ref="G4:I4"/>
    <mergeCell ref="J4:L4"/>
  </mergeCells>
  <phoneticPr fontId="9"/>
  <conditionalFormatting sqref="D4:XFD4 A3:XFD3 A14:XFD1048576 D7:XFD13 A5:XFD6 O1:XFD2">
    <cfRule type="cellIs" dxfId="5" priority="5" stopIfTrue="1" operator="equal">
      <formula>"***"</formula>
    </cfRule>
  </conditionalFormatting>
  <conditionalFormatting sqref="A4:C4">
    <cfRule type="cellIs" dxfId="4" priority="3" stopIfTrue="1" operator="equal">
      <formula>"***"</formula>
    </cfRule>
  </conditionalFormatting>
  <conditionalFormatting sqref="A7:C13">
    <cfRule type="cellIs" dxfId="3" priority="2" stopIfTrue="1" operator="equal">
      <formula>"***"</formula>
    </cfRule>
  </conditionalFormatting>
  <conditionalFormatting sqref="A1:N2">
    <cfRule type="cellIs" dxfId="2" priority="1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scale="8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W13"/>
  <sheetViews>
    <sheetView view="pageBreakPreview" zoomScaleNormal="75" zoomScaleSheetLayoutView="100" workbookViewId="0">
      <selection activeCell="E5" sqref="E5:O5"/>
    </sheetView>
  </sheetViews>
  <sheetFormatPr defaultColWidth="10.625" defaultRowHeight="14.25" x14ac:dyDescent="0.15"/>
  <cols>
    <col min="1" max="1" width="21.25" style="3" customWidth="1"/>
    <col min="2" max="2" width="22.625" style="3" customWidth="1"/>
    <col min="3" max="3" width="23.625" style="3" customWidth="1"/>
    <col min="4" max="5" width="10.625" style="3" customWidth="1"/>
    <col min="6" max="6" width="11.125" style="3" customWidth="1"/>
    <col min="7" max="9" width="10.625" style="3" customWidth="1"/>
    <col min="10" max="10" width="11.125" style="3" customWidth="1"/>
    <col min="11" max="13" width="10.625" style="3" customWidth="1"/>
    <col min="14" max="14" width="10.75" style="3" customWidth="1"/>
    <col min="15" max="15" width="10.625" style="3" customWidth="1"/>
    <col min="16" max="16" width="8.125" style="3" customWidth="1"/>
    <col min="17" max="16384" width="10.625" style="3"/>
  </cols>
  <sheetData>
    <row r="1" spans="1:23" ht="18.75" customHeight="1" x14ac:dyDescent="0.15">
      <c r="A1" s="28" t="s">
        <v>95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23" ht="18.75" customHeight="1" x14ac:dyDescent="0.15">
      <c r="A2" s="28" t="s">
        <v>94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3" ht="18.75" customHeight="1" thickBot="1" x14ac:dyDescent="0.2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23" ht="18.75" customHeight="1" x14ac:dyDescent="0.15">
      <c r="A4" s="47" t="s">
        <v>82</v>
      </c>
      <c r="B4" s="55" t="s">
        <v>81</v>
      </c>
      <c r="C4" s="56" t="s">
        <v>87</v>
      </c>
      <c r="D4" s="57" t="s">
        <v>88</v>
      </c>
      <c r="E4" s="58" t="s">
        <v>89</v>
      </c>
      <c r="F4" s="110" t="s">
        <v>42</v>
      </c>
      <c r="G4" s="59" t="s">
        <v>71</v>
      </c>
      <c r="H4" s="59" t="s">
        <v>72</v>
      </c>
      <c r="I4" s="59" t="s">
        <v>68</v>
      </c>
      <c r="J4" s="60" t="s">
        <v>90</v>
      </c>
      <c r="K4" s="60" t="s">
        <v>91</v>
      </c>
      <c r="L4" s="60" t="s">
        <v>92</v>
      </c>
      <c r="M4" s="59" t="s">
        <v>93</v>
      </c>
      <c r="N4" s="59" t="s">
        <v>43</v>
      </c>
      <c r="O4" s="61" t="s">
        <v>12</v>
      </c>
    </row>
    <row r="5" spans="1:23" ht="18.75" customHeight="1" x14ac:dyDescent="0.15">
      <c r="A5" s="107" t="s">
        <v>107</v>
      </c>
      <c r="B5" s="108"/>
      <c r="C5" s="109"/>
      <c r="D5" s="111" t="s">
        <v>108</v>
      </c>
      <c r="E5" s="111" t="s">
        <v>108</v>
      </c>
      <c r="F5" s="112" t="s">
        <v>108</v>
      </c>
      <c r="G5" s="111" t="s">
        <v>108</v>
      </c>
      <c r="H5" s="111" t="s">
        <v>108</v>
      </c>
      <c r="I5" s="111" t="s">
        <v>108</v>
      </c>
      <c r="J5" s="112" t="s">
        <v>108</v>
      </c>
      <c r="K5" s="112" t="s">
        <v>108</v>
      </c>
      <c r="L5" s="112" t="s">
        <v>108</v>
      </c>
      <c r="M5" s="111" t="s">
        <v>108</v>
      </c>
      <c r="N5" s="111" t="s">
        <v>108</v>
      </c>
      <c r="O5" s="113" t="s">
        <v>108</v>
      </c>
    </row>
    <row r="6" spans="1:23" ht="18.75" customHeight="1" x14ac:dyDescent="0.15">
      <c r="A6" s="48">
        <v>43170</v>
      </c>
      <c r="B6" s="13" t="s">
        <v>79</v>
      </c>
      <c r="C6" s="64" t="s">
        <v>69</v>
      </c>
      <c r="D6" s="68">
        <v>360945</v>
      </c>
      <c r="E6" s="69" t="s">
        <v>73</v>
      </c>
      <c r="F6" s="38" t="s">
        <v>73</v>
      </c>
      <c r="G6" s="68" t="s">
        <v>73</v>
      </c>
      <c r="H6" s="68" t="s">
        <v>73</v>
      </c>
      <c r="I6" s="38" t="s">
        <v>73</v>
      </c>
      <c r="J6" s="38" t="s">
        <v>73</v>
      </c>
      <c r="K6" s="38" t="s">
        <v>73</v>
      </c>
      <c r="L6" s="38" t="s">
        <v>73</v>
      </c>
      <c r="M6" s="38" t="s">
        <v>73</v>
      </c>
      <c r="N6" s="38" t="s">
        <v>73</v>
      </c>
      <c r="O6" s="38">
        <v>360945</v>
      </c>
    </row>
    <row r="7" spans="1:23" ht="18.75" customHeight="1" x14ac:dyDescent="0.15">
      <c r="A7" s="48">
        <v>43562</v>
      </c>
      <c r="B7" s="13" t="s">
        <v>80</v>
      </c>
      <c r="C7" s="63" t="s">
        <v>70</v>
      </c>
      <c r="D7" s="70">
        <v>310471</v>
      </c>
      <c r="E7" s="70">
        <v>175577</v>
      </c>
      <c r="F7" s="69">
        <v>7605</v>
      </c>
      <c r="G7" s="69">
        <v>14919</v>
      </c>
      <c r="H7" s="69" t="s">
        <v>73</v>
      </c>
      <c r="I7" s="69" t="s">
        <v>73</v>
      </c>
      <c r="J7" s="69" t="s">
        <v>73</v>
      </c>
      <c r="K7" s="69" t="s">
        <v>73</v>
      </c>
      <c r="L7" s="69">
        <v>16270</v>
      </c>
      <c r="M7" s="69">
        <v>8247</v>
      </c>
      <c r="N7" s="69" t="s">
        <v>73</v>
      </c>
      <c r="O7" s="38">
        <v>87853</v>
      </c>
    </row>
    <row r="8" spans="1:23" ht="18.75" customHeight="1" x14ac:dyDescent="0.15">
      <c r="A8" s="48">
        <v>43667</v>
      </c>
      <c r="B8" s="13" t="s">
        <v>83</v>
      </c>
      <c r="C8" s="64" t="s">
        <v>75</v>
      </c>
      <c r="D8" s="68">
        <v>428319</v>
      </c>
      <c r="E8" s="68">
        <v>288040</v>
      </c>
      <c r="F8" s="69" t="s">
        <v>73</v>
      </c>
      <c r="G8" s="69">
        <v>140279</v>
      </c>
      <c r="H8" s="69" t="s">
        <v>73</v>
      </c>
      <c r="I8" s="69" t="s">
        <v>73</v>
      </c>
      <c r="J8" s="69" t="s">
        <v>73</v>
      </c>
      <c r="K8" s="69" t="s">
        <v>73</v>
      </c>
      <c r="L8" s="69" t="s">
        <v>73</v>
      </c>
      <c r="M8" s="38" t="s">
        <v>73</v>
      </c>
      <c r="N8" s="69" t="s">
        <v>73</v>
      </c>
      <c r="O8" s="38" t="s">
        <v>73</v>
      </c>
    </row>
    <row r="9" spans="1:23" ht="18.75" customHeight="1" x14ac:dyDescent="0.15">
      <c r="A9" s="48">
        <v>43667</v>
      </c>
      <c r="B9" s="13" t="s">
        <v>84</v>
      </c>
      <c r="C9" s="64" t="s">
        <v>76</v>
      </c>
      <c r="D9" s="70">
        <v>431571</v>
      </c>
      <c r="E9" s="70">
        <v>222151</v>
      </c>
      <c r="F9" s="69">
        <v>6215</v>
      </c>
      <c r="G9" s="69">
        <v>29480</v>
      </c>
      <c r="H9" s="69">
        <v>17945</v>
      </c>
      <c r="I9" s="69">
        <v>52308</v>
      </c>
      <c r="J9" s="69" t="s">
        <v>73</v>
      </c>
      <c r="K9" s="69">
        <v>25595</v>
      </c>
      <c r="L9" s="69">
        <v>43371</v>
      </c>
      <c r="M9" s="69">
        <v>23190</v>
      </c>
      <c r="N9" s="69">
        <v>11313</v>
      </c>
      <c r="O9" s="38" t="s">
        <v>73</v>
      </c>
    </row>
    <row r="10" spans="1:23" ht="18.75" customHeight="1" x14ac:dyDescent="0.15">
      <c r="A10" s="48">
        <v>44265</v>
      </c>
      <c r="B10" s="13" t="s">
        <v>85</v>
      </c>
      <c r="C10" s="64" t="s">
        <v>77</v>
      </c>
      <c r="D10" s="70">
        <v>525145</v>
      </c>
      <c r="E10" s="69">
        <v>306045</v>
      </c>
      <c r="F10" s="69" t="s">
        <v>73</v>
      </c>
      <c r="G10" s="69" t="s">
        <v>73</v>
      </c>
      <c r="H10" s="69" t="s">
        <v>73</v>
      </c>
      <c r="I10" s="69">
        <v>125238</v>
      </c>
      <c r="J10" s="69" t="s">
        <v>73</v>
      </c>
      <c r="K10" s="69">
        <v>45663</v>
      </c>
      <c r="L10" s="69" t="s">
        <v>73</v>
      </c>
      <c r="M10" s="69">
        <v>35979</v>
      </c>
      <c r="N10" s="69" t="s">
        <v>73</v>
      </c>
      <c r="O10" s="38">
        <v>12220</v>
      </c>
    </row>
    <row r="11" spans="1:23" ht="18.75" customHeight="1" x14ac:dyDescent="0.15">
      <c r="A11" s="48">
        <v>44265</v>
      </c>
      <c r="B11" s="13" t="s">
        <v>85</v>
      </c>
      <c r="C11" s="64" t="s">
        <v>78</v>
      </c>
      <c r="D11" s="70">
        <v>524206</v>
      </c>
      <c r="E11" s="70">
        <v>231169</v>
      </c>
      <c r="F11" s="69">
        <v>10207</v>
      </c>
      <c r="G11" s="69">
        <v>18491</v>
      </c>
      <c r="H11" s="69">
        <v>16453</v>
      </c>
      <c r="I11" s="69">
        <v>96196</v>
      </c>
      <c r="J11" s="69" t="s">
        <v>73</v>
      </c>
      <c r="K11" s="69">
        <v>75608</v>
      </c>
      <c r="L11" s="69">
        <v>45583</v>
      </c>
      <c r="M11" s="69">
        <v>23356</v>
      </c>
      <c r="N11" s="69">
        <v>7143</v>
      </c>
      <c r="O11" s="38" t="s">
        <v>73</v>
      </c>
    </row>
    <row r="12" spans="1:23" ht="18.75" customHeight="1" x14ac:dyDescent="0.15">
      <c r="A12" s="49">
        <v>44633</v>
      </c>
      <c r="B12" s="65" t="s">
        <v>86</v>
      </c>
      <c r="C12" s="66" t="s">
        <v>69</v>
      </c>
      <c r="D12" s="71">
        <v>579138</v>
      </c>
      <c r="E12" s="72" t="s">
        <v>73</v>
      </c>
      <c r="F12" s="72" t="s">
        <v>73</v>
      </c>
      <c r="G12" s="72" t="s">
        <v>73</v>
      </c>
      <c r="H12" s="72" t="s">
        <v>73</v>
      </c>
      <c r="I12" s="72" t="s">
        <v>73</v>
      </c>
      <c r="J12" s="72" t="s">
        <v>73</v>
      </c>
      <c r="K12" s="72" t="s">
        <v>73</v>
      </c>
      <c r="L12" s="72" t="s">
        <v>73</v>
      </c>
      <c r="M12" s="72" t="s">
        <v>73</v>
      </c>
      <c r="N12" s="72" t="s">
        <v>73</v>
      </c>
      <c r="O12" s="71">
        <v>579138</v>
      </c>
    </row>
    <row r="13" spans="1:23" ht="18.75" customHeight="1" x14ac:dyDescent="0.15">
      <c r="B13" s="12"/>
      <c r="K13" s="10"/>
      <c r="L13" s="10"/>
      <c r="M13" s="14"/>
      <c r="R13" s="67"/>
      <c r="S13" s="67"/>
      <c r="T13" s="67"/>
      <c r="U13" s="67"/>
      <c r="V13" s="67"/>
      <c r="W13" s="67"/>
    </row>
  </sheetData>
  <phoneticPr fontId="9"/>
  <conditionalFormatting sqref="A1:A2 A6:C12 P6:XFD12 C1:XFD2 A13:XFD1048576 A3:XFD5">
    <cfRule type="cellIs" dxfId="1" priority="1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scale="8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F58"/>
  <sheetViews>
    <sheetView view="pageBreakPreview" zoomScaleNormal="75" zoomScaleSheetLayoutView="100" workbookViewId="0">
      <selection activeCell="B5" sqref="B5"/>
    </sheetView>
  </sheetViews>
  <sheetFormatPr defaultColWidth="10.625" defaultRowHeight="14.25" x14ac:dyDescent="0.15"/>
  <cols>
    <col min="1" max="1" width="12.875" style="3" customWidth="1"/>
    <col min="2" max="2" width="12.125" style="3" customWidth="1"/>
    <col min="3" max="3" width="19.375" style="3" customWidth="1"/>
    <col min="4" max="4" width="12.875" style="3" customWidth="1"/>
    <col min="5" max="5" width="10.625" style="3" customWidth="1"/>
    <col min="6" max="6" width="13.875" style="3" customWidth="1"/>
    <col min="7" max="16384" width="10.625" style="3"/>
  </cols>
  <sheetData>
    <row r="1" spans="1:6" ht="18.75" customHeight="1" x14ac:dyDescent="0.15">
      <c r="A1" s="28" t="s">
        <v>96</v>
      </c>
      <c r="B1" s="28"/>
      <c r="C1" s="28"/>
      <c r="D1" s="28"/>
      <c r="E1" s="28"/>
      <c r="F1" s="28"/>
    </row>
    <row r="2" spans="1:6" ht="18.75" customHeight="1" thickBot="1" x14ac:dyDescent="0.2">
      <c r="A2" s="13"/>
      <c r="B2" s="13"/>
      <c r="D2" s="10"/>
      <c r="E2" s="10"/>
      <c r="F2" s="10"/>
    </row>
    <row r="3" spans="1:6" ht="15" customHeight="1" x14ac:dyDescent="0.15">
      <c r="A3" s="50" t="s">
        <v>99</v>
      </c>
      <c r="B3" s="75" t="s">
        <v>100</v>
      </c>
      <c r="C3" s="75" t="s">
        <v>101</v>
      </c>
      <c r="D3" s="15" t="s">
        <v>6</v>
      </c>
      <c r="E3" s="15" t="s">
        <v>7</v>
      </c>
      <c r="F3" s="16" t="s">
        <v>8</v>
      </c>
    </row>
    <row r="4" spans="1:6" ht="15" customHeight="1" x14ac:dyDescent="0.15">
      <c r="A4" s="51" t="s">
        <v>107</v>
      </c>
      <c r="B4" s="51"/>
      <c r="C4" s="51"/>
      <c r="D4" s="114" t="s">
        <v>109</v>
      </c>
      <c r="E4" s="114" t="s">
        <v>109</v>
      </c>
      <c r="F4" s="115" t="s">
        <v>109</v>
      </c>
    </row>
    <row r="5" spans="1:6" ht="18.75" customHeight="1" x14ac:dyDescent="0.15">
      <c r="A5" s="30" t="s">
        <v>110</v>
      </c>
      <c r="B5" s="30"/>
      <c r="C5" s="30"/>
      <c r="D5" s="34">
        <v>935163</v>
      </c>
      <c r="E5" s="35">
        <v>448472</v>
      </c>
      <c r="F5" s="36">
        <v>486691</v>
      </c>
    </row>
    <row r="6" spans="1:6" ht="20.100000000000001" customHeight="1" x14ac:dyDescent="0.15">
      <c r="A6" s="20" t="s">
        <v>46</v>
      </c>
      <c r="B6" s="53" t="s">
        <v>98</v>
      </c>
      <c r="C6" s="20"/>
      <c r="D6" s="31">
        <v>374289</v>
      </c>
      <c r="E6" s="32">
        <v>178782</v>
      </c>
      <c r="F6" s="33">
        <v>195507</v>
      </c>
    </row>
    <row r="7" spans="1:6" ht="18" customHeight="1" x14ac:dyDescent="0.15">
      <c r="A7" s="20" t="s">
        <v>46</v>
      </c>
      <c r="B7" s="20" t="s">
        <v>26</v>
      </c>
      <c r="C7" s="20"/>
      <c r="D7" s="31">
        <v>374289</v>
      </c>
      <c r="E7" s="32">
        <v>178782</v>
      </c>
      <c r="F7" s="33">
        <v>195507</v>
      </c>
    </row>
    <row r="8" spans="1:6" ht="18.75" customHeight="1" x14ac:dyDescent="0.15">
      <c r="A8" s="17" t="s">
        <v>30</v>
      </c>
      <c r="B8" s="17" t="s">
        <v>98</v>
      </c>
      <c r="C8" s="13"/>
      <c r="D8" s="31">
        <v>323517</v>
      </c>
      <c r="E8" s="32">
        <v>156886</v>
      </c>
      <c r="F8" s="33">
        <v>166631</v>
      </c>
    </row>
    <row r="9" spans="1:6" ht="18.75" customHeight="1" x14ac:dyDescent="0.15">
      <c r="A9" s="54" t="s">
        <v>30</v>
      </c>
      <c r="B9" s="20" t="s">
        <v>29</v>
      </c>
      <c r="C9" s="20"/>
      <c r="D9" s="31">
        <v>87437</v>
      </c>
      <c r="E9" s="32">
        <v>42358</v>
      </c>
      <c r="F9" s="33">
        <v>45079</v>
      </c>
    </row>
    <row r="10" spans="1:6" ht="18.75" customHeight="1" x14ac:dyDescent="0.15">
      <c r="A10" s="54" t="s">
        <v>30</v>
      </c>
      <c r="B10" s="20" t="s">
        <v>31</v>
      </c>
      <c r="C10" s="20"/>
      <c r="D10" s="31">
        <v>53709</v>
      </c>
      <c r="E10" s="32">
        <v>25269</v>
      </c>
      <c r="F10" s="33">
        <v>28440</v>
      </c>
    </row>
    <row r="11" spans="1:6" ht="18.75" customHeight="1" x14ac:dyDescent="0.15">
      <c r="A11" s="54" t="s">
        <v>30</v>
      </c>
      <c r="B11" s="20" t="s">
        <v>54</v>
      </c>
      <c r="C11" s="20"/>
      <c r="D11" s="31">
        <v>93013</v>
      </c>
      <c r="E11" s="32">
        <v>44995</v>
      </c>
      <c r="F11" s="33">
        <v>48018</v>
      </c>
    </row>
    <row r="12" spans="1:6" ht="18.75" customHeight="1" x14ac:dyDescent="0.15">
      <c r="A12" s="54" t="s">
        <v>30</v>
      </c>
      <c r="B12" s="20" t="s">
        <v>49</v>
      </c>
      <c r="C12" s="20"/>
      <c r="D12" s="31">
        <v>40444</v>
      </c>
      <c r="E12" s="32">
        <v>19739</v>
      </c>
      <c r="F12" s="33">
        <v>20705</v>
      </c>
    </row>
    <row r="13" spans="1:6" ht="18.75" customHeight="1" x14ac:dyDescent="0.15">
      <c r="A13" s="54" t="s">
        <v>30</v>
      </c>
      <c r="B13" s="20" t="s">
        <v>58</v>
      </c>
      <c r="C13" s="20"/>
      <c r="D13" s="31">
        <v>44084</v>
      </c>
      <c r="E13" s="32">
        <v>22161</v>
      </c>
      <c r="F13" s="33">
        <v>21923</v>
      </c>
    </row>
    <row r="14" spans="1:6" ht="18.75" customHeight="1" x14ac:dyDescent="0.15">
      <c r="A14" s="54" t="s">
        <v>30</v>
      </c>
      <c r="B14" s="20" t="s">
        <v>59</v>
      </c>
      <c r="C14" s="51" t="s">
        <v>98</v>
      </c>
      <c r="D14" s="31">
        <v>4830</v>
      </c>
      <c r="E14" s="32">
        <v>2364</v>
      </c>
      <c r="F14" s="33">
        <v>2466</v>
      </c>
    </row>
    <row r="15" spans="1:6" ht="18.75" customHeight="1" x14ac:dyDescent="0.15">
      <c r="A15" s="20" t="s">
        <v>30</v>
      </c>
      <c r="B15" s="20" t="s">
        <v>59</v>
      </c>
      <c r="C15" s="13" t="s">
        <v>60</v>
      </c>
      <c r="D15" s="37">
        <v>4830</v>
      </c>
      <c r="E15" s="38">
        <v>2364</v>
      </c>
      <c r="F15" s="39">
        <v>2466</v>
      </c>
    </row>
    <row r="16" spans="1:6" ht="18.75" customHeight="1" x14ac:dyDescent="0.15">
      <c r="A16" s="20" t="s">
        <v>41</v>
      </c>
      <c r="B16" s="20" t="s">
        <v>98</v>
      </c>
      <c r="C16" s="13"/>
      <c r="D16" s="31">
        <v>237357</v>
      </c>
      <c r="E16" s="32">
        <v>112804</v>
      </c>
      <c r="F16" s="32">
        <v>124553</v>
      </c>
    </row>
    <row r="17" spans="1:6" ht="18.75" customHeight="1" x14ac:dyDescent="0.15">
      <c r="A17" s="54" t="s">
        <v>41</v>
      </c>
      <c r="B17" s="20" t="s">
        <v>28</v>
      </c>
      <c r="C17" s="13"/>
      <c r="D17" s="31">
        <v>42278</v>
      </c>
      <c r="E17" s="32">
        <v>20076</v>
      </c>
      <c r="F17" s="32">
        <v>22202</v>
      </c>
    </row>
    <row r="18" spans="1:6" ht="18.75" customHeight="1" x14ac:dyDescent="0.15">
      <c r="A18" s="54" t="s">
        <v>41</v>
      </c>
      <c r="B18" s="20" t="s">
        <v>32</v>
      </c>
      <c r="C18" s="13"/>
      <c r="D18" s="31">
        <v>21078</v>
      </c>
      <c r="E18" s="32">
        <v>9835</v>
      </c>
      <c r="F18" s="32">
        <v>11243</v>
      </c>
    </row>
    <row r="19" spans="1:6" ht="18.75" customHeight="1" x14ac:dyDescent="0.15">
      <c r="A19" s="54" t="s">
        <v>41</v>
      </c>
      <c r="B19" s="20" t="s">
        <v>33</v>
      </c>
      <c r="C19" s="13"/>
      <c r="D19" s="31">
        <v>11600</v>
      </c>
      <c r="E19" s="32">
        <v>5373</v>
      </c>
      <c r="F19" s="32">
        <v>6227</v>
      </c>
    </row>
    <row r="20" spans="1:6" ht="18.75" customHeight="1" x14ac:dyDescent="0.15">
      <c r="A20" s="54" t="s">
        <v>41</v>
      </c>
      <c r="B20" s="20" t="s">
        <v>34</v>
      </c>
      <c r="C20" s="13"/>
      <c r="D20" s="31">
        <v>17572</v>
      </c>
      <c r="E20" s="32">
        <v>8277</v>
      </c>
      <c r="F20" s="32">
        <v>9295</v>
      </c>
    </row>
    <row r="21" spans="1:6" ht="18.75" customHeight="1" x14ac:dyDescent="0.15">
      <c r="A21" s="54" t="s">
        <v>41</v>
      </c>
      <c r="B21" s="20" t="s">
        <v>44</v>
      </c>
      <c r="C21" s="13"/>
      <c r="D21" s="31">
        <v>29818</v>
      </c>
      <c r="E21" s="32">
        <v>14270</v>
      </c>
      <c r="F21" s="32">
        <v>15548</v>
      </c>
    </row>
    <row r="22" spans="1:6" ht="18.75" customHeight="1" x14ac:dyDescent="0.15">
      <c r="A22" s="54" t="s">
        <v>41</v>
      </c>
      <c r="B22" s="20" t="s">
        <v>36</v>
      </c>
      <c r="C22" s="13" t="s">
        <v>98</v>
      </c>
      <c r="D22" s="31">
        <v>52881</v>
      </c>
      <c r="E22" s="32">
        <v>25306</v>
      </c>
      <c r="F22" s="32">
        <v>27575</v>
      </c>
    </row>
    <row r="23" spans="1:6" ht="18.75" customHeight="1" x14ac:dyDescent="0.15">
      <c r="A23" s="14" t="s">
        <v>41</v>
      </c>
      <c r="B23" s="14" t="s">
        <v>36</v>
      </c>
      <c r="C23" s="51" t="s">
        <v>62</v>
      </c>
      <c r="D23" s="37">
        <v>31075</v>
      </c>
      <c r="E23" s="38">
        <v>14968</v>
      </c>
      <c r="F23" s="38">
        <v>16107</v>
      </c>
    </row>
    <row r="24" spans="1:6" ht="18.75" customHeight="1" x14ac:dyDescent="0.15">
      <c r="A24" s="14" t="s">
        <v>41</v>
      </c>
      <c r="B24" s="14" t="s">
        <v>36</v>
      </c>
      <c r="C24" s="51" t="s">
        <v>63</v>
      </c>
      <c r="D24" s="37">
        <v>21806</v>
      </c>
      <c r="E24" s="38">
        <v>10338</v>
      </c>
      <c r="F24" s="38">
        <v>11468</v>
      </c>
    </row>
    <row r="25" spans="1:6" ht="18.75" customHeight="1" x14ac:dyDescent="0.15">
      <c r="A25" s="54" t="s">
        <v>41</v>
      </c>
      <c r="B25" s="20" t="s">
        <v>40</v>
      </c>
      <c r="C25" s="13" t="s">
        <v>98</v>
      </c>
      <c r="D25" s="31">
        <v>27102</v>
      </c>
      <c r="E25" s="32">
        <v>12966</v>
      </c>
      <c r="F25" s="32">
        <v>14136</v>
      </c>
    </row>
    <row r="26" spans="1:6" ht="18.75" customHeight="1" x14ac:dyDescent="0.15">
      <c r="A26" s="14" t="s">
        <v>41</v>
      </c>
      <c r="B26" s="14" t="s">
        <v>40</v>
      </c>
      <c r="C26" s="18" t="s">
        <v>64</v>
      </c>
      <c r="D26" s="37">
        <v>16474</v>
      </c>
      <c r="E26" s="38">
        <v>7876</v>
      </c>
      <c r="F26" s="38">
        <v>8598</v>
      </c>
    </row>
    <row r="27" spans="1:6" ht="18.75" customHeight="1" x14ac:dyDescent="0.15">
      <c r="A27" s="14" t="s">
        <v>41</v>
      </c>
      <c r="B27" s="14" t="s">
        <v>40</v>
      </c>
      <c r="C27" s="18" t="s">
        <v>50</v>
      </c>
      <c r="D27" s="37">
        <v>10628</v>
      </c>
      <c r="E27" s="38">
        <v>5090</v>
      </c>
      <c r="F27" s="38">
        <v>5538</v>
      </c>
    </row>
    <row r="28" spans="1:6" ht="18.75" customHeight="1" x14ac:dyDescent="0.15">
      <c r="A28" s="54" t="s">
        <v>41</v>
      </c>
      <c r="B28" s="14" t="s">
        <v>27</v>
      </c>
      <c r="C28" s="13" t="s">
        <v>98</v>
      </c>
      <c r="D28" s="31">
        <v>14486</v>
      </c>
      <c r="E28" s="32">
        <v>7000</v>
      </c>
      <c r="F28" s="32">
        <v>7486</v>
      </c>
    </row>
    <row r="29" spans="1:6" ht="18.75" customHeight="1" x14ac:dyDescent="0.15">
      <c r="A29" s="14" t="s">
        <v>41</v>
      </c>
      <c r="B29" s="14" t="s">
        <v>27</v>
      </c>
      <c r="C29" s="18" t="s">
        <v>55</v>
      </c>
      <c r="D29" s="37">
        <v>14486</v>
      </c>
      <c r="E29" s="38">
        <v>7000</v>
      </c>
      <c r="F29" s="38">
        <v>7486</v>
      </c>
    </row>
    <row r="30" spans="1:6" ht="18.75" customHeight="1" x14ac:dyDescent="0.15">
      <c r="A30" s="54" t="s">
        <v>41</v>
      </c>
      <c r="B30" s="14" t="s">
        <v>53</v>
      </c>
      <c r="C30" s="13" t="s">
        <v>98</v>
      </c>
      <c r="D30" s="31">
        <v>20542</v>
      </c>
      <c r="E30" s="32">
        <v>9701</v>
      </c>
      <c r="F30" s="32">
        <v>10841</v>
      </c>
    </row>
    <row r="31" spans="1:6" ht="18.75" customHeight="1" x14ac:dyDescent="0.15">
      <c r="A31" s="14" t="s">
        <v>41</v>
      </c>
      <c r="B31" s="14" t="s">
        <v>53</v>
      </c>
      <c r="C31" s="18" t="s">
        <v>65</v>
      </c>
      <c r="D31" s="37">
        <v>6659</v>
      </c>
      <c r="E31" s="38">
        <v>3172</v>
      </c>
      <c r="F31" s="38">
        <v>3487</v>
      </c>
    </row>
    <row r="32" spans="1:6" ht="18.75" customHeight="1" x14ac:dyDescent="0.15">
      <c r="A32" s="73" t="s">
        <v>41</v>
      </c>
      <c r="B32" s="74" t="s">
        <v>53</v>
      </c>
      <c r="C32" s="18" t="s">
        <v>52</v>
      </c>
      <c r="D32" s="40">
        <v>13883</v>
      </c>
      <c r="E32" s="41">
        <v>6529</v>
      </c>
      <c r="F32" s="41">
        <v>7354</v>
      </c>
    </row>
    <row r="33" spans="1:6" ht="18.75" customHeight="1" x14ac:dyDescent="0.15">
      <c r="A33" s="22" t="s">
        <v>2</v>
      </c>
      <c r="B33" s="22"/>
      <c r="C33" s="23"/>
      <c r="D33" s="13"/>
      <c r="E33" s="13"/>
      <c r="F33" s="13"/>
    </row>
    <row r="34" spans="1:6" ht="18.75" customHeight="1" x14ac:dyDescent="0.15"/>
    <row r="35" spans="1:6" ht="18.75" customHeight="1" x14ac:dyDescent="0.15"/>
    <row r="36" spans="1:6" ht="18.75" customHeight="1" x14ac:dyDescent="0.15"/>
    <row r="37" spans="1:6" ht="18.75" customHeight="1" x14ac:dyDescent="0.15"/>
    <row r="38" spans="1:6" ht="18.75" customHeight="1" x14ac:dyDescent="0.15"/>
    <row r="39" spans="1:6" ht="18.75" customHeight="1" x14ac:dyDescent="0.15"/>
    <row r="40" spans="1:6" ht="18.75" customHeight="1" x14ac:dyDescent="0.15"/>
    <row r="41" spans="1:6" ht="18.75" customHeight="1" x14ac:dyDescent="0.15"/>
    <row r="42" spans="1:6" ht="18.75" customHeight="1" x14ac:dyDescent="0.15"/>
    <row r="43" spans="1:6" ht="18.75" customHeight="1" x14ac:dyDescent="0.15"/>
    <row r="44" spans="1:6" ht="18.75" customHeight="1" x14ac:dyDescent="0.15"/>
    <row r="45" spans="1:6" ht="18.75" customHeight="1" x14ac:dyDescent="0.15"/>
    <row r="46" spans="1:6" ht="18.75" customHeight="1" x14ac:dyDescent="0.15"/>
    <row r="47" spans="1:6" ht="18.75" customHeight="1" x14ac:dyDescent="0.15"/>
    <row r="48" spans="1:6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</sheetData>
  <phoneticPr fontId="9"/>
  <conditionalFormatting sqref="B9:IV14 B17:IV22 A23:XFD24 B25:IV25 A26:XFD27 B28:IV28 A29:XFD29 B30:IV30 A1:XFD5 C6:IV6 A8:XFD8 B7:IV7 A15:XFD16 A31:XFD65537 A6:A7">
    <cfRule type="cellIs" dxfId="0" priority="1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104(1)</vt:lpstr>
      <vt:lpstr>104 (2)</vt:lpstr>
      <vt:lpstr>105(1)</vt:lpstr>
      <vt:lpstr>105(2)</vt:lpstr>
      <vt:lpstr>106 </vt:lpstr>
      <vt:lpstr>'104 (2)'!Print_Area</vt:lpstr>
      <vt:lpstr>'104(1)'!Print_Area</vt:lpstr>
      <vt:lpstr>'105(1)'!Print_Area</vt:lpstr>
      <vt:lpstr>'105(2)'!Print_Area</vt:lpstr>
      <vt:lpstr>'106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石川県統計情報室</dc:creator>
  <cp:lastModifiedBy>城戸　加奈子</cp:lastModifiedBy>
  <cp:lastPrinted>2024-01-30T08:44:57Z</cp:lastPrinted>
  <dcterms:created xsi:type="dcterms:W3CDTF">1998-01-17T13:25:31Z</dcterms:created>
  <dcterms:modified xsi:type="dcterms:W3CDTF">2025-03-10T05:51:06Z</dcterms:modified>
</cp:coreProperties>
</file>